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192.168.1.1\04. Khoi Mua ban(購買部)\2. Bộ Phận Xuat nhap khau (輸出入課)\1.  Im-Ex Related-輸出入関係\1.  出入関係 Export Related\2022\Chứng từ xuất khẩu\1. CO\2. HALTL\FEB\2202-02\"/>
    </mc:Choice>
  </mc:AlternateContent>
  <xr:revisionPtr revIDLastSave="0" documentId="13_ncr:1_{CAD1BA2F-FD6B-4E1A-BC43-BD582DEAED13}" xr6:coauthVersionLast="47" xr6:coauthVersionMax="47" xr10:uidLastSave="{00000000-0000-0000-0000-000000000000}"/>
  <bookViews>
    <workbookView xWindow="-110" yWindow="-110" windowWidth="19420" windowHeight="10420" tabRatio="956" xr2:uid="{00000000-000D-0000-FFFF-FFFF00000000}"/>
  </bookViews>
  <sheets>
    <sheet name="Tổng" sheetId="23" r:id="rId1"/>
    <sheet name="FZA1-21-101" sheetId="11" r:id="rId2"/>
    <sheet name="FZA1-21-111" sheetId="24" r:id="rId3"/>
    <sheet name="FZA1-21-119" sheetId="25" r:id="rId4"/>
    <sheet name="FZA1-19-3P3" sheetId="26" r:id="rId5"/>
    <sheet name="FZA2-19-4JYA" sheetId="28" r:id="rId6"/>
    <sheet name="FZB1-21-101" sheetId="29" r:id="rId7"/>
    <sheet name="FZB1-21-111" sheetId="30" r:id="rId8"/>
    <sheet name="FZA4-19-3P3" sheetId="32" r:id="rId9"/>
    <sheet name="FZA5-19-4JYC" sheetId="55" r:id="rId10"/>
    <sheet name="PSED-10-500" sheetId="45" r:id="rId11"/>
    <sheet name="PSED-10-190" sheetId="46" r:id="rId12"/>
    <sheet name="PSED-14-311" sheetId="47" r:id="rId13"/>
    <sheet name="FZV2-21-101" sheetId="48" r:id="rId14"/>
    <sheet name="FZV2-21-111" sheetId="49" r:id="rId15"/>
    <sheet name="FZV2-21-119" sheetId="50" r:id="rId16"/>
    <sheet name="FZV1-19-4JY" sheetId="51" r:id="rId17"/>
    <sheet name="FZVS-19-4JY" sheetId="53" r:id="rId18"/>
    <sheet name="FZB1-21-119" sheetId="31" state="hidden" r:id="rId19"/>
    <sheet name="PE01-10-121A" sheetId="38" state="hidden" r:id="rId20"/>
    <sheet name="FZA4-19-4JYC" sheetId="54" state="hidden" r:id="rId21"/>
    <sheet name="PE01-10-141A" sheetId="41" state="hidden" r:id="rId22"/>
    <sheet name="Sheet2" sheetId="56" state="hidden" r:id="rId23"/>
    <sheet name="PE01-10-131A" sheetId="39" state="hidden" r:id="rId24"/>
    <sheet name="P301-10-161" sheetId="36" state="hidden" r:id="rId25"/>
    <sheet name="P301-10-141A" sheetId="35" state="hidden" r:id="rId26"/>
    <sheet name="P51R-10-121" sheetId="37" state="hidden" r:id="rId27"/>
    <sheet name="FZA1-19-4JYA" sheetId="27" state="hidden" r:id="rId28"/>
    <sheet name="FZA5-19-4JYA" sheetId="34" state="hidden" r:id="rId29"/>
    <sheet name="FZA4-19-4JYA" sheetId="33" state="hidden" r:id="rId30"/>
    <sheet name="S550-10-121" sheetId="42" state="hidden" r:id="rId31"/>
    <sheet name="S550-10-131" sheetId="43" state="hidden" r:id="rId32"/>
    <sheet name="S550-10-141B" sheetId="44" state="hidden" r:id="rId33"/>
    <sheet name="Sheet1" sheetId="52" state="hidden" r:id="rId34"/>
  </sheets>
  <externalReferences>
    <externalReference r:id="rId35"/>
    <externalReference r:id="rId36"/>
    <externalReference r:id="rId37"/>
  </externalReferences>
  <definedNames>
    <definedName name="_xlnm._FilterDatabase" localSheetId="0" hidden="1">Tổng!$A$5:$J$40</definedName>
    <definedName name="_xlnm.Print_Area" localSheetId="4">'FZA1-19-3P3'!$A$1:$M$33</definedName>
    <definedName name="_xlnm.Print_Area" localSheetId="27">'FZA1-19-4JYA'!$A$1:$M$32</definedName>
    <definedName name="_xlnm.Print_Area" localSheetId="1">'FZA1-21-101'!$A$1:$M$28</definedName>
    <definedName name="_xlnm.Print_Area" localSheetId="2">'FZA1-21-111'!$A$1:$M$33</definedName>
    <definedName name="_xlnm.Print_Area" localSheetId="3">'FZA1-21-119'!$A$1:$M$33</definedName>
    <definedName name="_xlnm.Print_Area" localSheetId="5">'FZA2-19-4JYA'!$A$1:$M$32</definedName>
    <definedName name="_xlnm.Print_Area" localSheetId="8">'FZA4-19-3P3'!$A$1:$M$32</definedName>
    <definedName name="_xlnm.Print_Area" localSheetId="29">'FZA4-19-4JYA'!$A$1:$M$32</definedName>
    <definedName name="_xlnm.Print_Area" localSheetId="20">'FZA4-19-4JYC'!$A$1:$M$32</definedName>
    <definedName name="_xlnm.Print_Area" localSheetId="28">'FZA5-19-4JYA'!$A$1:$M$32</definedName>
    <definedName name="_xlnm.Print_Area" localSheetId="9">'FZA5-19-4JYC'!$A$1:$M$32</definedName>
    <definedName name="_xlnm.Print_Area" localSheetId="6">'FZB1-21-101'!$A$1:$M$32</definedName>
    <definedName name="_xlnm.Print_Area" localSheetId="7">'FZB1-21-111'!$A$1:$M$32</definedName>
    <definedName name="_xlnm.Print_Area" localSheetId="18">'FZB1-21-119'!$A$1:$M$32</definedName>
    <definedName name="_xlnm.Print_Area" localSheetId="16">'FZV1-19-4JY'!$A$1:$M$32</definedName>
    <definedName name="_xlnm.Print_Area" localSheetId="13">'FZV2-21-101'!$A$1:$M$32</definedName>
    <definedName name="_xlnm.Print_Area" localSheetId="14">'FZV2-21-111'!$A$1:$M$32</definedName>
    <definedName name="_xlnm.Print_Area" localSheetId="15">'FZV2-21-119'!$A$1:$M$32</definedName>
    <definedName name="_xlnm.Print_Area" localSheetId="17">'FZVS-19-4JY'!$A$1:$M$32</definedName>
    <definedName name="_xlnm.Print_Area" localSheetId="25">'P301-10-141A'!$A$1:$M$33</definedName>
    <definedName name="_xlnm.Print_Area" localSheetId="24">'P301-10-161'!$A$1:$M$32</definedName>
    <definedName name="_xlnm.Print_Area" localSheetId="26">'P51R-10-121'!$A$1:$M$32</definedName>
    <definedName name="_xlnm.Print_Area" localSheetId="19">'PE01-10-121A'!$A$1:$M$32</definedName>
    <definedName name="_xlnm.Print_Area" localSheetId="23">'PE01-10-131A'!$A$1:$M$36</definedName>
    <definedName name="_xlnm.Print_Area" localSheetId="21">'PE01-10-141A'!$A$1:$M$32</definedName>
    <definedName name="_xlnm.Print_Area" localSheetId="11">'PSED-10-190'!$A$1:$M$32</definedName>
    <definedName name="_xlnm.Print_Area" localSheetId="10">'PSED-10-500'!$A$1:$M$36</definedName>
    <definedName name="_xlnm.Print_Area" localSheetId="12">'PSED-14-311'!$A$1:$M$32</definedName>
    <definedName name="_xlnm.Print_Area" localSheetId="30">'S550-10-121'!$A$1:$M$32</definedName>
    <definedName name="_xlnm.Print_Area" localSheetId="31">'S550-10-131'!$A$1:$M$32</definedName>
    <definedName name="_xlnm.Print_Area" localSheetId="32">'S550-10-141B'!$A$1:$M$32</definedName>
    <definedName name="_xlnm.Print_Area" localSheetId="0">Tổng!$A$1:$N$74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7" i="23" l="1"/>
  <c r="D34" i="23"/>
  <c r="D33" i="23"/>
  <c r="D32" i="23"/>
  <c r="D31" i="23"/>
  <c r="D30" i="23"/>
  <c r="D26" i="23"/>
  <c r="D23" i="23"/>
  <c r="D22" i="23"/>
  <c r="D20" i="23"/>
  <c r="D17" i="23"/>
  <c r="D15" i="23"/>
  <c r="D14" i="23"/>
  <c r="D13" i="23"/>
  <c r="D12" i="23"/>
  <c r="D11" i="23"/>
  <c r="D9" i="23"/>
  <c r="D8" i="23"/>
  <c r="D7" i="23"/>
  <c r="D6" i="23"/>
  <c r="J74" i="23" l="1"/>
  <c r="J73" i="23"/>
  <c r="J72" i="23"/>
  <c r="J71" i="23"/>
  <c r="J70" i="23"/>
  <c r="J69" i="23"/>
  <c r="J68" i="23"/>
  <c r="J67" i="23"/>
  <c r="J66" i="23"/>
  <c r="J65" i="23"/>
  <c r="J64" i="23"/>
  <c r="J63" i="23"/>
  <c r="J62" i="23"/>
  <c r="J61" i="23"/>
  <c r="J60" i="23"/>
  <c r="J59" i="23"/>
  <c r="J58" i="23"/>
  <c r="J57" i="23"/>
  <c r="J56" i="23"/>
  <c r="J55" i="23"/>
  <c r="J54" i="23"/>
  <c r="J53" i="23"/>
  <c r="J52" i="23"/>
  <c r="J51" i="23"/>
  <c r="J50" i="23"/>
  <c r="J49" i="23"/>
  <c r="J48" i="23"/>
  <c r="J47" i="23"/>
  <c r="J46" i="23"/>
  <c r="J45" i="23"/>
  <c r="J44" i="23"/>
  <c r="J43" i="23"/>
  <c r="H18" i="23"/>
  <c r="H20" i="23"/>
  <c r="H37" i="23"/>
  <c r="H36" i="23"/>
  <c r="H34" i="23"/>
  <c r="H31" i="23"/>
  <c r="H30" i="23"/>
  <c r="H32" i="23"/>
  <c r="H19" i="23"/>
  <c r="H16" i="23"/>
  <c r="H11" i="23"/>
  <c r="H17" i="23"/>
  <c r="H23" i="23"/>
  <c r="H27" i="23"/>
  <c r="H28" i="23"/>
  <c r="H29" i="23"/>
  <c r="H9" i="23"/>
  <c r="H6" i="23"/>
  <c r="H7" i="23"/>
  <c r="H8" i="23"/>
  <c r="H10" i="23"/>
  <c r="H33" i="23"/>
  <c r="H35" i="23"/>
  <c r="H14" i="23"/>
  <c r="H13" i="23"/>
  <c r="H12" i="23"/>
  <c r="H15" i="23"/>
  <c r="H26" i="23"/>
  <c r="H25" i="23"/>
  <c r="H24" i="23"/>
  <c r="H22" i="23"/>
  <c r="H21" i="23"/>
  <c r="F37" i="23" l="1"/>
  <c r="F36" i="23"/>
  <c r="F35" i="23"/>
  <c r="F34" i="23"/>
  <c r="F33" i="23"/>
  <c r="F32" i="23"/>
  <c r="F31" i="23"/>
  <c r="F30" i="23"/>
  <c r="F29" i="23"/>
  <c r="F28" i="23"/>
  <c r="F27" i="23"/>
  <c r="F26" i="23"/>
  <c r="F25" i="23"/>
  <c r="F24" i="23"/>
  <c r="F23" i="23"/>
  <c r="F22" i="23"/>
  <c r="F21" i="23"/>
  <c r="F20" i="23"/>
  <c r="F19" i="23"/>
  <c r="F18" i="23"/>
  <c r="F17" i="23"/>
  <c r="F16" i="23"/>
  <c r="F15" i="23"/>
  <c r="F14" i="23"/>
  <c r="F13" i="23"/>
  <c r="F12" i="23"/>
  <c r="F11" i="23"/>
  <c r="F10" i="23"/>
  <c r="F9" i="23"/>
  <c r="F8" i="23"/>
  <c r="F7" i="23"/>
  <c r="F6" i="23"/>
  <c r="G37" i="23" l="1"/>
  <c r="G35" i="23" l="1"/>
  <c r="G36" i="23"/>
  <c r="G21" i="23"/>
  <c r="G34" i="23"/>
  <c r="D40" i="23"/>
  <c r="G9" i="23" l="1"/>
  <c r="G7" i="23"/>
  <c r="G8" i="23"/>
  <c r="G11" i="23"/>
  <c r="G13" i="23"/>
  <c r="G22" i="23"/>
  <c r="G26" i="23"/>
  <c r="G27" i="23"/>
  <c r="G30" i="23"/>
  <c r="G15" i="23"/>
  <c r="G31" i="23"/>
  <c r="G23" i="23"/>
  <c r="G12" i="23"/>
  <c r="G20" i="23"/>
  <c r="G33" i="23"/>
  <c r="G28" i="23"/>
  <c r="G29" i="23"/>
  <c r="G24" i="23"/>
  <c r="G25" i="23"/>
  <c r="G32" i="23"/>
  <c r="G10" i="23"/>
  <c r="G16" i="23"/>
  <c r="G17" i="23"/>
  <c r="G6" i="26"/>
  <c r="F13" i="11"/>
  <c r="F13" i="26"/>
  <c r="F13" i="50"/>
  <c r="F13" i="48"/>
  <c r="H16" i="25" l="1"/>
  <c r="G14" i="23"/>
  <c r="G6" i="41"/>
  <c r="G6" i="37"/>
  <c r="K13" i="11" l="1"/>
  <c r="G6" i="23" l="1"/>
  <c r="G38" i="23" s="1"/>
  <c r="G39" i="23" s="1"/>
  <c r="G6" i="54"/>
  <c r="G6" i="55"/>
  <c r="K5" i="34" l="1"/>
  <c r="J20" i="25" l="1"/>
  <c r="J19" i="25"/>
  <c r="E13" i="53"/>
  <c r="K6" i="37"/>
  <c r="E14" i="53" l="1"/>
  <c r="G6" i="27" l="1"/>
  <c r="F14" i="53"/>
  <c r="F14" i="51"/>
  <c r="F14" i="45"/>
  <c r="F15" i="45"/>
  <c r="F16" i="45"/>
  <c r="F17" i="45"/>
  <c r="F18" i="45"/>
  <c r="F13" i="45"/>
  <c r="F14" i="34"/>
  <c r="F13" i="33"/>
  <c r="F14" i="33"/>
  <c r="E14" i="33"/>
  <c r="E13" i="33"/>
  <c r="G6" i="33"/>
  <c r="E13" i="24"/>
  <c r="E14" i="27"/>
  <c r="E13" i="27"/>
  <c r="K5" i="27"/>
  <c r="E14" i="51"/>
  <c r="E14" i="34"/>
  <c r="E14" i="55"/>
  <c r="E13" i="55"/>
  <c r="E14" i="54"/>
  <c r="E14" i="28"/>
  <c r="E18" i="45"/>
  <c r="E17" i="45"/>
  <c r="E16" i="45"/>
  <c r="E15" i="45"/>
  <c r="E13" i="11" l="1"/>
  <c r="H13" i="11" s="1"/>
  <c r="H15" i="11" s="1"/>
  <c r="K19" i="11" s="1"/>
  <c r="K5" i="38" l="1"/>
  <c r="E13" i="36"/>
  <c r="F13" i="32" l="1"/>
  <c r="K5" i="29"/>
  <c r="K5" i="37" l="1"/>
  <c r="E13" i="41" l="1"/>
  <c r="K5" i="41"/>
  <c r="E13" i="39"/>
  <c r="K5" i="39"/>
  <c r="K5" i="35"/>
  <c r="K5" i="24"/>
  <c r="G6" i="39" l="1"/>
  <c r="K5" i="50" l="1"/>
  <c r="K5" i="49"/>
  <c r="K5" i="48"/>
  <c r="K5" i="47"/>
  <c r="K5" i="46"/>
  <c r="K5" i="45"/>
  <c r="K5" i="55"/>
  <c r="K5" i="54"/>
  <c r="K5" i="32"/>
  <c r="K5" i="31"/>
  <c r="K5" i="30"/>
  <c r="K5" i="28"/>
  <c r="K5" i="26"/>
  <c r="K5" i="25"/>
  <c r="K5" i="36" l="1"/>
  <c r="G6" i="36" l="1"/>
  <c r="G6" i="48"/>
  <c r="E13" i="51" l="1"/>
  <c r="E13" i="50"/>
  <c r="E13" i="49"/>
  <c r="E13" i="48"/>
  <c r="E13" i="47"/>
  <c r="E13" i="46"/>
  <c r="E12" i="46"/>
  <c r="E14" i="45"/>
  <c r="E13" i="45"/>
  <c r="E12" i="45"/>
  <c r="E13" i="38"/>
  <c r="E13" i="37"/>
  <c r="E13" i="35"/>
  <c r="E13" i="54"/>
  <c r="E13" i="32"/>
  <c r="E13" i="31"/>
  <c r="E13" i="30"/>
  <c r="E13" i="29"/>
  <c r="E13" i="28"/>
  <c r="E13" i="26"/>
  <c r="E13" i="25"/>
  <c r="G6" i="50" l="1"/>
  <c r="G6" i="46"/>
  <c r="G6" i="35"/>
  <c r="G6" i="32"/>
  <c r="G6" i="30"/>
  <c r="G6" i="28"/>
  <c r="G6" i="24"/>
  <c r="G6" i="49"/>
  <c r="G6" i="47"/>
  <c r="G6" i="45"/>
  <c r="G6" i="38"/>
  <c r="G6" i="31"/>
  <c r="G6" i="29"/>
  <c r="G6" i="25"/>
  <c r="G6" i="42" l="1"/>
  <c r="G6" i="44"/>
  <c r="G6" i="53"/>
  <c r="G6" i="11"/>
  <c r="K6" i="34"/>
  <c r="K6" i="53"/>
  <c r="F14" i="55"/>
  <c r="H14" i="55" s="1"/>
  <c r="I25" i="55"/>
  <c r="K14" i="55"/>
  <c r="J14" i="55"/>
  <c r="K13" i="55"/>
  <c r="J13" i="55"/>
  <c r="F13" i="55"/>
  <c r="C5" i="55"/>
  <c r="F14" i="54"/>
  <c r="H14" i="54" s="1"/>
  <c r="I25" i="54"/>
  <c r="K14" i="54"/>
  <c r="J14" i="54"/>
  <c r="K13" i="54"/>
  <c r="J13" i="54"/>
  <c r="F13" i="54"/>
  <c r="C5" i="54"/>
  <c r="F13" i="27"/>
  <c r="F13" i="28"/>
  <c r="F14" i="28"/>
  <c r="H14" i="28" s="1"/>
  <c r="F14" i="27"/>
  <c r="H14" i="27" s="1"/>
  <c r="H18" i="45"/>
  <c r="H17" i="45"/>
  <c r="H16" i="45"/>
  <c r="H15" i="45"/>
  <c r="H14" i="45"/>
  <c r="H13" i="45"/>
  <c r="H14" i="53"/>
  <c r="H14" i="51"/>
  <c r="F13" i="53"/>
  <c r="H16" i="53"/>
  <c r="K5" i="51"/>
  <c r="K14" i="53"/>
  <c r="J14" i="53"/>
  <c r="K5" i="53"/>
  <c r="I25" i="53"/>
  <c r="K13" i="53"/>
  <c r="J13" i="53"/>
  <c r="C5" i="53"/>
  <c r="E13" i="43"/>
  <c r="F13" i="37"/>
  <c r="F13" i="36"/>
  <c r="E13" i="34"/>
  <c r="K14" i="51"/>
  <c r="J14" i="51"/>
  <c r="C5" i="51"/>
  <c r="I25" i="51"/>
  <c r="K13" i="51"/>
  <c r="J13" i="51"/>
  <c r="F13" i="51"/>
  <c r="G6" i="51"/>
  <c r="K13" i="46"/>
  <c r="J13" i="46"/>
  <c r="J14" i="45"/>
  <c r="K14" i="45"/>
  <c r="J15" i="45"/>
  <c r="K15" i="45"/>
  <c r="J16" i="45"/>
  <c r="K16" i="45"/>
  <c r="J17" i="45"/>
  <c r="K17" i="45"/>
  <c r="J18" i="45"/>
  <c r="K18" i="45"/>
  <c r="K13" i="45"/>
  <c r="J13" i="45"/>
  <c r="F13" i="46"/>
  <c r="K14" i="34"/>
  <c r="K14" i="33"/>
  <c r="I25" i="50"/>
  <c r="K13" i="50"/>
  <c r="J13" i="50"/>
  <c r="C5" i="50"/>
  <c r="I25" i="49"/>
  <c r="K13" i="49"/>
  <c r="J13" i="49"/>
  <c r="F13" i="49"/>
  <c r="C5" i="49"/>
  <c r="I25" i="48"/>
  <c r="K13" i="48"/>
  <c r="J13" i="48"/>
  <c r="C5" i="48"/>
  <c r="J14" i="34"/>
  <c r="J14" i="33"/>
  <c r="H14" i="33"/>
  <c r="K14" i="28"/>
  <c r="J14" i="28"/>
  <c r="E13" i="42"/>
  <c r="I25" i="47"/>
  <c r="K13" i="47"/>
  <c r="J13" i="47"/>
  <c r="F13" i="47"/>
  <c r="H13" i="47" s="1"/>
  <c r="H15" i="47" s="1"/>
  <c r="K19" i="47" s="1"/>
  <c r="C5" i="47"/>
  <c r="I24" i="46"/>
  <c r="K12" i="46"/>
  <c r="J12" i="46"/>
  <c r="F12" i="46"/>
  <c r="C5" i="46"/>
  <c r="I29" i="45"/>
  <c r="K12" i="45"/>
  <c r="J12" i="45"/>
  <c r="F12" i="45"/>
  <c r="C5" i="45"/>
  <c r="K5" i="44"/>
  <c r="I25" i="44"/>
  <c r="K13" i="44"/>
  <c r="J13" i="44"/>
  <c r="F13" i="44"/>
  <c r="C5" i="44"/>
  <c r="G6" i="43"/>
  <c r="K5" i="43"/>
  <c r="I25" i="43"/>
  <c r="K13" i="43"/>
  <c r="J13" i="43"/>
  <c r="F13" i="43"/>
  <c r="C5" i="43"/>
  <c r="K5" i="42"/>
  <c r="I25" i="42"/>
  <c r="K13" i="42"/>
  <c r="J13" i="42"/>
  <c r="F13" i="42"/>
  <c r="C5" i="42"/>
  <c r="I25" i="41"/>
  <c r="K13" i="41"/>
  <c r="J13" i="41"/>
  <c r="F13" i="41"/>
  <c r="C5" i="41"/>
  <c r="I25" i="39"/>
  <c r="K13" i="39"/>
  <c r="J13" i="39"/>
  <c r="F13" i="39"/>
  <c r="C5" i="39"/>
  <c r="I25" i="38"/>
  <c r="K13" i="38"/>
  <c r="J13" i="38"/>
  <c r="F13" i="38"/>
  <c r="C5" i="38"/>
  <c r="I25" i="37"/>
  <c r="K13" i="37"/>
  <c r="J13" i="37"/>
  <c r="C5" i="37"/>
  <c r="I25" i="36"/>
  <c r="K13" i="36"/>
  <c r="J13" i="36"/>
  <c r="C5" i="36"/>
  <c r="I25" i="35"/>
  <c r="K13" i="35"/>
  <c r="J13" i="35"/>
  <c r="F13" i="35"/>
  <c r="C5" i="35"/>
  <c r="H16" i="34"/>
  <c r="G6" i="34"/>
  <c r="I25" i="34"/>
  <c r="K13" i="34"/>
  <c r="J13" i="34"/>
  <c r="F13" i="34"/>
  <c r="C5" i="34"/>
  <c r="K5" i="33"/>
  <c r="I25" i="33"/>
  <c r="K13" i="33"/>
  <c r="J13" i="33"/>
  <c r="C5" i="33"/>
  <c r="I25" i="32"/>
  <c r="K13" i="32"/>
  <c r="J13" i="32"/>
  <c r="C5" i="32"/>
  <c r="I25" i="31"/>
  <c r="K13" i="31"/>
  <c r="J13" i="31"/>
  <c r="F13" i="31"/>
  <c r="C5" i="31"/>
  <c r="I25" i="30"/>
  <c r="K13" i="30"/>
  <c r="J13" i="30"/>
  <c r="F13" i="30"/>
  <c r="C5" i="30"/>
  <c r="I25" i="29"/>
  <c r="K13" i="29"/>
  <c r="J13" i="29"/>
  <c r="F13" i="29"/>
  <c r="C5" i="29"/>
  <c r="I25" i="28"/>
  <c r="K13" i="28"/>
  <c r="J13" i="28"/>
  <c r="C5" i="28"/>
  <c r="I25" i="27"/>
  <c r="K13" i="27"/>
  <c r="J13" i="27"/>
  <c r="C5" i="27"/>
  <c r="I25" i="26"/>
  <c r="K13" i="26"/>
  <c r="J13" i="26"/>
  <c r="C5" i="26"/>
  <c r="I25" i="25"/>
  <c r="K13" i="25"/>
  <c r="J13" i="25"/>
  <c r="F13" i="25"/>
  <c r="H13" i="25" s="1"/>
  <c r="C5" i="25"/>
  <c r="I25" i="24"/>
  <c r="K13" i="24"/>
  <c r="J13" i="24"/>
  <c r="F13" i="24"/>
  <c r="C5" i="24"/>
  <c r="E13" i="44"/>
  <c r="I25" i="11"/>
  <c r="J13" i="11"/>
  <c r="K5" i="11"/>
  <c r="C5" i="11"/>
  <c r="J20" i="53" l="1"/>
  <c r="J19" i="53"/>
  <c r="H13" i="50"/>
  <c r="H15" i="50" s="1"/>
  <c r="K19" i="50" s="1"/>
  <c r="H13" i="46"/>
  <c r="H13" i="39"/>
  <c r="H15" i="39" s="1"/>
  <c r="K19" i="39" s="1"/>
  <c r="H13" i="29"/>
  <c r="H15" i="29" s="1"/>
  <c r="K19" i="29" s="1"/>
  <c r="H13" i="33"/>
  <c r="H15" i="33" s="1"/>
  <c r="H12" i="45"/>
  <c r="H19" i="45" s="1"/>
  <c r="K23" i="45" s="1"/>
  <c r="H13" i="32"/>
  <c r="H15" i="32" s="1"/>
  <c r="K19" i="32" s="1"/>
  <c r="H13" i="55"/>
  <c r="H15" i="55" s="1"/>
  <c r="K19" i="55" s="1"/>
  <c r="H13" i="54"/>
  <c r="H15" i="54" s="1"/>
  <c r="K19" i="54" s="1"/>
  <c r="H13" i="27"/>
  <c r="H15" i="27" s="1"/>
  <c r="H13" i="37"/>
  <c r="H13" i="43"/>
  <c r="H15" i="43" s="1"/>
  <c r="H13" i="51"/>
  <c r="H15" i="51" s="1"/>
  <c r="K19" i="51" s="1"/>
  <c r="H13" i="24"/>
  <c r="H15" i="24" s="1"/>
  <c r="K19" i="24" s="1"/>
  <c r="H13" i="44"/>
  <c r="H15" i="44" s="1"/>
  <c r="H13" i="34"/>
  <c r="H15" i="34" s="1"/>
  <c r="N16" i="34" s="1"/>
  <c r="N17" i="34" s="1"/>
  <c r="H13" i="38"/>
  <c r="H15" i="38" s="1"/>
  <c r="H13" i="35"/>
  <c r="H15" i="35" s="1"/>
  <c r="K19" i="35" s="1"/>
  <c r="H12" i="46"/>
  <c r="H13" i="53"/>
  <c r="H15" i="53" s="1"/>
  <c r="H13" i="28"/>
  <c r="H15" i="28" s="1"/>
  <c r="K19" i="28" s="1"/>
  <c r="H13" i="42"/>
  <c r="H15" i="42" s="1"/>
  <c r="H13" i="26"/>
  <c r="H15" i="26" s="1"/>
  <c r="K19" i="26" s="1"/>
  <c r="H13" i="31"/>
  <c r="H15" i="31" s="1"/>
  <c r="K19" i="31" s="1"/>
  <c r="H13" i="49"/>
  <c r="H15" i="49" s="1"/>
  <c r="K19" i="49" s="1"/>
  <c r="H13" i="41"/>
  <c r="H15" i="41" s="1"/>
  <c r="K19" i="41" s="1"/>
  <c r="H15" i="25"/>
  <c r="K19" i="25" s="1"/>
  <c r="L19" i="25" s="1"/>
  <c r="H13" i="30"/>
  <c r="H15" i="30" s="1"/>
  <c r="K19" i="30" s="1"/>
  <c r="H13" i="48"/>
  <c r="H15" i="48" s="1"/>
  <c r="K19" i="48" s="1"/>
  <c r="H13" i="36"/>
  <c r="H15" i="36" s="1"/>
  <c r="K19" i="36" s="1"/>
  <c r="K19" i="53" l="1"/>
  <c r="L19" i="53" s="1"/>
  <c r="H15" i="37"/>
  <c r="K19" i="37" s="1"/>
  <c r="H14" i="46"/>
  <c r="K18" i="46" s="1"/>
  <c r="K6" i="33"/>
  <c r="H16" i="49" l="1"/>
  <c r="H15" i="46"/>
  <c r="H16" i="31"/>
  <c r="H16" i="35"/>
  <c r="H16" i="39"/>
  <c r="H16" i="47"/>
  <c r="H16" i="37"/>
  <c r="H16" i="44"/>
  <c r="N18" i="44" s="1"/>
  <c r="H16" i="29"/>
  <c r="K6" i="50"/>
  <c r="H16" i="50"/>
  <c r="H16" i="11"/>
  <c r="N17" i="39" l="1"/>
  <c r="J20" i="39"/>
  <c r="J19" i="39"/>
  <c r="N17" i="37"/>
  <c r="J20" i="37"/>
  <c r="J19" i="37"/>
  <c r="N16" i="35"/>
  <c r="J19" i="35"/>
  <c r="J20" i="35"/>
  <c r="N16" i="47"/>
  <c r="N17" i="47" s="1"/>
  <c r="J20" i="47"/>
  <c r="J19" i="47"/>
  <c r="N16" i="50"/>
  <c r="J20" i="50"/>
  <c r="J19" i="50"/>
  <c r="J20" i="31"/>
  <c r="J19" i="31"/>
  <c r="J20" i="11"/>
  <c r="J19" i="11"/>
  <c r="N15" i="46"/>
  <c r="N16" i="46" s="1"/>
  <c r="J18" i="46"/>
  <c r="J19" i="46"/>
  <c r="J20" i="29"/>
  <c r="J19" i="29"/>
  <c r="J20" i="49"/>
  <c r="J19" i="49"/>
  <c r="K6" i="27"/>
  <c r="H16" i="26"/>
  <c r="H16" i="27"/>
  <c r="N16" i="27" s="1"/>
  <c r="K6" i="29"/>
  <c r="K6" i="44"/>
  <c r="H16" i="30"/>
  <c r="K6" i="46"/>
  <c r="H16" i="36"/>
  <c r="K6" i="47"/>
  <c r="H16" i="48"/>
  <c r="H16" i="51"/>
  <c r="K6" i="26"/>
  <c r="N16" i="25"/>
  <c r="N17" i="25" s="1"/>
  <c r="K6" i="35"/>
  <c r="H16" i="43"/>
  <c r="N16" i="43" s="1"/>
  <c r="N17" i="43" s="1"/>
  <c r="K6" i="41"/>
  <c r="H16" i="41"/>
  <c r="H16" i="42"/>
  <c r="N19" i="42" s="1"/>
  <c r="K6" i="31"/>
  <c r="H16" i="38"/>
  <c r="K6" i="11"/>
  <c r="K6" i="54"/>
  <c r="H16" i="54"/>
  <c r="K6" i="49"/>
  <c r="H16" i="28"/>
  <c r="H20" i="45"/>
  <c r="H16" i="24"/>
  <c r="K6" i="39"/>
  <c r="H16" i="32"/>
  <c r="H16" i="33"/>
  <c r="N16" i="33" s="1"/>
  <c r="N17" i="33" s="1"/>
  <c r="H16" i="55"/>
  <c r="L19" i="39" l="1"/>
  <c r="L19" i="37"/>
  <c r="L19" i="50"/>
  <c r="L19" i="49"/>
  <c r="L19" i="35"/>
  <c r="L19" i="29"/>
  <c r="L19" i="31"/>
  <c r="N19" i="45"/>
  <c r="N20" i="45" s="1"/>
  <c r="J24" i="45"/>
  <c r="J23" i="45"/>
  <c r="J19" i="48"/>
  <c r="J20" i="48"/>
  <c r="J20" i="26"/>
  <c r="J19" i="26"/>
  <c r="N17" i="36"/>
  <c r="J20" i="36"/>
  <c r="J19" i="36"/>
  <c r="N16" i="55"/>
  <c r="N17" i="55" s="1"/>
  <c r="J19" i="55"/>
  <c r="J20" i="55"/>
  <c r="N16" i="54"/>
  <c r="N17" i="54" s="1"/>
  <c r="J20" i="54"/>
  <c r="J19" i="54"/>
  <c r="N16" i="32"/>
  <c r="N17" i="32" s="1"/>
  <c r="J19" i="32"/>
  <c r="J20" i="32"/>
  <c r="N16" i="24"/>
  <c r="N17" i="24" s="1"/>
  <c r="J20" i="24"/>
  <c r="J19" i="24"/>
  <c r="N16" i="51"/>
  <c r="N17" i="51" s="1"/>
  <c r="J20" i="51"/>
  <c r="J19" i="51"/>
  <c r="J20" i="28"/>
  <c r="J19" i="28"/>
  <c r="N16" i="41"/>
  <c r="J19" i="41"/>
  <c r="J20" i="41"/>
  <c r="L18" i="46"/>
  <c r="N16" i="30"/>
  <c r="N17" i="30" s="1"/>
  <c r="J19" i="30"/>
  <c r="J20" i="30"/>
  <c r="L19" i="11"/>
  <c r="L19" i="47"/>
  <c r="K6" i="55"/>
  <c r="K6" i="28"/>
  <c r="K6" i="38"/>
  <c r="K6" i="51"/>
  <c r="K6" i="48"/>
  <c r="K6" i="36"/>
  <c r="K6" i="32"/>
  <c r="K6" i="24"/>
  <c r="K6" i="45"/>
  <c r="K6" i="42"/>
  <c r="K6" i="43"/>
  <c r="K6" i="25"/>
  <c r="K6" i="30"/>
  <c r="L19" i="51" l="1"/>
  <c r="L19" i="24"/>
  <c r="L19" i="36"/>
  <c r="L23" i="45"/>
  <c r="L19" i="48"/>
  <c r="L19" i="28"/>
  <c r="L19" i="41"/>
  <c r="L19" i="55"/>
  <c r="L19" i="32"/>
  <c r="L19" i="30"/>
  <c r="L19" i="54"/>
  <c r="L19" i="2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Viet Trinh</author>
  </authors>
  <commentList>
    <comment ref="F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Viet Trinh:</t>
        </r>
        <r>
          <rPr>
            <sz val="9"/>
            <color indexed="81"/>
            <rFont val="Tahoma"/>
            <family val="2"/>
          </rPr>
          <t xml:space="preserve">
Vlookup ở file IV rồi paste value 
</t>
        </r>
      </text>
    </comment>
    <comment ref="H5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Viet Trinh:</t>
        </r>
        <r>
          <rPr>
            <sz val="9"/>
            <color indexed="81"/>
            <rFont val="Tahoma"/>
            <family val="2"/>
          </rPr>
          <t xml:space="preserve">
Đầu tháng copy số  mới</t>
        </r>
      </text>
    </comment>
    <comment ref="G40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Viet Trinh:</t>
        </r>
        <r>
          <rPr>
            <sz val="9"/>
            <color indexed="81"/>
            <rFont val="Tahoma"/>
            <family val="2"/>
          </rPr>
          <t xml:space="preserve">
Copy số từ IV FOB vào đây</t>
        </r>
      </text>
    </comment>
  </commentList>
</comments>
</file>

<file path=xl/sharedStrings.xml><?xml version="1.0" encoding="utf-8"?>
<sst xmlns="http://schemas.openxmlformats.org/spreadsheetml/2006/main" count="1895" uniqueCount="166">
  <si>
    <t>BẢNG KÊ KHAI HÀNG HÓA XUẤT KHẨU ĐẠT TIÊU CHÍ "RVC"
(ban hành kèm theo Thông tư số 05/2018/TT-BCT ngày 03 tháng 4 năm 2018 quy định về xuất xứ hàng hóa)</t>
  </si>
  <si>
    <t>STT</t>
  </si>
  <si>
    <t>Các loại chi phí</t>
  </si>
  <si>
    <t>Đơn vị tính</t>
  </si>
  <si>
    <t>Nhu cầu nguyên liệu sử dụng cho lô hàng</t>
  </si>
  <si>
    <t>Nước xuất xứ</t>
  </si>
  <si>
    <t>Tờ khai hải quan nhập khẩu/Hóa đơn giá trị gia tăng</t>
  </si>
  <si>
    <t>C/O ưu đãi nhập khẩu/ Bản khai báo của nhà sản xuất/nhà cung cấp nguyên liệu trong nước</t>
  </si>
  <si>
    <t>Đơn giá (CIF)</t>
  </si>
  <si>
    <t>Trị giá (USD)</t>
  </si>
  <si>
    <t>Có xuất xứ FTA</t>
  </si>
  <si>
    <t>Không có xuất xứ FTA</t>
  </si>
  <si>
    <t>Số</t>
  </si>
  <si>
    <t>Ngày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</si>
  <si>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</si>
  <si>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</si>
  <si>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</si>
  <si>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</si>
  <si>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</si>
  <si>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</si>
  <si>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</si>
  <si>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</si>
  <si>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</si>
  <si>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</si>
  <si>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</si>
  <si>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</si>
  <si>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</si>
  <si>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I</t>
  </si>
  <si>
    <t>Chi phí nguyên liệu:</t>
  </si>
  <si>
    <t>II</t>
  </si>
  <si>
    <t>Trị giá FOB</t>
  </si>
  <si>
    <t>=</t>
  </si>
  <si>
    <t>Kết luận: Hàng hóa đáp ứng tiêu chí RVC 40%</t>
  </si>
  <si>
    <t>Công ty cam kết số liệu khai trên là đúng và xin chịu trách nhiệm trước pháp luật về thông tin, số liệu đã khai.</t>
  </si>
  <si>
    <t>Người đại diện theo pháp luật của thương nhân</t>
  </si>
  <si>
    <t>(Ký, đóng dấu, ghi rõ họ, tên)</t>
  </si>
  <si>
    <t>Định mức/ sản phẩm, kể cả hao 
hụt</t>
  </si>
  <si>
    <t>Công thức tính RVC gián tiếp</t>
  </si>
  <si>
    <r>
      <t xml:space="preserve">Mã số thuế: </t>
    </r>
    <r>
      <rPr>
        <b/>
        <sz val="10"/>
        <color rgb="FF000000"/>
        <rFont val="Arial"/>
        <family val="2"/>
      </rPr>
      <t>0101329672</t>
    </r>
  </si>
  <si>
    <t>Mã HS của hàng hóa (8 số): 87084092</t>
  </si>
  <si>
    <t xml:space="preserve">Nhôm thỏi hợp kim chưa gia công </t>
  </si>
  <si>
    <t>Tấn</t>
  </si>
  <si>
    <r>
      <t xml:space="preserve">Tên Thương nhân: </t>
    </r>
    <r>
      <rPr>
        <b/>
        <sz val="10"/>
        <color rgb="FF000000"/>
        <rFont val="Arial"/>
        <family val="2"/>
      </rPr>
      <t>Công ty HAL Việt Nam</t>
    </r>
  </si>
  <si>
    <t>Taiwan</t>
  </si>
  <si>
    <t>Tên hàng hóa: Vỏ thân van kim loại của van điều chỉnh lưu lượng dầu trong hộp số, hàng mới 100%</t>
  </si>
  <si>
    <t>Mã HS
(8 số)</t>
  </si>
  <si>
    <t>Tiêu chí áp dụng:</t>
  </si>
  <si>
    <t>RVC</t>
  </si>
  <si>
    <t xml:space="preserve">Mã sx hàng: </t>
  </si>
  <si>
    <t>FZA1-21-101</t>
  </si>
  <si>
    <t xml:space="preserve">Trị giá (FOB): </t>
  </si>
  <si>
    <t xml:space="preserve">Số lượng: </t>
  </si>
  <si>
    <t xml:space="preserve">Tờ khai hải quan xuất khẩu số: </t>
  </si>
  <si>
    <t>FZA1-21-111</t>
  </si>
  <si>
    <t>UNIT PRICE (USD)</t>
  </si>
  <si>
    <t>AMOUNT (USD)</t>
  </si>
  <si>
    <t>pcs</t>
  </si>
  <si>
    <t>Transportation charge</t>
  </si>
  <si>
    <t>No</t>
  </si>
  <si>
    <t>Part Name</t>
  </si>
  <si>
    <t>Part No</t>
  </si>
  <si>
    <t xml:space="preserve">QUANTITY  </t>
  </si>
  <si>
    <t>UNIT</t>
  </si>
  <si>
    <t>BODY-CONT SOL</t>
  </si>
  <si>
    <t>BODY-MAIN CONT</t>
  </si>
  <si>
    <t>BODY-CONT UPPER</t>
  </si>
  <si>
    <t>FZA1-21-119</t>
  </si>
  <si>
    <t>HSG-BRAKE</t>
  </si>
  <si>
    <t>FZA1-19-3P3</t>
  </si>
  <si>
    <t>COVER and SLEEVE ASSY</t>
  </si>
  <si>
    <t>FZA1-19-4JYA</t>
  </si>
  <si>
    <t>FZA2-19-4JYA</t>
  </si>
  <si>
    <t>FZB1-21-101</t>
  </si>
  <si>
    <t>FZB1-21-111</t>
  </si>
  <si>
    <t>FZB1-21-119</t>
  </si>
  <si>
    <t>FZA4-19-3P3</t>
  </si>
  <si>
    <t>FZA4-19-4JYA</t>
  </si>
  <si>
    <t>FZA5-19-4JY</t>
  </si>
  <si>
    <t>FZA5-19-4JYA</t>
  </si>
  <si>
    <t xml:space="preserve">CAP-CAMSHAFT </t>
  </si>
  <si>
    <t>P301-10-141A</t>
  </si>
  <si>
    <t>P301-10-161</t>
  </si>
  <si>
    <t>P51R-10-121</t>
  </si>
  <si>
    <t>PE01-10-121A</t>
  </si>
  <si>
    <t>PE01-10-131A</t>
  </si>
  <si>
    <t>PE01-10-141A</t>
  </si>
  <si>
    <t>S550-10-121</t>
  </si>
  <si>
    <t>S550-10-131</t>
  </si>
  <si>
    <t>S550-10-141B</t>
  </si>
  <si>
    <t>COVER ASSY</t>
  </si>
  <si>
    <t>PSED-10-500</t>
  </si>
  <si>
    <t>HOUSING ASSY</t>
  </si>
  <si>
    <t>PSED-10-190</t>
  </si>
  <si>
    <t>BODY-OIL FILTER</t>
  </si>
  <si>
    <t>PSED-14-311</t>
  </si>
  <si>
    <t>TOTAL  DDU HAL ALUMINUM (THAILAND) CO.,LTD</t>
  </si>
  <si>
    <t xml:space="preserve">Tờ khai XK: </t>
  </si>
  <si>
    <t>Đơn giá</t>
  </si>
  <si>
    <t xml:space="preserve">USD </t>
  </si>
  <si>
    <t>Định mức</t>
  </si>
  <si>
    <t>Nhôm</t>
  </si>
  <si>
    <t>FZ01</t>
  </si>
  <si>
    <t>FZ11</t>
  </si>
  <si>
    <t>Bạc lót dùng cho vỏ thân và ống lót bộ phận hộp số động cơ xe ô tô dưới 16 chỗ ngồi / FZ01-19-4J2-T</t>
  </si>
  <si>
    <t>Japan</t>
  </si>
  <si>
    <t>Bạc lót dùng cho vỏ thân và ống lót bộ phận hộp số động cơ xe ô tô dưới 16 chỗ ngồi / FZ11-19-4J2-T</t>
  </si>
  <si>
    <t>FZV2-21-101</t>
  </si>
  <si>
    <t>FZV2-21-111</t>
  </si>
  <si>
    <t>FZV2-21-119</t>
  </si>
  <si>
    <t>RVC 40%</t>
  </si>
  <si>
    <t>87084092</t>
  </si>
  <si>
    <t>Tiêu chí áp dụng:  RVC 40%</t>
  </si>
  <si>
    <t>Tiêu chí áp dụng: RVC 40%</t>
  </si>
  <si>
    <t>Phớt chặn dầu bằng cao su lưu hóa của nắp động cơ bên phải dùng cho ô tô dưới 16 chỗ ngồi/PE01-10-602</t>
  </si>
  <si>
    <t>Chốt định vị bằng thép của nắp động cơ bên phải dùng cho ô tô dưới 16 chỗ ngồi/99233-0612</t>
  </si>
  <si>
    <t>Chốt định vị bằng thép của nắp động cơ bên phải dùng cho ô tô dưới 16 chỗ ngồi/99233-0616</t>
  </si>
  <si>
    <t>Đầu vít bằng thép của nắp động cơ bên phải dùng cho ô tô dưới 16 chỗ ngồi/9YA02-0678</t>
  </si>
  <si>
    <t>Đầu vít bằng thép của nắp động cơ bên phải dùng cho ô tô dưới 16 chỗ ngồi/9YA02-0863</t>
  </si>
  <si>
    <t>Bu lông bằng thép của nắp động cơ bên phải dùng cho ô tô dưới 16 chỗ ngồi/99472-0828A</t>
  </si>
  <si>
    <t>9YA02-0863</t>
  </si>
  <si>
    <t>99472-0828A</t>
  </si>
  <si>
    <t>99234-1008</t>
  </si>
  <si>
    <t>Chốt định vị bằng thép của nắp động cơ bên phải dùng cho ô tô dưới 16 chỗ ngồi/99234-1008</t>
  </si>
  <si>
    <t>Pcs</t>
  </si>
  <si>
    <t>FZV1-19-4JY</t>
  </si>
  <si>
    <t>FZVS-19-4JY</t>
  </si>
  <si>
    <t>Mã HS của hàng hóa (8 số): 84099949</t>
  </si>
  <si>
    <t>Mã HS của hàng hóa (8 số): 84839095</t>
  </si>
  <si>
    <t>Tên hàng hóa: Nắp trục cam dùng cho ô tô, hàng mới 100%</t>
  </si>
  <si>
    <t>Tên hàng hóa: Nắp động cơ bên phải dùng cho ô tô, hàng mới 100%</t>
  </si>
  <si>
    <r>
      <t xml:space="preserve">Tên Thương nhân: </t>
    </r>
    <r>
      <rPr>
        <b/>
        <sz val="10"/>
        <rFont val="Arial"/>
        <family val="2"/>
      </rPr>
      <t>Công ty HAL Việt Nam</t>
    </r>
  </si>
  <si>
    <r>
      <t xml:space="preserve">Mã số thuế: </t>
    </r>
    <r>
      <rPr>
        <b/>
        <sz val="10"/>
        <rFont val="Arial"/>
        <family val="2"/>
      </rPr>
      <t>0101329672</t>
    </r>
  </si>
  <si>
    <r>
      <t xml:space="preserve">Tên Thương nhân: </t>
    </r>
    <r>
      <rPr>
        <b/>
        <sz val="10"/>
        <color theme="1"/>
        <rFont val="Arial"/>
        <family val="2"/>
      </rPr>
      <t>Công ty HAL Việt Nam</t>
    </r>
  </si>
  <si>
    <r>
      <t xml:space="preserve">Mã số thuế: </t>
    </r>
    <r>
      <rPr>
        <b/>
        <sz val="10"/>
        <color theme="1"/>
        <rFont val="Arial"/>
        <family val="2"/>
      </rPr>
      <t>0101329672</t>
    </r>
  </si>
  <si>
    <t>Mã HS của hàng hóa (8 số): 84839095</t>
    <phoneticPr fontId="35"/>
  </si>
  <si>
    <t>Mã HS của hàng hóa (8 số):  84839095</t>
    <phoneticPr fontId="35"/>
  </si>
  <si>
    <t>FZA5-19-4JYC</t>
  </si>
  <si>
    <t>FZA4-19-4JYC</t>
  </si>
  <si>
    <r>
      <t>Bạc lót dùng cho vỏ thân và ống lót bộ phận hộp số động c</t>
    </r>
    <r>
      <rPr>
        <sz val="9"/>
        <rFont val="Calibri"/>
        <family val="2"/>
        <scheme val="minor"/>
      </rPr>
      <t>ơ</t>
    </r>
    <r>
      <rPr>
        <sz val="9"/>
        <rFont val="Calibri"/>
        <family val="2"/>
        <scheme val="minor"/>
      </rPr>
      <t xml:space="preserve"> xe ô tô d</t>
    </r>
    <r>
      <rPr>
        <sz val="9"/>
        <rFont val="Calibri"/>
        <family val="2"/>
        <scheme val="minor"/>
      </rPr>
      <t>ư</t>
    </r>
    <r>
      <rPr>
        <sz val="9"/>
        <rFont val="Calibri"/>
        <family val="2"/>
        <scheme val="minor"/>
      </rPr>
      <t>ới 16 chỗ ngồi / FZ01-19-4J2-T</t>
    </r>
    <phoneticPr fontId="35"/>
  </si>
  <si>
    <t xml:space="preserve"> </t>
    <phoneticPr fontId="35"/>
  </si>
  <si>
    <t>Tên hàng use</t>
  </si>
  <si>
    <t>FZA2-19-4JYA, FZV1-19-4JY,FZVS-19-4JY</t>
  </si>
  <si>
    <t>chiếc</t>
  </si>
  <si>
    <t>USD</t>
  </si>
  <si>
    <t>Định mức 99233-0612</t>
  </si>
  <si>
    <t>99233-0612</t>
  </si>
  <si>
    <t>99233-0616</t>
  </si>
  <si>
    <t>Định mức 99233-0616</t>
  </si>
  <si>
    <t>9YA02-0678</t>
  </si>
  <si>
    <t>Định mức 9YA02-0678</t>
  </si>
  <si>
    <t xml:space="preserve"> Định mức 9YA02-0863</t>
  </si>
  <si>
    <t>Định mức 99472-0828A</t>
  </si>
  <si>
    <t>Mã</t>
  </si>
  <si>
    <t>Số lượng</t>
  </si>
  <si>
    <t>Giá FOB</t>
  </si>
  <si>
    <t>PE01-10-602</t>
  </si>
  <si>
    <t>104006305060</t>
  </si>
  <si>
    <t>104074222560</t>
  </si>
  <si>
    <t>104064824620</t>
  </si>
  <si>
    <t>104058752930</t>
  </si>
  <si>
    <r>
      <rPr>
        <sz val="11"/>
        <color rgb="FF00B0F0"/>
        <rFont val="Calibri"/>
        <family val="2"/>
        <scheme val="minor"/>
      </rPr>
      <t xml:space="preserve">Định mức </t>
    </r>
    <r>
      <rPr>
        <sz val="11"/>
        <color theme="5" tint="-0.249977111117893"/>
        <rFont val="Calibri"/>
        <family val="2"/>
        <scheme val="minor"/>
      </rPr>
      <t>PE01-10-602</t>
    </r>
    <r>
      <rPr>
        <sz val="11"/>
        <color rgb="FFFF0000"/>
        <rFont val="Calibri"/>
        <family val="2"/>
        <scheme val="minor"/>
      </rPr>
      <t>/</t>
    </r>
    <r>
      <rPr>
        <sz val="11"/>
        <color rgb="FF0070C0"/>
        <rFont val="Calibri"/>
        <family val="2"/>
        <scheme val="minor"/>
      </rPr>
      <t>FZ01</t>
    </r>
    <r>
      <rPr>
        <sz val="11"/>
        <color rgb="FFFF0000"/>
        <rFont val="Calibri"/>
        <family val="2"/>
        <scheme val="minor"/>
      </rPr>
      <t>/</t>
    </r>
    <r>
      <rPr>
        <sz val="11"/>
        <color rgb="FF7030A0"/>
        <rFont val="Calibri"/>
        <family val="2"/>
        <scheme val="minor"/>
      </rPr>
      <t>FZ11</t>
    </r>
    <r>
      <rPr>
        <sz val="11"/>
        <color rgb="FFFF0000"/>
        <rFont val="Calibri"/>
        <family val="2"/>
        <scheme val="minor"/>
      </rPr>
      <t>/</t>
    </r>
    <r>
      <rPr>
        <sz val="11"/>
        <color theme="9" tint="-0.249977111117893"/>
        <rFont val="Calibri"/>
        <family val="2"/>
        <scheme val="minor"/>
      </rPr>
      <t>99234-1008</t>
    </r>
  </si>
  <si>
    <t>Định mức T2</t>
  </si>
  <si>
    <t>UPDATE THEO THÁNG</t>
  </si>
  <si>
    <t>UPDATE THEO LÔ</t>
  </si>
  <si>
    <t>104248266730</t>
  </si>
  <si>
    <t>Hà Nội, ngày 17 tháng 2 năm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</si>
</sst>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2">
    <numFmt numFmtId="43" formatCode="_(* #,##0.00_);_(* \(#,##0.00\);_(* &quot;-&quot;??_);_(@_)"/>
    <numFmt numFmtId="164" formatCode="_-* #,##0.00\ _₫_-;\-* #,##0.00\ _₫_-;_-* &quot;-&quot;??\ _₫_-;_-@_-"/>
    <numFmt numFmtId="165" formatCode="_-* #,##0_-;\-* #,##0_-;_-* &quot;-&quot;_-;_-@_-"/>
    <numFmt numFmtId="166" formatCode="#,##0.0000000"/>
    <numFmt numFmtId="167" formatCode="#,##0.000000"/>
    <numFmt numFmtId="168" formatCode="0.000000"/>
    <numFmt numFmtId="169" formatCode="0.00000000"/>
    <numFmt numFmtId="170" formatCode="#,##0.0000"/>
    <numFmt numFmtId="171" formatCode="_-* #,##0.00_-;\-* #,##0.00_-;_-* &quot;-&quot;_-;_-@_-"/>
    <numFmt numFmtId="172" formatCode="_-* #,##0.0000_-;\-* #,##0.0000_-;_-* &quot;-&quot;_-;_-@_-"/>
    <numFmt numFmtId="173" formatCode="0.000"/>
    <numFmt numFmtId="174" formatCode="0.00000"/>
    <numFmt numFmtId="175" formatCode="0.000%"/>
    <numFmt numFmtId="176" formatCode="[$-409]d\-mmm\-yy;@"/>
    <numFmt numFmtId="177" formatCode="_-* #,##0.000_-;\-* #,##0.000_-;_-* &quot;-&quot;_-;_-@_-"/>
    <numFmt numFmtId="178" formatCode="_(* #,##0.00000_);_(* \(#,##0.00000\);_(* &quot;-&quot;??_);_(@_)"/>
    <numFmt numFmtId="179" formatCode="_(* #,##0.000000_);_(* \(#,##0.000000\);_(* &quot;-&quot;??_);_(@_)"/>
    <numFmt numFmtId="180" formatCode="0.0000000"/>
    <numFmt numFmtId="181" formatCode="_-* #,##0.00000000_-;\-* #,##0.00000000_-;_-* &quot;-&quot;_-;_-@_-"/>
    <numFmt numFmtId="182" formatCode="_(* #,##0_);_(* \(#,##0\);_(* &quot;-&quot;??_);_(@_)"/>
    <numFmt numFmtId="183" formatCode="0.0%"/>
    <numFmt numFmtId="184" formatCode="[$-409]dd\-mmm\-yy;@"/>
  </numFmts>
  <fonts count="43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charset val="163"/>
      <scheme val="minor"/>
    </font>
    <font>
      <sz val="12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i/>
      <sz val="10"/>
      <color rgb="FF000000"/>
      <name val="Arial"/>
      <family val="2"/>
    </font>
    <font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sz val="8"/>
      <color rgb="FF000000"/>
      <name val="Arial"/>
      <family val="2"/>
    </font>
    <font>
      <sz val="10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0"/>
      <color rgb="FFFF0000"/>
      <name val="Arial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  <font>
      <sz val="11"/>
      <color theme="1"/>
      <name val="Calibri"/>
      <family val="3"/>
      <charset val="128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2"/>
      <name val="Times New Roman"/>
      <family val="1"/>
    </font>
    <font>
      <sz val="12"/>
      <name val="Calibri"/>
      <family val="2"/>
      <scheme val="minor"/>
    </font>
    <font>
      <b/>
      <sz val="11"/>
      <name val="Calibri"/>
      <family val="2"/>
      <scheme val="minor"/>
    </font>
    <font>
      <sz val="9"/>
      <name val="Arial"/>
      <family val="2"/>
    </font>
    <font>
      <sz val="10"/>
      <name val="Calibri"/>
      <family val="2"/>
      <scheme val="minor"/>
    </font>
    <font>
      <sz val="8"/>
      <name val="Arial"/>
      <family val="2"/>
    </font>
    <font>
      <i/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9"/>
      <color theme="1"/>
      <name val="Arial"/>
      <family val="2"/>
    </font>
    <font>
      <sz val="8"/>
      <color theme="1"/>
      <name val="Arial"/>
      <family val="2"/>
    </font>
    <font>
      <i/>
      <sz val="10"/>
      <color theme="1"/>
      <name val="Arial"/>
      <family val="2"/>
    </font>
    <font>
      <sz val="11"/>
      <color theme="1"/>
      <name val="Times New Roman"/>
      <family val="1"/>
    </font>
    <font>
      <sz val="6"/>
      <name val="Calibri"/>
      <family val="3"/>
      <charset val="128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B0F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color theme="5" tint="-0.24997711111789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8">
    <xf numFmtId="0" fontId="0" fillId="0" borderId="0"/>
    <xf numFmtId="0" fontId="2" fillId="0" borderId="0"/>
    <xf numFmtId="165" fontId="13" fillId="0" borderId="0" applyFont="0" applyFill="0" applyBorder="0" applyAlignment="0" applyProtection="0"/>
    <xf numFmtId="0" fontId="19" fillId="0" borderId="0"/>
    <xf numFmtId="9" fontId="13" fillId="0" borderId="0" applyFont="0" applyFill="0" applyBorder="0" applyAlignment="0" applyProtection="0"/>
    <xf numFmtId="0" fontId="1" fillId="0" borderId="0"/>
    <xf numFmtId="164" fontId="13" fillId="0" borderId="0" applyFont="0" applyFill="0" applyBorder="0" applyAlignment="0" applyProtection="0"/>
    <xf numFmtId="43" fontId="13" fillId="0" borderId="0" applyFont="0" applyFill="0" applyBorder="0" applyAlignment="0" applyProtection="0"/>
  </cellStyleXfs>
  <cellXfs count="220">
    <xf numFmtId="0" fontId="0" fillId="0" borderId="0" xfId="0"/>
    <xf numFmtId="0" fontId="4" fillId="0" borderId="0" xfId="0" applyFont="1" applyAlignment="1">
      <alignment vertical="center"/>
    </xf>
    <xf numFmtId="0" fontId="4" fillId="0" borderId="0" xfId="0" applyFont="1"/>
    <xf numFmtId="0" fontId="4" fillId="2" borderId="1" xfId="0" applyFont="1" applyFill="1" applyBorder="1" applyAlignment="1">
      <alignment horizontal="center" vertical="center" wrapText="1"/>
    </xf>
    <xf numFmtId="49" fontId="4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166" fontId="4" fillId="2" borderId="1" xfId="0" applyNumberFormat="1" applyFont="1" applyFill="1" applyBorder="1" applyAlignment="1">
      <alignment horizontal="center" vertical="center" wrapText="1"/>
    </xf>
    <xf numFmtId="167" fontId="4" fillId="2" borderId="1" xfId="0" applyNumberFormat="1" applyFont="1" applyFill="1" applyBorder="1" applyAlignment="1">
      <alignment horizontal="center" vertical="center" wrapText="1"/>
    </xf>
    <xf numFmtId="166" fontId="5" fillId="2" borderId="1" xfId="0" applyNumberFormat="1" applyFont="1" applyFill="1" applyBorder="1" applyAlignment="1">
      <alignment horizontal="center" vertical="center" wrapText="1"/>
    </xf>
    <xf numFmtId="0" fontId="5" fillId="0" borderId="0" xfId="0" applyFont="1"/>
    <xf numFmtId="0" fontId="6" fillId="0" borderId="0" xfId="0" applyFont="1"/>
    <xf numFmtId="0" fontId="7" fillId="0" borderId="1" xfId="0" applyFont="1" applyBorder="1" applyAlignment="1">
      <alignment wrapText="1"/>
    </xf>
    <xf numFmtId="0" fontId="7" fillId="0" borderId="1" xfId="0" applyFont="1" applyBorder="1"/>
    <xf numFmtId="0" fontId="9" fillId="2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 wrapText="1"/>
    </xf>
    <xf numFmtId="168" fontId="4" fillId="2" borderId="1" xfId="0" applyNumberFormat="1" applyFont="1" applyFill="1" applyBorder="1" applyAlignment="1">
      <alignment horizontal="center" vertical="center" wrapText="1"/>
    </xf>
    <xf numFmtId="169" fontId="4" fillId="2" borderId="1" xfId="0" applyNumberFormat="1" applyFont="1" applyFill="1" applyBorder="1" applyAlignment="1">
      <alignment horizontal="center" vertical="center" wrapText="1"/>
    </xf>
    <xf numFmtId="14" fontId="7" fillId="0" borderId="1" xfId="0" applyNumberFormat="1" applyFont="1" applyBorder="1"/>
    <xf numFmtId="1" fontId="7" fillId="0" borderId="2" xfId="0" applyNumberFormat="1" applyFont="1" applyBorder="1" applyAlignment="1">
      <alignment horizontal="right" vertical="center"/>
    </xf>
    <xf numFmtId="1" fontId="7" fillId="0" borderId="2" xfId="0" quotePrefix="1" applyNumberFormat="1" applyFont="1" applyBorder="1" applyAlignment="1">
      <alignment horizontal="right" vertical="center"/>
    </xf>
    <xf numFmtId="14" fontId="7" fillId="0" borderId="1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top" wrapText="1"/>
    </xf>
    <xf numFmtId="1" fontId="11" fillId="0" borderId="2" xfId="0" quotePrefix="1" applyNumberFormat="1" applyFont="1" applyBorder="1" applyAlignment="1">
      <alignment horizontal="center" vertical="center"/>
    </xf>
    <xf numFmtId="2" fontId="4" fillId="2" borderId="1" xfId="0" applyNumberFormat="1" applyFont="1" applyFill="1" applyBorder="1" applyAlignment="1">
      <alignment horizontal="center" vertical="center" wrapText="1"/>
    </xf>
    <xf numFmtId="170" fontId="12" fillId="2" borderId="1" xfId="0" applyNumberFormat="1" applyFont="1" applyFill="1" applyBorder="1" applyAlignment="1">
      <alignment vertical="center" wrapText="1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vertical="center" wrapText="1"/>
    </xf>
    <xf numFmtId="170" fontId="4" fillId="2" borderId="1" xfId="0" applyNumberFormat="1" applyFont="1" applyFill="1" applyBorder="1" applyAlignment="1">
      <alignment horizontal="right" vertical="center" wrapText="1"/>
    </xf>
    <xf numFmtId="170" fontId="4" fillId="2" borderId="1" xfId="0" applyNumberFormat="1" applyFont="1" applyFill="1" applyBorder="1" applyAlignment="1">
      <alignment horizontal="center" vertical="center" wrapText="1"/>
    </xf>
    <xf numFmtId="170" fontId="5" fillId="2" borderId="1" xfId="0" applyNumberFormat="1" applyFont="1" applyFill="1" applyBorder="1" applyAlignment="1">
      <alignment vertical="center" wrapText="1"/>
    </xf>
    <xf numFmtId="171" fontId="0" fillId="0" borderId="0" xfId="2" applyNumberFormat="1" applyFont="1"/>
    <xf numFmtId="172" fontId="0" fillId="0" borderId="0" xfId="2" applyNumberFormat="1" applyFont="1"/>
    <xf numFmtId="168" fontId="15" fillId="2" borderId="1" xfId="0" applyNumberFormat="1" applyFont="1" applyFill="1" applyBorder="1" applyAlignment="1">
      <alignment horizontal="center" vertical="center" wrapText="1"/>
    </xf>
    <xf numFmtId="0" fontId="16" fillId="0" borderId="0" xfId="0" applyFont="1"/>
    <xf numFmtId="0" fontId="4" fillId="0" borderId="0" xfId="0" applyFont="1" applyAlignment="1">
      <alignment vertical="center" wrapText="1"/>
    </xf>
    <xf numFmtId="170" fontId="4" fillId="0" borderId="0" xfId="0" applyNumberFormat="1" applyFont="1" applyAlignment="1">
      <alignment vertical="center" wrapText="1"/>
    </xf>
    <xf numFmtId="170" fontId="4" fillId="0" borderId="0" xfId="0" applyNumberFormat="1" applyFont="1" applyAlignment="1">
      <alignment horizontal="center" vertical="center" wrapText="1"/>
    </xf>
    <xf numFmtId="14" fontId="18" fillId="0" borderId="1" xfId="0" applyNumberFormat="1" applyFont="1" applyBorder="1" applyAlignment="1">
      <alignment horizontal="center" vertical="center"/>
    </xf>
    <xf numFmtId="165" fontId="0" fillId="0" borderId="0" xfId="2" applyFont="1"/>
    <xf numFmtId="10" fontId="0" fillId="0" borderId="0" xfId="4" applyNumberFormat="1" applyFont="1"/>
    <xf numFmtId="0" fontId="17" fillId="0" borderId="0" xfId="0" applyFont="1"/>
    <xf numFmtId="170" fontId="20" fillId="2" borderId="1" xfId="0" applyNumberFormat="1" applyFont="1" applyFill="1" applyBorder="1" applyAlignment="1">
      <alignment vertical="center" wrapText="1"/>
    </xf>
    <xf numFmtId="168" fontId="21" fillId="2" borderId="1" xfId="0" applyNumberFormat="1" applyFont="1" applyFill="1" applyBorder="1" applyAlignment="1">
      <alignment horizontal="center" vertical="center" wrapText="1"/>
    </xf>
    <xf numFmtId="0" fontId="23" fillId="0" borderId="0" xfId="0" applyFont="1" applyAlignment="1">
      <alignment horizontal="center" wrapText="1"/>
    </xf>
    <xf numFmtId="0" fontId="23" fillId="0" borderId="0" xfId="0" applyFont="1" applyAlignment="1">
      <alignment horizontal="center"/>
    </xf>
    <xf numFmtId="0" fontId="21" fillId="0" borderId="0" xfId="0" applyFont="1" applyAlignment="1">
      <alignment vertical="center"/>
    </xf>
    <xf numFmtId="0" fontId="21" fillId="0" borderId="0" xfId="0" applyFont="1"/>
    <xf numFmtId="0" fontId="25" fillId="2" borderId="1" xfId="0" applyFont="1" applyFill="1" applyBorder="1" applyAlignment="1">
      <alignment horizontal="center" vertical="center" wrapText="1"/>
    </xf>
    <xf numFmtId="49" fontId="21" fillId="2" borderId="1" xfId="0" applyNumberFormat="1" applyFont="1" applyFill="1" applyBorder="1" applyAlignment="1">
      <alignment horizontal="center" vertical="center" wrapText="1"/>
    </xf>
    <xf numFmtId="0" fontId="20" fillId="2" borderId="1" xfId="0" applyFont="1" applyFill="1" applyBorder="1" applyAlignment="1">
      <alignment horizontal="center" vertical="center" wrapText="1"/>
    </xf>
    <xf numFmtId="0" fontId="20" fillId="2" borderId="1" xfId="0" applyFont="1" applyFill="1" applyBorder="1" applyAlignment="1">
      <alignment vertical="center" wrapText="1"/>
    </xf>
    <xf numFmtId="0" fontId="21" fillId="2" borderId="1" xfId="0" applyFont="1" applyFill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/>
    </xf>
    <xf numFmtId="169" fontId="21" fillId="2" borderId="1" xfId="0" applyNumberFormat="1" applyFont="1" applyFill="1" applyBorder="1" applyAlignment="1">
      <alignment horizontal="center" vertical="center" wrapText="1"/>
    </xf>
    <xf numFmtId="167" fontId="21" fillId="2" borderId="1" xfId="0" applyNumberFormat="1" applyFont="1" applyFill="1" applyBorder="1" applyAlignment="1">
      <alignment horizontal="center" vertical="center" wrapText="1"/>
    </xf>
    <xf numFmtId="0" fontId="18" fillId="0" borderId="1" xfId="0" applyFont="1" applyBorder="1"/>
    <xf numFmtId="1" fontId="18" fillId="0" borderId="2" xfId="0" quotePrefix="1" applyNumberFormat="1" applyFont="1" applyBorder="1" applyAlignment="1">
      <alignment horizontal="right" vertical="center"/>
    </xf>
    <xf numFmtId="14" fontId="18" fillId="0" borderId="1" xfId="0" applyNumberFormat="1" applyFont="1" applyBorder="1"/>
    <xf numFmtId="0" fontId="18" fillId="0" borderId="1" xfId="0" applyFont="1" applyBorder="1" applyAlignment="1">
      <alignment horizontal="left" vertical="top" wrapText="1"/>
    </xf>
    <xf numFmtId="0" fontId="26" fillId="0" borderId="1" xfId="0" applyFont="1" applyBorder="1" applyAlignment="1">
      <alignment horizontal="center" vertical="center"/>
    </xf>
    <xf numFmtId="2" fontId="21" fillId="2" borderId="1" xfId="0" applyNumberFormat="1" applyFont="1" applyFill="1" applyBorder="1" applyAlignment="1">
      <alignment horizontal="center" vertical="center" wrapText="1"/>
    </xf>
    <xf numFmtId="170" fontId="21" fillId="2" borderId="1" xfId="0" applyNumberFormat="1" applyFont="1" applyFill="1" applyBorder="1" applyAlignment="1">
      <alignment horizontal="right" vertical="center" wrapText="1"/>
    </xf>
    <xf numFmtId="1" fontId="26" fillId="0" borderId="2" xfId="0" quotePrefix="1" applyNumberFormat="1" applyFont="1" applyBorder="1" applyAlignment="1">
      <alignment horizontal="center" vertical="center"/>
    </xf>
    <xf numFmtId="0" fontId="18" fillId="0" borderId="1" xfId="0" applyFont="1" applyBorder="1" applyAlignment="1">
      <alignment wrapText="1"/>
    </xf>
    <xf numFmtId="170" fontId="21" fillId="2" borderId="1" xfId="0" applyNumberFormat="1" applyFont="1" applyFill="1" applyBorder="1" applyAlignment="1">
      <alignment horizontal="center" vertical="center" wrapText="1"/>
    </xf>
    <xf numFmtId="1" fontId="18" fillId="0" borderId="2" xfId="0" applyNumberFormat="1" applyFont="1" applyBorder="1" applyAlignment="1">
      <alignment horizontal="right" vertical="center"/>
    </xf>
    <xf numFmtId="0" fontId="18" fillId="0" borderId="1" xfId="0" applyFont="1" applyBorder="1" applyAlignment="1">
      <alignment horizontal="left" wrapText="1"/>
    </xf>
    <xf numFmtId="166" fontId="21" fillId="2" borderId="1" xfId="0" applyNumberFormat="1" applyFont="1" applyFill="1" applyBorder="1" applyAlignment="1">
      <alignment horizontal="center" vertical="center" wrapText="1"/>
    </xf>
    <xf numFmtId="166" fontId="20" fillId="2" borderId="1" xfId="0" applyNumberFormat="1" applyFont="1" applyFill="1" applyBorder="1" applyAlignment="1">
      <alignment horizontal="center" vertical="center" wrapText="1"/>
    </xf>
    <xf numFmtId="10" fontId="17" fillId="0" borderId="0" xfId="4" applyNumberFormat="1" applyFont="1"/>
    <xf numFmtId="0" fontId="21" fillId="2" borderId="1" xfId="0" applyFont="1" applyFill="1" applyBorder="1" applyAlignment="1">
      <alignment vertical="center" wrapText="1"/>
    </xf>
    <xf numFmtId="0" fontId="21" fillId="0" borderId="0" xfId="0" applyFont="1" applyAlignment="1">
      <alignment horizontal="center" vertical="center" wrapText="1"/>
    </xf>
    <xf numFmtId="0" fontId="20" fillId="0" borderId="0" xfId="0" applyFont="1"/>
    <xf numFmtId="0" fontId="28" fillId="0" borderId="0" xfId="0" applyFont="1"/>
    <xf numFmtId="173" fontId="21" fillId="2" borderId="1" xfId="0" applyNumberFormat="1" applyFont="1" applyFill="1" applyBorder="1" applyAlignment="1">
      <alignment horizontal="center" vertical="center" wrapText="1"/>
    </xf>
    <xf numFmtId="175" fontId="0" fillId="0" borderId="0" xfId="4" applyNumberFormat="1" applyFont="1"/>
    <xf numFmtId="0" fontId="29" fillId="0" borderId="0" xfId="0" applyFont="1" applyAlignment="1">
      <alignment vertical="center"/>
    </xf>
    <xf numFmtId="0" fontId="29" fillId="0" borderId="0" xfId="0" applyFont="1"/>
    <xf numFmtId="0" fontId="31" fillId="2" borderId="1" xfId="0" applyFont="1" applyFill="1" applyBorder="1" applyAlignment="1">
      <alignment horizontal="center" vertical="center" wrapText="1"/>
    </xf>
    <xf numFmtId="49" fontId="29" fillId="2" borderId="1" xfId="0" applyNumberFormat="1" applyFont="1" applyFill="1" applyBorder="1" applyAlignment="1">
      <alignment horizontal="center" vertical="center" wrapText="1"/>
    </xf>
    <xf numFmtId="0" fontId="30" fillId="2" borderId="1" xfId="0" applyFont="1" applyFill="1" applyBorder="1" applyAlignment="1">
      <alignment horizontal="center" vertical="center" wrapText="1"/>
    </xf>
    <xf numFmtId="0" fontId="30" fillId="2" borderId="1" xfId="0" applyFont="1" applyFill="1" applyBorder="1" applyAlignment="1">
      <alignment vertical="center" wrapText="1"/>
    </xf>
    <xf numFmtId="0" fontId="29" fillId="2" borderId="1" xfId="0" applyFont="1" applyFill="1" applyBorder="1" applyAlignment="1">
      <alignment horizontal="center" vertical="center" wrapText="1"/>
    </xf>
    <xf numFmtId="169" fontId="29" fillId="2" borderId="1" xfId="0" applyNumberFormat="1" applyFont="1" applyFill="1" applyBorder="1" applyAlignment="1">
      <alignment horizontal="center" vertical="center" wrapText="1"/>
    </xf>
    <xf numFmtId="167" fontId="29" fillId="2" borderId="1" xfId="0" applyNumberFormat="1" applyFont="1" applyFill="1" applyBorder="1" applyAlignment="1">
      <alignment horizontal="center" vertical="center" wrapText="1"/>
    </xf>
    <xf numFmtId="168" fontId="29" fillId="2" borderId="1" xfId="0" applyNumberFormat="1" applyFont="1" applyFill="1" applyBorder="1" applyAlignment="1">
      <alignment horizontal="center" vertical="center" wrapText="1"/>
    </xf>
    <xf numFmtId="2" fontId="29" fillId="2" borderId="1" xfId="0" applyNumberFormat="1" applyFont="1" applyFill="1" applyBorder="1" applyAlignment="1">
      <alignment horizontal="center" vertical="center" wrapText="1"/>
    </xf>
    <xf numFmtId="170" fontId="29" fillId="2" borderId="1" xfId="0" applyNumberFormat="1" applyFont="1" applyFill="1" applyBorder="1" applyAlignment="1">
      <alignment horizontal="right" vertical="center" wrapText="1"/>
    </xf>
    <xf numFmtId="170" fontId="29" fillId="2" borderId="1" xfId="0" applyNumberFormat="1" applyFont="1" applyFill="1" applyBorder="1" applyAlignment="1">
      <alignment horizontal="center" vertical="center" wrapText="1"/>
    </xf>
    <xf numFmtId="166" fontId="29" fillId="2" borderId="1" xfId="0" applyNumberFormat="1" applyFont="1" applyFill="1" applyBorder="1" applyAlignment="1">
      <alignment horizontal="center" vertical="center" wrapText="1"/>
    </xf>
    <xf numFmtId="166" fontId="30" fillId="2" borderId="1" xfId="0" applyNumberFormat="1" applyFont="1" applyFill="1" applyBorder="1" applyAlignment="1">
      <alignment horizontal="center" vertical="center" wrapText="1"/>
    </xf>
    <xf numFmtId="170" fontId="30" fillId="2" borderId="1" xfId="0" applyNumberFormat="1" applyFont="1" applyFill="1" applyBorder="1" applyAlignment="1">
      <alignment vertical="center" wrapText="1"/>
    </xf>
    <xf numFmtId="0" fontId="29" fillId="2" borderId="1" xfId="0" applyFont="1" applyFill="1" applyBorder="1" applyAlignment="1">
      <alignment vertical="center" wrapText="1"/>
    </xf>
    <xf numFmtId="0" fontId="29" fillId="0" borderId="0" xfId="0" applyFont="1" applyAlignment="1">
      <alignment horizontal="center" vertical="center" wrapText="1"/>
    </xf>
    <xf numFmtId="0" fontId="30" fillId="0" borderId="0" xfId="0" applyFont="1"/>
    <xf numFmtId="0" fontId="33" fillId="0" borderId="0" xfId="0" applyFont="1"/>
    <xf numFmtId="173" fontId="29" fillId="2" borderId="1" xfId="0" applyNumberFormat="1" applyFont="1" applyFill="1" applyBorder="1" applyAlignment="1">
      <alignment horizontal="center" vertical="center" wrapText="1"/>
    </xf>
    <xf numFmtId="174" fontId="29" fillId="2" borderId="1" xfId="0" applyNumberFormat="1" applyFont="1" applyFill="1" applyBorder="1" applyAlignment="1">
      <alignment horizontal="right" vertical="center" wrapText="1"/>
    </xf>
    <xf numFmtId="174" fontId="30" fillId="2" borderId="1" xfId="0" applyNumberFormat="1" applyFont="1" applyFill="1" applyBorder="1" applyAlignment="1">
      <alignment vertical="center" wrapText="1"/>
    </xf>
    <xf numFmtId="1" fontId="7" fillId="0" borderId="2" xfId="0" applyNumberFormat="1" applyFont="1" applyBorder="1" applyAlignment="1">
      <alignment horizontal="center" vertical="center"/>
    </xf>
    <xf numFmtId="2" fontId="0" fillId="0" borderId="0" xfId="0" applyNumberFormat="1"/>
    <xf numFmtId="2" fontId="17" fillId="0" borderId="0" xfId="0" applyNumberFormat="1" applyFont="1"/>
    <xf numFmtId="174" fontId="29" fillId="3" borderId="1" xfId="0" applyNumberFormat="1" applyFont="1" applyFill="1" applyBorder="1" applyAlignment="1">
      <alignment horizontal="center" vertical="center" wrapText="1"/>
    </xf>
    <xf numFmtId="168" fontId="29" fillId="3" borderId="1" xfId="0" applyNumberFormat="1" applyFont="1" applyFill="1" applyBorder="1" applyAlignment="1">
      <alignment horizontal="center" vertical="center" wrapText="1"/>
    </xf>
    <xf numFmtId="0" fontId="25" fillId="2" borderId="1" xfId="0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 vertical="center" wrapText="1"/>
    </xf>
    <xf numFmtId="165" fontId="17" fillId="0" borderId="0" xfId="0" applyNumberFormat="1" applyFont="1"/>
    <xf numFmtId="180" fontId="29" fillId="2" borderId="1" xfId="0" applyNumberFormat="1" applyFont="1" applyFill="1" applyBorder="1" applyAlignment="1">
      <alignment horizontal="center" vertical="center" wrapText="1"/>
    </xf>
    <xf numFmtId="1" fontId="11" fillId="0" borderId="2" xfId="0" quotePrefix="1" applyNumberFormat="1" applyFont="1" applyBorder="1" applyAlignment="1">
      <alignment vertical="center"/>
    </xf>
    <xf numFmtId="14" fontId="7" fillId="0" borderId="1" xfId="0" applyNumberFormat="1" applyFont="1" applyBorder="1" applyAlignment="1">
      <alignment vertical="center"/>
    </xf>
    <xf numFmtId="1" fontId="7" fillId="0" borderId="2" xfId="0" applyNumberFormat="1" applyFont="1" applyBorder="1" applyAlignment="1">
      <alignment vertical="center"/>
    </xf>
    <xf numFmtId="14" fontId="7" fillId="4" borderId="1" xfId="0" applyNumberFormat="1" applyFont="1" applyFill="1" applyBorder="1" applyAlignment="1">
      <alignment horizontal="center" vertical="center"/>
    </xf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171" fontId="0" fillId="0" borderId="1" xfId="2" applyNumberFormat="1" applyFont="1" applyBorder="1" applyAlignment="1">
      <alignment horizontal="center"/>
    </xf>
    <xf numFmtId="172" fontId="0" fillId="0" borderId="1" xfId="2" applyNumberFormat="1" applyFont="1" applyBorder="1" applyAlignment="1">
      <alignment horizontal="center"/>
    </xf>
    <xf numFmtId="0" fontId="16" fillId="0" borderId="1" xfId="0" applyFont="1" applyBorder="1"/>
    <xf numFmtId="165" fontId="16" fillId="0" borderId="1" xfId="2" applyFont="1" applyBorder="1" applyAlignment="1">
      <alignment horizontal="center"/>
    </xf>
    <xf numFmtId="0" fontId="0" fillId="0" borderId="3" xfId="0" applyBorder="1" applyAlignment="1">
      <alignment horizontal="center"/>
    </xf>
    <xf numFmtId="165" fontId="0" fillId="0" borderId="0" xfId="2" applyFont="1"/>
    <xf numFmtId="165" fontId="0" fillId="0" borderId="1" xfId="0" applyNumberFormat="1" applyBorder="1" applyAlignment="1">
      <alignment horizontal="center"/>
    </xf>
    <xf numFmtId="177" fontId="0" fillId="0" borderId="1" xfId="2" applyNumberFormat="1" applyFont="1" applyBorder="1" applyAlignment="1">
      <alignment horizontal="center"/>
    </xf>
    <xf numFmtId="165" fontId="0" fillId="0" borderId="0" xfId="2" applyNumberFormat="1" applyFont="1"/>
    <xf numFmtId="0" fontId="0" fillId="0" borderId="1" xfId="0" applyFill="1" applyBorder="1"/>
    <xf numFmtId="0" fontId="17" fillId="0" borderId="1" xfId="0" applyFont="1" applyFill="1" applyBorder="1"/>
    <xf numFmtId="171" fontId="0" fillId="0" borderId="1" xfId="2" applyNumberFormat="1" applyFont="1" applyBorder="1"/>
    <xf numFmtId="0" fontId="0" fillId="0" borderId="0" xfId="0" applyFill="1" applyBorder="1"/>
    <xf numFmtId="16" fontId="34" fillId="0" borderId="0" xfId="0" quotePrefix="1" applyNumberFormat="1" applyFont="1" applyFill="1" applyBorder="1" applyAlignment="1">
      <alignment horizontal="center"/>
    </xf>
    <xf numFmtId="168" fontId="16" fillId="0" borderId="1" xfId="0" applyNumberFormat="1" applyFont="1" applyBorder="1"/>
    <xf numFmtId="172" fontId="0" fillId="0" borderId="0" xfId="2" applyNumberFormat="1" applyFont="1" applyFill="1"/>
    <xf numFmtId="0" fontId="0" fillId="0" borderId="0" xfId="0" applyFill="1"/>
    <xf numFmtId="0" fontId="0" fillId="0" borderId="0" xfId="0" applyFill="1" applyAlignment="1">
      <alignment wrapText="1"/>
    </xf>
    <xf numFmtId="171" fontId="0" fillId="0" borderId="0" xfId="2" applyNumberFormat="1" applyFont="1" applyFill="1"/>
    <xf numFmtId="0" fontId="9" fillId="0" borderId="1" xfId="0" applyFont="1" applyFill="1" applyBorder="1" applyAlignment="1">
      <alignment horizontal="center" vertical="center" wrapText="1"/>
    </xf>
    <xf numFmtId="178" fontId="0" fillId="0" borderId="1" xfId="6" applyNumberFormat="1" applyFont="1" applyBorder="1"/>
    <xf numFmtId="178" fontId="16" fillId="0" borderId="1" xfId="6" applyNumberFormat="1" applyFont="1" applyBorder="1"/>
    <xf numFmtId="172" fontId="16" fillId="0" borderId="1" xfId="2" applyNumberFormat="1" applyFont="1" applyBorder="1" applyAlignment="1">
      <alignment horizontal="center"/>
    </xf>
    <xf numFmtId="0" fontId="16" fillId="0" borderId="1" xfId="0" applyFont="1" applyBorder="1" applyAlignment="1">
      <alignment wrapText="1"/>
    </xf>
    <xf numFmtId="0" fontId="39" fillId="0" borderId="1" xfId="0" applyFont="1" applyBorder="1" applyAlignment="1">
      <alignment horizontal="center"/>
    </xf>
    <xf numFmtId="0" fontId="40" fillId="0" borderId="1" xfId="0" applyFont="1" applyBorder="1" applyAlignment="1">
      <alignment horizontal="center"/>
    </xf>
    <xf numFmtId="0" fontId="40" fillId="0" borderId="0" xfId="0" applyFont="1" applyAlignment="1">
      <alignment horizontal="center"/>
    </xf>
    <xf numFmtId="0" fontId="41" fillId="0" borderId="1" xfId="0" applyFont="1" applyBorder="1" applyAlignment="1">
      <alignment horizontal="center"/>
    </xf>
    <xf numFmtId="0" fontId="38" fillId="0" borderId="1" xfId="0" applyFont="1" applyBorder="1" applyAlignment="1">
      <alignment wrapText="1"/>
    </xf>
    <xf numFmtId="0" fontId="38" fillId="0" borderId="1" xfId="0" applyFont="1" applyBorder="1" applyAlignment="1">
      <alignment horizontal="center"/>
    </xf>
    <xf numFmtId="179" fontId="16" fillId="0" borderId="1" xfId="6" applyNumberFormat="1" applyFont="1" applyBorder="1"/>
    <xf numFmtId="0" fontId="39" fillId="0" borderId="3" xfId="0" applyFont="1" applyBorder="1" applyAlignment="1">
      <alignment horizontal="center"/>
    </xf>
    <xf numFmtId="0" fontId="39" fillId="0" borderId="3" xfId="0" applyFont="1" applyFill="1" applyBorder="1" applyAlignment="1">
      <alignment horizontal="center"/>
    </xf>
    <xf numFmtId="0" fontId="39" fillId="0" borderId="1" xfId="0" applyFont="1" applyFill="1" applyBorder="1" applyAlignment="1">
      <alignment horizontal="center"/>
    </xf>
    <xf numFmtId="0" fontId="0" fillId="3" borderId="0" xfId="0" applyFill="1"/>
    <xf numFmtId="171" fontId="17" fillId="0" borderId="1" xfId="2" applyNumberFormat="1" applyFont="1" applyFill="1" applyBorder="1" applyAlignment="1">
      <alignment horizontal="center"/>
    </xf>
    <xf numFmtId="171" fontId="16" fillId="0" borderId="1" xfId="2" applyNumberFormat="1" applyFont="1" applyFill="1" applyBorder="1" applyAlignment="1">
      <alignment horizontal="center"/>
    </xf>
    <xf numFmtId="0" fontId="39" fillId="0" borderId="1" xfId="0" applyFont="1" applyFill="1" applyBorder="1"/>
    <xf numFmtId="0" fontId="40" fillId="0" borderId="1" xfId="0" applyFont="1" applyFill="1" applyBorder="1"/>
    <xf numFmtId="172" fontId="0" fillId="0" borderId="1" xfId="2" applyNumberFormat="1" applyFont="1" applyFill="1" applyBorder="1" applyAlignment="1">
      <alignment horizontal="center" vertical="center"/>
    </xf>
    <xf numFmtId="172" fontId="38" fillId="0" borderId="1" xfId="2" applyNumberFormat="1" applyFont="1" applyFill="1" applyBorder="1"/>
    <xf numFmtId="0" fontId="38" fillId="0" borderId="1" xfId="0" applyFont="1" applyFill="1" applyBorder="1"/>
    <xf numFmtId="181" fontId="41" fillId="0" borderId="1" xfId="2" applyNumberFormat="1" applyFont="1" applyFill="1" applyBorder="1"/>
    <xf numFmtId="165" fontId="34" fillId="0" borderId="5" xfId="2" applyFont="1" applyFill="1" applyBorder="1"/>
    <xf numFmtId="165" fontId="16" fillId="0" borderId="1" xfId="2" applyNumberFormat="1" applyFont="1" applyBorder="1" applyAlignment="1">
      <alignment horizontal="center"/>
    </xf>
    <xf numFmtId="0" fontId="21" fillId="0" borderId="0" xfId="0" applyFont="1" applyAlignment="1">
      <alignment vertical="center" wrapText="1"/>
    </xf>
    <xf numFmtId="170" fontId="21" fillId="0" borderId="0" xfId="0" applyNumberFormat="1" applyFont="1" applyAlignment="1">
      <alignment vertical="center" wrapText="1"/>
    </xf>
    <xf numFmtId="0" fontId="29" fillId="0" borderId="0" xfId="0" applyFont="1" applyAlignment="1">
      <alignment vertical="center" wrapText="1"/>
    </xf>
    <xf numFmtId="170" fontId="29" fillId="0" borderId="0" xfId="0" applyNumberFormat="1" applyFont="1" applyAlignment="1">
      <alignment vertical="center" wrapText="1"/>
    </xf>
    <xf numFmtId="174" fontId="29" fillId="0" borderId="0" xfId="0" applyNumberFormat="1" applyFont="1" applyAlignment="1">
      <alignment vertical="center" wrapText="1"/>
    </xf>
    <xf numFmtId="182" fontId="0" fillId="0" borderId="0" xfId="7" applyNumberFormat="1" applyFont="1"/>
    <xf numFmtId="183" fontId="0" fillId="0" borderId="0" xfId="4" applyNumberFormat="1" applyFont="1"/>
    <xf numFmtId="180" fontId="38" fillId="0" borderId="1" xfId="3" applyNumberFormat="1" applyFont="1" applyFill="1" applyBorder="1"/>
    <xf numFmtId="171" fontId="0" fillId="0" borderId="1" xfId="0" applyNumberFormat="1" applyFill="1" applyBorder="1"/>
    <xf numFmtId="0" fontId="0" fillId="0" borderId="4" xfId="0" applyFill="1" applyBorder="1"/>
    <xf numFmtId="1" fontId="0" fillId="0" borderId="1" xfId="0" quotePrefix="1" applyNumberFormat="1" applyFill="1" applyBorder="1" applyAlignment="1">
      <alignment horizontal="left"/>
    </xf>
    <xf numFmtId="184" fontId="0" fillId="0" borderId="1" xfId="0" applyNumberFormat="1" applyFill="1" applyBorder="1"/>
    <xf numFmtId="1" fontId="34" fillId="0" borderId="1" xfId="0" quotePrefix="1" applyNumberFormat="1" applyFont="1" applyFill="1" applyBorder="1" applyAlignment="1">
      <alignment horizontal="left"/>
    </xf>
    <xf numFmtId="176" fontId="34" fillId="0" borderId="1" xfId="0" applyNumberFormat="1" applyFont="1" applyFill="1" applyBorder="1"/>
    <xf numFmtId="0" fontId="34" fillId="0" borderId="1" xfId="0" applyFont="1" applyFill="1" applyBorder="1"/>
    <xf numFmtId="176" fontId="34" fillId="0" borderId="6" xfId="0" applyNumberFormat="1" applyFont="1" applyFill="1" applyBorder="1"/>
    <xf numFmtId="0" fontId="34" fillId="0" borderId="1" xfId="0" quotePrefix="1" applyFont="1" applyFill="1" applyBorder="1"/>
    <xf numFmtId="181" fontId="42" fillId="0" borderId="1" xfId="2" applyNumberFormat="1" applyFont="1" applyFill="1" applyBorder="1"/>
    <xf numFmtId="0" fontId="39" fillId="3" borderId="1" xfId="0" applyFont="1" applyFill="1" applyBorder="1"/>
    <xf numFmtId="1" fontId="16" fillId="3" borderId="0" xfId="0" quotePrefix="1" applyNumberFormat="1" applyFont="1" applyFill="1"/>
    <xf numFmtId="0" fontId="16" fillId="3" borderId="0" xfId="0" applyFont="1" applyFill="1"/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9" fillId="0" borderId="2" xfId="0" applyFont="1" applyFill="1" applyBorder="1" applyAlignment="1">
      <alignment horizontal="center" vertical="center" wrapText="1"/>
    </xf>
    <xf numFmtId="0" fontId="9" fillId="0" borderId="3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8" fillId="0" borderId="0" xfId="0" applyFont="1" applyAlignment="1">
      <alignment horizontal="center"/>
    </xf>
    <xf numFmtId="170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10" fontId="5" fillId="0" borderId="0" xfId="0" applyNumberFormat="1" applyFont="1" applyAlignment="1">
      <alignment horizontal="center" vertical="center" wrapText="1"/>
    </xf>
    <xf numFmtId="0" fontId="14" fillId="0" borderId="0" xfId="0" applyFont="1" applyAlignment="1">
      <alignment horizontal="center" wrapText="1"/>
    </xf>
    <xf numFmtId="0" fontId="14" fillId="0" borderId="0" xfId="0" applyFont="1" applyAlignment="1">
      <alignment horizontal="center"/>
    </xf>
    <xf numFmtId="0" fontId="9" fillId="2" borderId="1" xfId="0" applyFont="1" applyFill="1" applyBorder="1" applyAlignment="1">
      <alignment horizontal="center" vertical="center" wrapText="1"/>
    </xf>
    <xf numFmtId="1" fontId="8" fillId="0" borderId="0" xfId="0" applyNumberFormat="1" applyFont="1" applyAlignment="1">
      <alignment horizontal="left"/>
    </xf>
    <xf numFmtId="0" fontId="27" fillId="0" borderId="0" xfId="0" applyFont="1" applyAlignment="1">
      <alignment horizontal="center" vertical="center" wrapText="1"/>
    </xf>
    <xf numFmtId="0" fontId="21" fillId="0" borderId="0" xfId="0" applyFont="1" applyAlignment="1">
      <alignment horizontal="left" vertical="center" wrapText="1"/>
    </xf>
    <xf numFmtId="0" fontId="24" fillId="0" borderId="0" xfId="0" applyFont="1" applyAlignment="1">
      <alignment horizontal="center"/>
    </xf>
    <xf numFmtId="10" fontId="20" fillId="0" borderId="0" xfId="4" applyNumberFormat="1" applyFont="1" applyAlignment="1">
      <alignment horizontal="center" vertical="center" wrapText="1"/>
    </xf>
    <xf numFmtId="170" fontId="21" fillId="0" borderId="0" xfId="0" applyNumberFormat="1" applyFont="1" applyAlignment="1">
      <alignment horizontal="center" vertical="center" wrapText="1"/>
    </xf>
    <xf numFmtId="0" fontId="21" fillId="0" borderId="0" xfId="0" applyFont="1" applyAlignment="1">
      <alignment horizontal="center" vertical="center" wrapText="1"/>
    </xf>
    <xf numFmtId="0" fontId="22" fillId="0" borderId="0" xfId="0" applyFont="1" applyAlignment="1">
      <alignment horizontal="center" wrapText="1"/>
    </xf>
    <xf numFmtId="0" fontId="22" fillId="0" borderId="0" xfId="0" applyFont="1" applyAlignment="1">
      <alignment horizontal="center"/>
    </xf>
    <xf numFmtId="1" fontId="24" fillId="0" borderId="0" xfId="0" applyNumberFormat="1" applyFont="1" applyAlignment="1">
      <alignment horizontal="left"/>
    </xf>
    <xf numFmtId="0" fontId="25" fillId="2" borderId="1" xfId="0" applyFont="1" applyFill="1" applyBorder="1" applyAlignment="1">
      <alignment horizontal="center" vertical="center" wrapText="1"/>
    </xf>
    <xf numFmtId="0" fontId="21" fillId="0" borderId="0" xfId="0" applyFont="1" applyAlignment="1">
      <alignment horizontal="left" vertical="center"/>
    </xf>
    <xf numFmtId="0" fontId="32" fillId="0" borderId="0" xfId="0" applyFont="1" applyAlignment="1">
      <alignment horizontal="center" vertical="center" wrapText="1"/>
    </xf>
    <xf numFmtId="0" fontId="29" fillId="0" borderId="0" xfId="0" applyFont="1" applyAlignment="1">
      <alignment horizontal="left" vertical="center" wrapText="1"/>
    </xf>
    <xf numFmtId="10" fontId="30" fillId="0" borderId="0" xfId="4" applyNumberFormat="1" applyFont="1" applyAlignment="1">
      <alignment horizontal="center" vertical="center" wrapText="1"/>
    </xf>
    <xf numFmtId="170" fontId="29" fillId="0" borderId="0" xfId="0" applyNumberFormat="1" applyFont="1" applyAlignment="1">
      <alignment horizontal="center" vertical="center" wrapText="1"/>
    </xf>
    <xf numFmtId="0" fontId="29" fillId="0" borderId="0" xfId="0" applyFont="1" applyAlignment="1">
      <alignment horizontal="center" vertical="center" wrapText="1"/>
    </xf>
    <xf numFmtId="0" fontId="31" fillId="2" borderId="1" xfId="0" applyFont="1" applyFill="1" applyBorder="1" applyAlignment="1">
      <alignment horizontal="center" vertical="center" wrapText="1"/>
    </xf>
  </cellXfs>
  <cellStyles count="8">
    <cellStyle name="Comma" xfId="7" builtinId="3"/>
    <cellStyle name="Comma [0]" xfId="2" builtinId="6"/>
    <cellStyle name="Comma 2" xfId="6" xr:uid="{00000000-0005-0000-0000-000002000000}"/>
    <cellStyle name="Normal" xfId="0" builtinId="0"/>
    <cellStyle name="Normal 2" xfId="1" xr:uid="{00000000-0005-0000-0000-000004000000}"/>
    <cellStyle name="Normal 2 2" xfId="5" xr:uid="{00000000-0005-0000-0000-000005000000}"/>
    <cellStyle name="Normal 3" xfId="3" xr:uid="{00000000-0005-0000-0000-000006000000}"/>
    <cellStyle name="Percent" xfId="4" builtinId="5"/>
  </cellStyles>
  <dxfs count="4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externalLink" Target="externalLinks/externalLink3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247651</xdr:colOff>
      <xdr:row>16</xdr:row>
      <xdr:rowOff>161925</xdr:rowOff>
    </xdr:from>
    <xdr:to>
      <xdr:col>1</xdr:col>
      <xdr:colOff>819151</xdr:colOff>
      <xdr:row>18</xdr:row>
      <xdr:rowOff>228600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571501" y="4191000"/>
          <a:ext cx="571500" cy="4476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Trị giá FOB</a:t>
          </a:r>
        </a:p>
      </xdr:txBody>
    </xdr:sp>
    <xdr:clientData/>
  </xdr:twoCellAnchor>
  <xdr:twoCellAnchor>
    <xdr:from>
      <xdr:col>1</xdr:col>
      <xdr:colOff>1133475</xdr:colOff>
      <xdr:row>16</xdr:row>
      <xdr:rowOff>142876</xdr:rowOff>
    </xdr:from>
    <xdr:to>
      <xdr:col>9</xdr:col>
      <xdr:colOff>142875</xdr:colOff>
      <xdr:row>18</xdr:row>
      <xdr:rowOff>219076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1457325" y="3981451"/>
          <a:ext cx="5648325" cy="4572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Trị giá nguyên liệu, phụ tùng hoặc hàng hóa không có xuất xứ FTA (Trị giá CIF nguyên liệu nhập khẩu ngoài FTA tại thời điểm nhập khẩu/Giá mua đầu tiên của nguyên liệu không rõ xuất xứ)</a:t>
          </a:r>
        </a:p>
      </xdr:txBody>
    </xdr:sp>
    <xdr:clientData/>
  </xdr:twoCellAnchor>
  <xdr:twoCellAnchor>
    <xdr:from>
      <xdr:col>1</xdr:col>
      <xdr:colOff>866775</xdr:colOff>
      <xdr:row>17</xdr:row>
      <xdr:rowOff>66676</xdr:rowOff>
    </xdr:from>
    <xdr:to>
      <xdr:col>1</xdr:col>
      <xdr:colOff>1057275</xdr:colOff>
      <xdr:row>18</xdr:row>
      <xdr:rowOff>123826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1190625" y="4286251"/>
          <a:ext cx="19050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</a:t>
          </a:r>
        </a:p>
      </xdr:txBody>
    </xdr:sp>
    <xdr:clientData/>
  </xdr:twoCellAnchor>
  <xdr:twoCellAnchor>
    <xdr:from>
      <xdr:col>1</xdr:col>
      <xdr:colOff>133350</xdr:colOff>
      <xdr:row>18</xdr:row>
      <xdr:rowOff>289752</xdr:rowOff>
    </xdr:from>
    <xdr:to>
      <xdr:col>9</xdr:col>
      <xdr:colOff>133350</xdr:colOff>
      <xdr:row>18</xdr:row>
      <xdr:rowOff>295275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CxnSpPr/>
      </xdr:nvCxnSpPr>
      <xdr:spPr>
        <a:xfrm>
          <a:off x="457200" y="4509327"/>
          <a:ext cx="6638925" cy="5523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114300</xdr:colOff>
      <xdr:row>18</xdr:row>
      <xdr:rowOff>161925</xdr:rowOff>
    </xdr:from>
    <xdr:to>
      <xdr:col>9</xdr:col>
      <xdr:colOff>314325</xdr:colOff>
      <xdr:row>19</xdr:row>
      <xdr:rowOff>133350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/>
      </xdr:nvSpPr>
      <xdr:spPr>
        <a:xfrm>
          <a:off x="7077075" y="4381500"/>
          <a:ext cx="200025" cy="2952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=</a:t>
          </a:r>
        </a:p>
      </xdr:txBody>
    </xdr:sp>
    <xdr:clientData/>
  </xdr:twoCellAnchor>
  <xdr:twoCellAnchor>
    <xdr:from>
      <xdr:col>4</xdr:col>
      <xdr:colOff>304800</xdr:colOff>
      <xdr:row>19</xdr:row>
      <xdr:rowOff>9525</xdr:rowOff>
    </xdr:from>
    <xdr:to>
      <xdr:col>6</xdr:col>
      <xdr:colOff>47625</xdr:colOff>
      <xdr:row>19</xdr:row>
      <xdr:rowOff>266700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/>
      </xdr:nvSpPr>
      <xdr:spPr>
        <a:xfrm>
          <a:off x="3781425" y="4667250"/>
          <a:ext cx="1247775" cy="257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Trị giá FOB</a:t>
          </a:r>
        </a:p>
      </xdr:txBody>
    </xdr:sp>
    <xdr:clientData/>
  </xdr:twoCellAnchor>
  <xdr:twoCellAnchor>
    <xdr:from>
      <xdr:col>9</xdr:col>
      <xdr:colOff>876300</xdr:colOff>
      <xdr:row>18</xdr:row>
      <xdr:rowOff>0</xdr:rowOff>
    </xdr:from>
    <xdr:to>
      <xdr:col>10</xdr:col>
      <xdr:colOff>161925</xdr:colOff>
      <xdr:row>18</xdr:row>
      <xdr:rowOff>247650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>
        <a:xfrm>
          <a:off x="8010525" y="4333875"/>
          <a:ext cx="19050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</a:t>
          </a:r>
        </a:p>
      </xdr:txBody>
    </xdr:sp>
    <xdr:clientData/>
  </xdr:twoCellAnchor>
  <xdr:twoCellAnchor>
    <xdr:from>
      <xdr:col>9</xdr:col>
      <xdr:colOff>314325</xdr:colOff>
      <xdr:row>18</xdr:row>
      <xdr:rowOff>309563</xdr:rowOff>
    </xdr:from>
    <xdr:to>
      <xdr:col>10</xdr:col>
      <xdr:colOff>981075</xdr:colOff>
      <xdr:row>18</xdr:row>
      <xdr:rowOff>314325</xdr:rowOff>
    </xdr:to>
    <xdr:cxnSp macro="">
      <xdr:nvCxnSpPr>
        <xdr:cNvPr id="15" name="Straight Connector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CxnSpPr>
          <a:stCxn id="8" idx="3"/>
        </xdr:cNvCxnSpPr>
      </xdr:nvCxnSpPr>
      <xdr:spPr>
        <a:xfrm>
          <a:off x="7448550" y="4643438"/>
          <a:ext cx="1571625" cy="4762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952500</xdr:colOff>
      <xdr:row>18</xdr:row>
      <xdr:rowOff>171450</xdr:rowOff>
    </xdr:from>
    <xdr:to>
      <xdr:col>11</xdr:col>
      <xdr:colOff>152400</xdr:colOff>
      <xdr:row>19</xdr:row>
      <xdr:rowOff>142875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/>
      </xdr:nvSpPr>
      <xdr:spPr>
        <a:xfrm>
          <a:off x="8991600" y="4505325"/>
          <a:ext cx="200025" cy="2952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=</a:t>
          </a:r>
        </a:p>
      </xdr:txBody>
    </xdr:sp>
    <xdr:clientData/>
  </xdr:twoCellAnchor>
  <xdr:twoCellAnchor editAs="oneCell">
    <xdr:from>
      <xdr:col>7</xdr:col>
      <xdr:colOff>810673</xdr:colOff>
      <xdr:row>20</xdr:row>
      <xdr:rowOff>209550</xdr:rowOff>
    </xdr:from>
    <xdr:to>
      <xdr:col>11</xdr:col>
      <xdr:colOff>343461</xdr:colOff>
      <xdr:row>27</xdr:row>
      <xdr:rowOff>286148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06598" y="5162550"/>
          <a:ext cx="3076088" cy="218162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247651</xdr:colOff>
      <xdr:row>20</xdr:row>
      <xdr:rowOff>161925</xdr:rowOff>
    </xdr:from>
    <xdr:to>
      <xdr:col>1</xdr:col>
      <xdr:colOff>819151</xdr:colOff>
      <xdr:row>22</xdr:row>
      <xdr:rowOff>228600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SpPr/>
      </xdr:nvSpPr>
      <xdr:spPr>
        <a:xfrm>
          <a:off x="676276" y="4114800"/>
          <a:ext cx="571500" cy="4476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Trị giá FOB</a:t>
          </a:r>
        </a:p>
      </xdr:txBody>
    </xdr:sp>
    <xdr:clientData/>
  </xdr:twoCellAnchor>
  <xdr:twoCellAnchor>
    <xdr:from>
      <xdr:col>1</xdr:col>
      <xdr:colOff>1133475</xdr:colOff>
      <xdr:row>20</xdr:row>
      <xdr:rowOff>142876</xdr:rowOff>
    </xdr:from>
    <xdr:to>
      <xdr:col>9</xdr:col>
      <xdr:colOff>142875</xdr:colOff>
      <xdr:row>22</xdr:row>
      <xdr:rowOff>219076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1800-000003000000}"/>
            </a:ext>
          </a:extLst>
        </xdr:cNvPr>
        <xdr:cNvSpPr/>
      </xdr:nvSpPr>
      <xdr:spPr>
        <a:xfrm>
          <a:off x="1562100" y="4095751"/>
          <a:ext cx="5715000" cy="4572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Trị giá nguyên liệu, phụ tùng hoặc hàng hóa không có xuất xứ FTA (Trị giá CIF nguyên liệu nhập khẩu ngoài FTA tại thời điểm nhập khẩu/Giá mua đầu tiên của nguyên liệu không rõ xuất xứ)</a:t>
          </a:r>
        </a:p>
      </xdr:txBody>
    </xdr:sp>
    <xdr:clientData/>
  </xdr:twoCellAnchor>
  <xdr:twoCellAnchor>
    <xdr:from>
      <xdr:col>1</xdr:col>
      <xdr:colOff>866775</xdr:colOff>
      <xdr:row>21</xdr:row>
      <xdr:rowOff>66676</xdr:rowOff>
    </xdr:from>
    <xdr:to>
      <xdr:col>1</xdr:col>
      <xdr:colOff>1057275</xdr:colOff>
      <xdr:row>22</xdr:row>
      <xdr:rowOff>123826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1800-000004000000}"/>
            </a:ext>
          </a:extLst>
        </xdr:cNvPr>
        <xdr:cNvSpPr/>
      </xdr:nvSpPr>
      <xdr:spPr>
        <a:xfrm>
          <a:off x="1295400" y="4210051"/>
          <a:ext cx="19050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</a:t>
          </a:r>
        </a:p>
      </xdr:txBody>
    </xdr:sp>
    <xdr:clientData/>
  </xdr:twoCellAnchor>
  <xdr:twoCellAnchor>
    <xdr:from>
      <xdr:col>1</xdr:col>
      <xdr:colOff>133350</xdr:colOff>
      <xdr:row>22</xdr:row>
      <xdr:rowOff>289752</xdr:rowOff>
    </xdr:from>
    <xdr:to>
      <xdr:col>9</xdr:col>
      <xdr:colOff>133350</xdr:colOff>
      <xdr:row>22</xdr:row>
      <xdr:rowOff>295275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0000000-0008-0000-1800-000005000000}"/>
            </a:ext>
          </a:extLst>
        </xdr:cNvPr>
        <xdr:cNvCxnSpPr/>
      </xdr:nvCxnSpPr>
      <xdr:spPr>
        <a:xfrm>
          <a:off x="561975" y="4623627"/>
          <a:ext cx="6705600" cy="5523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114300</xdr:colOff>
      <xdr:row>22</xdr:row>
      <xdr:rowOff>161925</xdr:rowOff>
    </xdr:from>
    <xdr:to>
      <xdr:col>9</xdr:col>
      <xdr:colOff>314325</xdr:colOff>
      <xdr:row>23</xdr:row>
      <xdr:rowOff>133350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1800-000006000000}"/>
            </a:ext>
          </a:extLst>
        </xdr:cNvPr>
        <xdr:cNvSpPr/>
      </xdr:nvSpPr>
      <xdr:spPr>
        <a:xfrm>
          <a:off x="7248525" y="4495800"/>
          <a:ext cx="200025" cy="2952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=</a:t>
          </a:r>
        </a:p>
      </xdr:txBody>
    </xdr:sp>
    <xdr:clientData/>
  </xdr:twoCellAnchor>
  <xdr:twoCellAnchor>
    <xdr:from>
      <xdr:col>10</xdr:col>
      <xdr:colOff>19050</xdr:colOff>
      <xdr:row>22</xdr:row>
      <xdr:rowOff>0</xdr:rowOff>
    </xdr:from>
    <xdr:to>
      <xdr:col>10</xdr:col>
      <xdr:colOff>257175</xdr:colOff>
      <xdr:row>22</xdr:row>
      <xdr:rowOff>285750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0000000-0008-0000-1800-000008000000}"/>
            </a:ext>
          </a:extLst>
        </xdr:cNvPr>
        <xdr:cNvSpPr/>
      </xdr:nvSpPr>
      <xdr:spPr>
        <a:xfrm>
          <a:off x="9515475" y="5667375"/>
          <a:ext cx="238125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- </a:t>
          </a:r>
        </a:p>
      </xdr:txBody>
    </xdr:sp>
    <xdr:clientData/>
  </xdr:twoCellAnchor>
  <xdr:twoCellAnchor>
    <xdr:from>
      <xdr:col>4</xdr:col>
      <xdr:colOff>295275</xdr:colOff>
      <xdr:row>23</xdr:row>
      <xdr:rowOff>9525</xdr:rowOff>
    </xdr:from>
    <xdr:to>
      <xdr:col>6</xdr:col>
      <xdr:colOff>38100</xdr:colOff>
      <xdr:row>23</xdr:row>
      <xdr:rowOff>266700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00000000-0008-0000-1800-000009000000}"/>
            </a:ext>
          </a:extLst>
        </xdr:cNvPr>
        <xdr:cNvSpPr/>
      </xdr:nvSpPr>
      <xdr:spPr>
        <a:xfrm>
          <a:off x="3771900" y="4667250"/>
          <a:ext cx="1247775" cy="257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Trị giá FOB</a:t>
          </a:r>
        </a:p>
      </xdr:txBody>
    </xdr:sp>
    <xdr:clientData/>
  </xdr:twoCellAnchor>
  <xdr:twoCellAnchor>
    <xdr:from>
      <xdr:col>10</xdr:col>
      <xdr:colOff>38100</xdr:colOff>
      <xdr:row>22</xdr:row>
      <xdr:rowOff>19050</xdr:rowOff>
    </xdr:from>
    <xdr:to>
      <xdr:col>10</xdr:col>
      <xdr:colOff>304800</xdr:colOff>
      <xdr:row>22</xdr:row>
      <xdr:rowOff>266700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0000000-0008-0000-1800-00000A000000}"/>
            </a:ext>
          </a:extLst>
        </xdr:cNvPr>
        <xdr:cNvSpPr/>
      </xdr:nvSpPr>
      <xdr:spPr>
        <a:xfrm>
          <a:off x="9534525" y="5686425"/>
          <a:ext cx="26670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   -</a:t>
          </a:r>
        </a:p>
      </xdr:txBody>
    </xdr:sp>
    <xdr:clientData/>
  </xdr:twoCellAnchor>
  <xdr:twoCellAnchor>
    <xdr:from>
      <xdr:col>9</xdr:col>
      <xdr:colOff>314325</xdr:colOff>
      <xdr:row>22</xdr:row>
      <xdr:rowOff>304800</xdr:rowOff>
    </xdr:from>
    <xdr:to>
      <xdr:col>11</xdr:col>
      <xdr:colOff>238125</xdr:colOff>
      <xdr:row>22</xdr:row>
      <xdr:rowOff>309563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id="{00000000-0008-0000-1800-00000B000000}"/>
            </a:ext>
          </a:extLst>
        </xdr:cNvPr>
        <xdr:cNvCxnSpPr>
          <a:stCxn id="6" idx="3"/>
        </xdr:cNvCxnSpPr>
      </xdr:nvCxnSpPr>
      <xdr:spPr>
        <a:xfrm flipV="1">
          <a:off x="7448550" y="4638675"/>
          <a:ext cx="1828800" cy="4763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200025</xdr:colOff>
      <xdr:row>22</xdr:row>
      <xdr:rowOff>161925</xdr:rowOff>
    </xdr:from>
    <xdr:to>
      <xdr:col>11</xdr:col>
      <xdr:colOff>400050</xdr:colOff>
      <xdr:row>23</xdr:row>
      <xdr:rowOff>133350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00000000-0008-0000-1800-00000C000000}"/>
            </a:ext>
          </a:extLst>
        </xdr:cNvPr>
        <xdr:cNvSpPr/>
      </xdr:nvSpPr>
      <xdr:spPr>
        <a:xfrm>
          <a:off x="9239250" y="4495800"/>
          <a:ext cx="200025" cy="2952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=</a:t>
          </a:r>
        </a:p>
      </xdr:txBody>
    </xdr:sp>
    <xdr:clientData/>
  </xdr:twoCellAnchor>
  <xdr:twoCellAnchor editAs="oneCell">
    <xdr:from>
      <xdr:col>7</xdr:col>
      <xdr:colOff>733425</xdr:colOff>
      <xdr:row>24</xdr:row>
      <xdr:rowOff>47625</xdr:rowOff>
    </xdr:from>
    <xdr:to>
      <xdr:col>11</xdr:col>
      <xdr:colOff>266213</xdr:colOff>
      <xdr:row>35</xdr:row>
      <xdr:rowOff>86123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0000000-0008-0000-18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86675" y="6334125"/>
          <a:ext cx="3076088" cy="2181623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247651</xdr:colOff>
      <xdr:row>15</xdr:row>
      <xdr:rowOff>161925</xdr:rowOff>
    </xdr:from>
    <xdr:to>
      <xdr:col>1</xdr:col>
      <xdr:colOff>819151</xdr:colOff>
      <xdr:row>17</xdr:row>
      <xdr:rowOff>228600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SpPr/>
      </xdr:nvSpPr>
      <xdr:spPr>
        <a:xfrm>
          <a:off x="676276" y="4114800"/>
          <a:ext cx="571500" cy="4476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Trị giá FOB</a:t>
          </a:r>
        </a:p>
      </xdr:txBody>
    </xdr:sp>
    <xdr:clientData/>
  </xdr:twoCellAnchor>
  <xdr:twoCellAnchor>
    <xdr:from>
      <xdr:col>1</xdr:col>
      <xdr:colOff>1133475</xdr:colOff>
      <xdr:row>15</xdr:row>
      <xdr:rowOff>142876</xdr:rowOff>
    </xdr:from>
    <xdr:to>
      <xdr:col>9</xdr:col>
      <xdr:colOff>142875</xdr:colOff>
      <xdr:row>17</xdr:row>
      <xdr:rowOff>219076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1900-000003000000}"/>
            </a:ext>
          </a:extLst>
        </xdr:cNvPr>
        <xdr:cNvSpPr/>
      </xdr:nvSpPr>
      <xdr:spPr>
        <a:xfrm>
          <a:off x="1562100" y="4095751"/>
          <a:ext cx="5715000" cy="4572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Trị giá nguyên liệu, phụ tùng hoặc hàng hóa không có xuất xứ FTA (Trị giá CIF nguyên liệu nhập khẩu ngoài FTA tại thời điểm nhập khẩu/Giá mua đầu tiên của nguyên liệu không rõ xuất xứ)</a:t>
          </a:r>
        </a:p>
      </xdr:txBody>
    </xdr:sp>
    <xdr:clientData/>
  </xdr:twoCellAnchor>
  <xdr:twoCellAnchor>
    <xdr:from>
      <xdr:col>1</xdr:col>
      <xdr:colOff>866775</xdr:colOff>
      <xdr:row>16</xdr:row>
      <xdr:rowOff>66676</xdr:rowOff>
    </xdr:from>
    <xdr:to>
      <xdr:col>1</xdr:col>
      <xdr:colOff>1057275</xdr:colOff>
      <xdr:row>17</xdr:row>
      <xdr:rowOff>123826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1900-000004000000}"/>
            </a:ext>
          </a:extLst>
        </xdr:cNvPr>
        <xdr:cNvSpPr/>
      </xdr:nvSpPr>
      <xdr:spPr>
        <a:xfrm>
          <a:off x="1295400" y="4210051"/>
          <a:ext cx="19050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</a:t>
          </a:r>
        </a:p>
      </xdr:txBody>
    </xdr:sp>
    <xdr:clientData/>
  </xdr:twoCellAnchor>
  <xdr:twoCellAnchor>
    <xdr:from>
      <xdr:col>1</xdr:col>
      <xdr:colOff>133350</xdr:colOff>
      <xdr:row>17</xdr:row>
      <xdr:rowOff>289752</xdr:rowOff>
    </xdr:from>
    <xdr:to>
      <xdr:col>9</xdr:col>
      <xdr:colOff>133350</xdr:colOff>
      <xdr:row>17</xdr:row>
      <xdr:rowOff>295275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0000000-0008-0000-1900-000005000000}"/>
            </a:ext>
          </a:extLst>
        </xdr:cNvPr>
        <xdr:cNvCxnSpPr/>
      </xdr:nvCxnSpPr>
      <xdr:spPr>
        <a:xfrm>
          <a:off x="561975" y="4623627"/>
          <a:ext cx="6705600" cy="5523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114300</xdr:colOff>
      <xdr:row>17</xdr:row>
      <xdr:rowOff>161925</xdr:rowOff>
    </xdr:from>
    <xdr:to>
      <xdr:col>9</xdr:col>
      <xdr:colOff>314325</xdr:colOff>
      <xdr:row>18</xdr:row>
      <xdr:rowOff>133350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1900-000006000000}"/>
            </a:ext>
          </a:extLst>
        </xdr:cNvPr>
        <xdr:cNvSpPr/>
      </xdr:nvSpPr>
      <xdr:spPr>
        <a:xfrm>
          <a:off x="7248525" y="4495800"/>
          <a:ext cx="200025" cy="2952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=</a:t>
          </a:r>
        </a:p>
      </xdr:txBody>
    </xdr:sp>
    <xdr:clientData/>
  </xdr:twoCellAnchor>
  <xdr:twoCellAnchor>
    <xdr:from>
      <xdr:col>4</xdr:col>
      <xdr:colOff>295275</xdr:colOff>
      <xdr:row>18</xdr:row>
      <xdr:rowOff>9525</xdr:rowOff>
    </xdr:from>
    <xdr:to>
      <xdr:col>6</xdr:col>
      <xdr:colOff>38100</xdr:colOff>
      <xdr:row>18</xdr:row>
      <xdr:rowOff>266700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00000000-0008-0000-1900-000009000000}"/>
            </a:ext>
          </a:extLst>
        </xdr:cNvPr>
        <xdr:cNvSpPr/>
      </xdr:nvSpPr>
      <xdr:spPr>
        <a:xfrm>
          <a:off x="3771900" y="4667250"/>
          <a:ext cx="1247775" cy="257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Trị giá FOB</a:t>
          </a:r>
        </a:p>
      </xdr:txBody>
    </xdr:sp>
    <xdr:clientData/>
  </xdr:twoCellAnchor>
  <xdr:twoCellAnchor>
    <xdr:from>
      <xdr:col>10</xdr:col>
      <xdr:colOff>114300</xdr:colOff>
      <xdr:row>16</xdr:row>
      <xdr:rowOff>180975</xdr:rowOff>
    </xdr:from>
    <xdr:to>
      <xdr:col>10</xdr:col>
      <xdr:colOff>304800</xdr:colOff>
      <xdr:row>17</xdr:row>
      <xdr:rowOff>238125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0000000-0008-0000-1900-00000A000000}"/>
            </a:ext>
          </a:extLst>
        </xdr:cNvPr>
        <xdr:cNvSpPr/>
      </xdr:nvSpPr>
      <xdr:spPr>
        <a:xfrm>
          <a:off x="8153400" y="4410075"/>
          <a:ext cx="19050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</a:t>
          </a:r>
        </a:p>
      </xdr:txBody>
    </xdr:sp>
    <xdr:clientData/>
  </xdr:twoCellAnchor>
  <xdr:twoCellAnchor>
    <xdr:from>
      <xdr:col>9</xdr:col>
      <xdr:colOff>314325</xdr:colOff>
      <xdr:row>17</xdr:row>
      <xdr:rowOff>304800</xdr:rowOff>
    </xdr:from>
    <xdr:to>
      <xdr:col>11</xdr:col>
      <xdr:colOff>238125</xdr:colOff>
      <xdr:row>17</xdr:row>
      <xdr:rowOff>309563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id="{00000000-0008-0000-1900-00000B000000}"/>
            </a:ext>
          </a:extLst>
        </xdr:cNvPr>
        <xdr:cNvCxnSpPr>
          <a:stCxn id="6" idx="3"/>
        </xdr:cNvCxnSpPr>
      </xdr:nvCxnSpPr>
      <xdr:spPr>
        <a:xfrm flipV="1">
          <a:off x="7448550" y="4638675"/>
          <a:ext cx="1828800" cy="4763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200025</xdr:colOff>
      <xdr:row>17</xdr:row>
      <xdr:rowOff>161925</xdr:rowOff>
    </xdr:from>
    <xdr:to>
      <xdr:col>11</xdr:col>
      <xdr:colOff>400050</xdr:colOff>
      <xdr:row>18</xdr:row>
      <xdr:rowOff>133350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00000000-0008-0000-1900-00000C000000}"/>
            </a:ext>
          </a:extLst>
        </xdr:cNvPr>
        <xdr:cNvSpPr/>
      </xdr:nvSpPr>
      <xdr:spPr>
        <a:xfrm>
          <a:off x="9239250" y="4495800"/>
          <a:ext cx="200025" cy="2952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=</a:t>
          </a:r>
        </a:p>
      </xdr:txBody>
    </xdr:sp>
    <xdr:clientData/>
  </xdr:twoCellAnchor>
  <xdr:twoCellAnchor editAs="oneCell">
    <xdr:from>
      <xdr:col>7</xdr:col>
      <xdr:colOff>778809</xdr:colOff>
      <xdr:row>19</xdr:row>
      <xdr:rowOff>211231</xdr:rowOff>
    </xdr:from>
    <xdr:to>
      <xdr:col>11</xdr:col>
      <xdr:colOff>302632</xdr:colOff>
      <xdr:row>31</xdr:row>
      <xdr:rowOff>62030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0000000-0008-0000-19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74734" y="5249956"/>
          <a:ext cx="3067123" cy="2184424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247651</xdr:colOff>
      <xdr:row>16</xdr:row>
      <xdr:rowOff>161925</xdr:rowOff>
    </xdr:from>
    <xdr:to>
      <xdr:col>1</xdr:col>
      <xdr:colOff>819151</xdr:colOff>
      <xdr:row>18</xdr:row>
      <xdr:rowOff>228600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SpPr/>
      </xdr:nvSpPr>
      <xdr:spPr>
        <a:xfrm>
          <a:off x="676276" y="4114800"/>
          <a:ext cx="571500" cy="4476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Trị giá FOB</a:t>
          </a:r>
        </a:p>
      </xdr:txBody>
    </xdr:sp>
    <xdr:clientData/>
  </xdr:twoCellAnchor>
  <xdr:twoCellAnchor>
    <xdr:from>
      <xdr:col>1</xdr:col>
      <xdr:colOff>1133475</xdr:colOff>
      <xdr:row>16</xdr:row>
      <xdr:rowOff>142876</xdr:rowOff>
    </xdr:from>
    <xdr:to>
      <xdr:col>9</xdr:col>
      <xdr:colOff>142875</xdr:colOff>
      <xdr:row>18</xdr:row>
      <xdr:rowOff>219076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1A00-000003000000}"/>
            </a:ext>
          </a:extLst>
        </xdr:cNvPr>
        <xdr:cNvSpPr/>
      </xdr:nvSpPr>
      <xdr:spPr>
        <a:xfrm>
          <a:off x="1562100" y="4095751"/>
          <a:ext cx="5715000" cy="4572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Trị giá nguyên liệu, phụ tùng hoặc hàng hóa không có xuất xứ FTA (Trị giá CIF nguyên liệu nhập khẩu ngoài FTA tại thời điểm nhập khẩu/Giá mua đầu tiên của nguyên liệu không rõ xuất xứ)</a:t>
          </a:r>
        </a:p>
      </xdr:txBody>
    </xdr:sp>
    <xdr:clientData/>
  </xdr:twoCellAnchor>
  <xdr:twoCellAnchor>
    <xdr:from>
      <xdr:col>1</xdr:col>
      <xdr:colOff>866775</xdr:colOff>
      <xdr:row>17</xdr:row>
      <xdr:rowOff>66676</xdr:rowOff>
    </xdr:from>
    <xdr:to>
      <xdr:col>1</xdr:col>
      <xdr:colOff>1057275</xdr:colOff>
      <xdr:row>18</xdr:row>
      <xdr:rowOff>123826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1A00-000004000000}"/>
            </a:ext>
          </a:extLst>
        </xdr:cNvPr>
        <xdr:cNvSpPr/>
      </xdr:nvSpPr>
      <xdr:spPr>
        <a:xfrm>
          <a:off x="1295400" y="4210051"/>
          <a:ext cx="19050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</a:t>
          </a:r>
        </a:p>
      </xdr:txBody>
    </xdr:sp>
    <xdr:clientData/>
  </xdr:twoCellAnchor>
  <xdr:twoCellAnchor>
    <xdr:from>
      <xdr:col>1</xdr:col>
      <xdr:colOff>133350</xdr:colOff>
      <xdr:row>18</xdr:row>
      <xdr:rowOff>289752</xdr:rowOff>
    </xdr:from>
    <xdr:to>
      <xdr:col>9</xdr:col>
      <xdr:colOff>133350</xdr:colOff>
      <xdr:row>18</xdr:row>
      <xdr:rowOff>295275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0000000-0008-0000-1A00-000005000000}"/>
            </a:ext>
          </a:extLst>
        </xdr:cNvPr>
        <xdr:cNvCxnSpPr/>
      </xdr:nvCxnSpPr>
      <xdr:spPr>
        <a:xfrm>
          <a:off x="561975" y="4623627"/>
          <a:ext cx="6705600" cy="5523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114300</xdr:colOff>
      <xdr:row>18</xdr:row>
      <xdr:rowOff>161925</xdr:rowOff>
    </xdr:from>
    <xdr:to>
      <xdr:col>9</xdr:col>
      <xdr:colOff>314325</xdr:colOff>
      <xdr:row>19</xdr:row>
      <xdr:rowOff>133350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1A00-000006000000}"/>
            </a:ext>
          </a:extLst>
        </xdr:cNvPr>
        <xdr:cNvSpPr/>
      </xdr:nvSpPr>
      <xdr:spPr>
        <a:xfrm>
          <a:off x="7248525" y="4495800"/>
          <a:ext cx="200025" cy="2952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=</a:t>
          </a:r>
        </a:p>
      </xdr:txBody>
    </xdr:sp>
    <xdr:clientData/>
  </xdr:twoCellAnchor>
  <xdr:twoCellAnchor>
    <xdr:from>
      <xdr:col>4</xdr:col>
      <xdr:colOff>295275</xdr:colOff>
      <xdr:row>19</xdr:row>
      <xdr:rowOff>9525</xdr:rowOff>
    </xdr:from>
    <xdr:to>
      <xdr:col>6</xdr:col>
      <xdr:colOff>38100</xdr:colOff>
      <xdr:row>19</xdr:row>
      <xdr:rowOff>266700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00000000-0008-0000-1A00-000009000000}"/>
            </a:ext>
          </a:extLst>
        </xdr:cNvPr>
        <xdr:cNvSpPr/>
      </xdr:nvSpPr>
      <xdr:spPr>
        <a:xfrm>
          <a:off x="3771900" y="4667250"/>
          <a:ext cx="1247775" cy="257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Trị giá FOB</a:t>
          </a:r>
        </a:p>
      </xdr:txBody>
    </xdr:sp>
    <xdr:clientData/>
  </xdr:twoCellAnchor>
  <xdr:twoCellAnchor>
    <xdr:from>
      <xdr:col>10</xdr:col>
      <xdr:colOff>104775</xdr:colOff>
      <xdr:row>18</xdr:row>
      <xdr:rowOff>0</xdr:rowOff>
    </xdr:from>
    <xdr:to>
      <xdr:col>10</xdr:col>
      <xdr:colOff>295275</xdr:colOff>
      <xdr:row>18</xdr:row>
      <xdr:rowOff>247650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0000000-0008-0000-1A00-00000A000000}"/>
            </a:ext>
          </a:extLst>
        </xdr:cNvPr>
        <xdr:cNvSpPr/>
      </xdr:nvSpPr>
      <xdr:spPr>
        <a:xfrm>
          <a:off x="8143875" y="4333875"/>
          <a:ext cx="19050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</a:t>
          </a:r>
        </a:p>
      </xdr:txBody>
    </xdr:sp>
    <xdr:clientData/>
  </xdr:twoCellAnchor>
  <xdr:twoCellAnchor>
    <xdr:from>
      <xdr:col>9</xdr:col>
      <xdr:colOff>314325</xdr:colOff>
      <xdr:row>18</xdr:row>
      <xdr:rowOff>304800</xdr:rowOff>
    </xdr:from>
    <xdr:to>
      <xdr:col>11</xdr:col>
      <xdr:colOff>238125</xdr:colOff>
      <xdr:row>18</xdr:row>
      <xdr:rowOff>309563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id="{00000000-0008-0000-1A00-00000B000000}"/>
            </a:ext>
          </a:extLst>
        </xdr:cNvPr>
        <xdr:cNvCxnSpPr>
          <a:stCxn id="6" idx="3"/>
        </xdr:cNvCxnSpPr>
      </xdr:nvCxnSpPr>
      <xdr:spPr>
        <a:xfrm flipV="1">
          <a:off x="7448550" y="4638675"/>
          <a:ext cx="1828800" cy="4763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200025</xdr:colOff>
      <xdr:row>18</xdr:row>
      <xdr:rowOff>161925</xdr:rowOff>
    </xdr:from>
    <xdr:to>
      <xdr:col>11</xdr:col>
      <xdr:colOff>400050</xdr:colOff>
      <xdr:row>19</xdr:row>
      <xdr:rowOff>133350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00000000-0008-0000-1A00-00000C000000}"/>
            </a:ext>
          </a:extLst>
        </xdr:cNvPr>
        <xdr:cNvSpPr/>
      </xdr:nvSpPr>
      <xdr:spPr>
        <a:xfrm>
          <a:off x="9239250" y="4495800"/>
          <a:ext cx="200025" cy="2952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=</a:t>
          </a:r>
        </a:p>
      </xdr:txBody>
    </xdr:sp>
    <xdr:clientData/>
  </xdr:twoCellAnchor>
  <xdr:twoCellAnchor editAs="oneCell">
    <xdr:from>
      <xdr:col>7</xdr:col>
      <xdr:colOff>809625</xdr:colOff>
      <xdr:row>20</xdr:row>
      <xdr:rowOff>104775</xdr:rowOff>
    </xdr:from>
    <xdr:to>
      <xdr:col>11</xdr:col>
      <xdr:colOff>342413</xdr:colOff>
      <xdr:row>31</xdr:row>
      <xdr:rowOff>143273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0000000-0008-0000-1A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05550" y="5057775"/>
          <a:ext cx="3076088" cy="2181623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247651</xdr:colOff>
      <xdr:row>16</xdr:row>
      <xdr:rowOff>161925</xdr:rowOff>
    </xdr:from>
    <xdr:to>
      <xdr:col>1</xdr:col>
      <xdr:colOff>819151</xdr:colOff>
      <xdr:row>18</xdr:row>
      <xdr:rowOff>228600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SpPr/>
      </xdr:nvSpPr>
      <xdr:spPr>
        <a:xfrm>
          <a:off x="676276" y="4114800"/>
          <a:ext cx="571500" cy="4476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Trị giá FOB</a:t>
          </a:r>
        </a:p>
      </xdr:txBody>
    </xdr:sp>
    <xdr:clientData/>
  </xdr:twoCellAnchor>
  <xdr:twoCellAnchor>
    <xdr:from>
      <xdr:col>1</xdr:col>
      <xdr:colOff>1133475</xdr:colOff>
      <xdr:row>16</xdr:row>
      <xdr:rowOff>142876</xdr:rowOff>
    </xdr:from>
    <xdr:to>
      <xdr:col>9</xdr:col>
      <xdr:colOff>142875</xdr:colOff>
      <xdr:row>18</xdr:row>
      <xdr:rowOff>219076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1B00-000003000000}"/>
            </a:ext>
          </a:extLst>
        </xdr:cNvPr>
        <xdr:cNvSpPr/>
      </xdr:nvSpPr>
      <xdr:spPr>
        <a:xfrm>
          <a:off x="1562100" y="4095751"/>
          <a:ext cx="5715000" cy="4572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Trị giá nguyên liệu, phụ tùng hoặc hàng hóa không có xuất xứ FTA (Trị giá CIF nguyên liệu nhập khẩu ngoài FTA tại thời điểm nhập khẩu/Giá mua đầu tiên của nguyên liệu không rõ xuất xứ)</a:t>
          </a:r>
        </a:p>
      </xdr:txBody>
    </xdr:sp>
    <xdr:clientData/>
  </xdr:twoCellAnchor>
  <xdr:twoCellAnchor>
    <xdr:from>
      <xdr:col>1</xdr:col>
      <xdr:colOff>866775</xdr:colOff>
      <xdr:row>17</xdr:row>
      <xdr:rowOff>66676</xdr:rowOff>
    </xdr:from>
    <xdr:to>
      <xdr:col>1</xdr:col>
      <xdr:colOff>1057275</xdr:colOff>
      <xdr:row>18</xdr:row>
      <xdr:rowOff>123826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1B00-000004000000}"/>
            </a:ext>
          </a:extLst>
        </xdr:cNvPr>
        <xdr:cNvSpPr/>
      </xdr:nvSpPr>
      <xdr:spPr>
        <a:xfrm>
          <a:off x="1295400" y="4210051"/>
          <a:ext cx="19050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</a:t>
          </a:r>
        </a:p>
      </xdr:txBody>
    </xdr:sp>
    <xdr:clientData/>
  </xdr:twoCellAnchor>
  <xdr:twoCellAnchor>
    <xdr:from>
      <xdr:col>1</xdr:col>
      <xdr:colOff>133350</xdr:colOff>
      <xdr:row>18</xdr:row>
      <xdr:rowOff>289752</xdr:rowOff>
    </xdr:from>
    <xdr:to>
      <xdr:col>9</xdr:col>
      <xdr:colOff>133350</xdr:colOff>
      <xdr:row>18</xdr:row>
      <xdr:rowOff>295275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0000000-0008-0000-1B00-000005000000}"/>
            </a:ext>
          </a:extLst>
        </xdr:cNvPr>
        <xdr:cNvCxnSpPr/>
      </xdr:nvCxnSpPr>
      <xdr:spPr>
        <a:xfrm>
          <a:off x="561975" y="4623627"/>
          <a:ext cx="6705600" cy="5523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114300</xdr:colOff>
      <xdr:row>18</xdr:row>
      <xdr:rowOff>161925</xdr:rowOff>
    </xdr:from>
    <xdr:to>
      <xdr:col>9</xdr:col>
      <xdr:colOff>314325</xdr:colOff>
      <xdr:row>19</xdr:row>
      <xdr:rowOff>133350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1B00-000006000000}"/>
            </a:ext>
          </a:extLst>
        </xdr:cNvPr>
        <xdr:cNvSpPr/>
      </xdr:nvSpPr>
      <xdr:spPr>
        <a:xfrm>
          <a:off x="7248525" y="4495800"/>
          <a:ext cx="200025" cy="2952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=</a:t>
          </a:r>
        </a:p>
      </xdr:txBody>
    </xdr:sp>
    <xdr:clientData/>
  </xdr:twoCellAnchor>
  <xdr:twoCellAnchor>
    <xdr:from>
      <xdr:col>4</xdr:col>
      <xdr:colOff>295275</xdr:colOff>
      <xdr:row>19</xdr:row>
      <xdr:rowOff>9525</xdr:rowOff>
    </xdr:from>
    <xdr:to>
      <xdr:col>6</xdr:col>
      <xdr:colOff>38100</xdr:colOff>
      <xdr:row>19</xdr:row>
      <xdr:rowOff>266700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00000000-0008-0000-1B00-000009000000}"/>
            </a:ext>
          </a:extLst>
        </xdr:cNvPr>
        <xdr:cNvSpPr/>
      </xdr:nvSpPr>
      <xdr:spPr>
        <a:xfrm>
          <a:off x="3771900" y="4667250"/>
          <a:ext cx="1247775" cy="257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Trị giá FOB</a:t>
          </a:r>
        </a:p>
      </xdr:txBody>
    </xdr:sp>
    <xdr:clientData/>
  </xdr:twoCellAnchor>
  <xdr:twoCellAnchor>
    <xdr:from>
      <xdr:col>10</xdr:col>
      <xdr:colOff>47625</xdr:colOff>
      <xdr:row>18</xdr:row>
      <xdr:rowOff>0</xdr:rowOff>
    </xdr:from>
    <xdr:to>
      <xdr:col>10</xdr:col>
      <xdr:colOff>352425</xdr:colOff>
      <xdr:row>18</xdr:row>
      <xdr:rowOff>247650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0000000-0008-0000-1B00-00000A000000}"/>
            </a:ext>
          </a:extLst>
        </xdr:cNvPr>
        <xdr:cNvSpPr/>
      </xdr:nvSpPr>
      <xdr:spPr>
        <a:xfrm>
          <a:off x="8086725" y="4333875"/>
          <a:ext cx="30480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</a:t>
          </a:r>
        </a:p>
      </xdr:txBody>
    </xdr:sp>
    <xdr:clientData/>
  </xdr:twoCellAnchor>
  <xdr:twoCellAnchor>
    <xdr:from>
      <xdr:col>9</xdr:col>
      <xdr:colOff>314325</xdr:colOff>
      <xdr:row>18</xdr:row>
      <xdr:rowOff>304800</xdr:rowOff>
    </xdr:from>
    <xdr:to>
      <xdr:col>11</xdr:col>
      <xdr:colOff>238125</xdr:colOff>
      <xdr:row>18</xdr:row>
      <xdr:rowOff>309563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id="{00000000-0008-0000-1B00-00000B000000}"/>
            </a:ext>
          </a:extLst>
        </xdr:cNvPr>
        <xdr:cNvCxnSpPr>
          <a:stCxn id="6" idx="3"/>
        </xdr:cNvCxnSpPr>
      </xdr:nvCxnSpPr>
      <xdr:spPr>
        <a:xfrm flipV="1">
          <a:off x="7448550" y="4638675"/>
          <a:ext cx="1828800" cy="4763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200025</xdr:colOff>
      <xdr:row>18</xdr:row>
      <xdr:rowOff>161925</xdr:rowOff>
    </xdr:from>
    <xdr:to>
      <xdr:col>11</xdr:col>
      <xdr:colOff>400050</xdr:colOff>
      <xdr:row>19</xdr:row>
      <xdr:rowOff>133350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00000000-0008-0000-1B00-00000C000000}"/>
            </a:ext>
          </a:extLst>
        </xdr:cNvPr>
        <xdr:cNvSpPr/>
      </xdr:nvSpPr>
      <xdr:spPr>
        <a:xfrm>
          <a:off x="9239250" y="4495800"/>
          <a:ext cx="200025" cy="2952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=</a:t>
          </a:r>
        </a:p>
      </xdr:txBody>
    </xdr:sp>
    <xdr:clientData/>
  </xdr:twoCellAnchor>
  <xdr:twoCellAnchor editAs="oneCell">
    <xdr:from>
      <xdr:col>7</xdr:col>
      <xdr:colOff>828675</xdr:colOff>
      <xdr:row>20</xdr:row>
      <xdr:rowOff>114300</xdr:rowOff>
    </xdr:from>
    <xdr:to>
      <xdr:col>11</xdr:col>
      <xdr:colOff>361463</xdr:colOff>
      <xdr:row>31</xdr:row>
      <xdr:rowOff>152798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0000000-0008-0000-1B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4600" y="5067300"/>
          <a:ext cx="3076088" cy="2181623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247651</xdr:colOff>
      <xdr:row>16</xdr:row>
      <xdr:rowOff>161925</xdr:rowOff>
    </xdr:from>
    <xdr:to>
      <xdr:col>1</xdr:col>
      <xdr:colOff>819151</xdr:colOff>
      <xdr:row>18</xdr:row>
      <xdr:rowOff>228600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SpPr/>
      </xdr:nvSpPr>
      <xdr:spPr>
        <a:xfrm>
          <a:off x="676276" y="4114800"/>
          <a:ext cx="571500" cy="4476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Trị giá FOB</a:t>
          </a:r>
        </a:p>
      </xdr:txBody>
    </xdr:sp>
    <xdr:clientData/>
  </xdr:twoCellAnchor>
  <xdr:twoCellAnchor>
    <xdr:from>
      <xdr:col>1</xdr:col>
      <xdr:colOff>1133475</xdr:colOff>
      <xdr:row>16</xdr:row>
      <xdr:rowOff>142876</xdr:rowOff>
    </xdr:from>
    <xdr:to>
      <xdr:col>9</xdr:col>
      <xdr:colOff>142875</xdr:colOff>
      <xdr:row>18</xdr:row>
      <xdr:rowOff>219076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1C00-000003000000}"/>
            </a:ext>
          </a:extLst>
        </xdr:cNvPr>
        <xdr:cNvSpPr/>
      </xdr:nvSpPr>
      <xdr:spPr>
        <a:xfrm>
          <a:off x="1562100" y="4095751"/>
          <a:ext cx="5715000" cy="4572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Trị giá nguyên liệu, phụ tùng hoặc hàng hóa không có xuất xứ FTA (Trị giá CIF nguyên liệu nhập khẩu ngoài FTA tại thời điểm nhập khẩu/Giá mua đầu tiên của nguyên liệu không rõ xuất xứ)</a:t>
          </a:r>
        </a:p>
      </xdr:txBody>
    </xdr:sp>
    <xdr:clientData/>
  </xdr:twoCellAnchor>
  <xdr:twoCellAnchor>
    <xdr:from>
      <xdr:col>1</xdr:col>
      <xdr:colOff>866775</xdr:colOff>
      <xdr:row>17</xdr:row>
      <xdr:rowOff>66676</xdr:rowOff>
    </xdr:from>
    <xdr:to>
      <xdr:col>1</xdr:col>
      <xdr:colOff>1057275</xdr:colOff>
      <xdr:row>18</xdr:row>
      <xdr:rowOff>123826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1C00-000004000000}"/>
            </a:ext>
          </a:extLst>
        </xdr:cNvPr>
        <xdr:cNvSpPr/>
      </xdr:nvSpPr>
      <xdr:spPr>
        <a:xfrm>
          <a:off x="1295400" y="4210051"/>
          <a:ext cx="19050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</a:t>
          </a:r>
        </a:p>
      </xdr:txBody>
    </xdr:sp>
    <xdr:clientData/>
  </xdr:twoCellAnchor>
  <xdr:twoCellAnchor>
    <xdr:from>
      <xdr:col>1</xdr:col>
      <xdr:colOff>133350</xdr:colOff>
      <xdr:row>18</xdr:row>
      <xdr:rowOff>289752</xdr:rowOff>
    </xdr:from>
    <xdr:to>
      <xdr:col>9</xdr:col>
      <xdr:colOff>133350</xdr:colOff>
      <xdr:row>18</xdr:row>
      <xdr:rowOff>295275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0000000-0008-0000-1C00-000005000000}"/>
            </a:ext>
          </a:extLst>
        </xdr:cNvPr>
        <xdr:cNvCxnSpPr/>
      </xdr:nvCxnSpPr>
      <xdr:spPr>
        <a:xfrm>
          <a:off x="561975" y="4623627"/>
          <a:ext cx="6705600" cy="5523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114300</xdr:colOff>
      <xdr:row>18</xdr:row>
      <xdr:rowOff>161925</xdr:rowOff>
    </xdr:from>
    <xdr:to>
      <xdr:col>9</xdr:col>
      <xdr:colOff>314325</xdr:colOff>
      <xdr:row>19</xdr:row>
      <xdr:rowOff>133350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1C00-000006000000}"/>
            </a:ext>
          </a:extLst>
        </xdr:cNvPr>
        <xdr:cNvSpPr/>
      </xdr:nvSpPr>
      <xdr:spPr>
        <a:xfrm>
          <a:off x="7248525" y="4495800"/>
          <a:ext cx="200025" cy="2952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=</a:t>
          </a:r>
        </a:p>
      </xdr:txBody>
    </xdr:sp>
    <xdr:clientData/>
  </xdr:twoCellAnchor>
  <xdr:twoCellAnchor>
    <xdr:from>
      <xdr:col>4</xdr:col>
      <xdr:colOff>295275</xdr:colOff>
      <xdr:row>19</xdr:row>
      <xdr:rowOff>9525</xdr:rowOff>
    </xdr:from>
    <xdr:to>
      <xdr:col>6</xdr:col>
      <xdr:colOff>38100</xdr:colOff>
      <xdr:row>19</xdr:row>
      <xdr:rowOff>266700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00000000-0008-0000-1C00-000009000000}"/>
            </a:ext>
          </a:extLst>
        </xdr:cNvPr>
        <xdr:cNvSpPr/>
      </xdr:nvSpPr>
      <xdr:spPr>
        <a:xfrm>
          <a:off x="3771900" y="4667250"/>
          <a:ext cx="1247775" cy="257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Trị giá FOB</a:t>
          </a:r>
        </a:p>
      </xdr:txBody>
    </xdr:sp>
    <xdr:clientData/>
  </xdr:twoCellAnchor>
  <xdr:twoCellAnchor>
    <xdr:from>
      <xdr:col>10</xdr:col>
      <xdr:colOff>76200</xdr:colOff>
      <xdr:row>18</xdr:row>
      <xdr:rowOff>9525</xdr:rowOff>
    </xdr:from>
    <xdr:to>
      <xdr:col>10</xdr:col>
      <xdr:colOff>266700</xdr:colOff>
      <xdr:row>18</xdr:row>
      <xdr:rowOff>257175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0000000-0008-0000-1C00-00000A000000}"/>
            </a:ext>
          </a:extLst>
        </xdr:cNvPr>
        <xdr:cNvSpPr/>
      </xdr:nvSpPr>
      <xdr:spPr>
        <a:xfrm>
          <a:off x="8115300" y="4343400"/>
          <a:ext cx="19050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</a:t>
          </a:r>
        </a:p>
      </xdr:txBody>
    </xdr:sp>
    <xdr:clientData/>
  </xdr:twoCellAnchor>
  <xdr:twoCellAnchor>
    <xdr:from>
      <xdr:col>9</xdr:col>
      <xdr:colOff>314325</xdr:colOff>
      <xdr:row>18</xdr:row>
      <xdr:rowOff>304800</xdr:rowOff>
    </xdr:from>
    <xdr:to>
      <xdr:col>11</xdr:col>
      <xdr:colOff>238125</xdr:colOff>
      <xdr:row>18</xdr:row>
      <xdr:rowOff>309563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id="{00000000-0008-0000-1C00-00000B000000}"/>
            </a:ext>
          </a:extLst>
        </xdr:cNvPr>
        <xdr:cNvCxnSpPr>
          <a:stCxn id="6" idx="3"/>
        </xdr:cNvCxnSpPr>
      </xdr:nvCxnSpPr>
      <xdr:spPr>
        <a:xfrm flipV="1">
          <a:off x="7448550" y="4638675"/>
          <a:ext cx="1828800" cy="4763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200025</xdr:colOff>
      <xdr:row>18</xdr:row>
      <xdr:rowOff>161925</xdr:rowOff>
    </xdr:from>
    <xdr:to>
      <xdr:col>11</xdr:col>
      <xdr:colOff>400050</xdr:colOff>
      <xdr:row>19</xdr:row>
      <xdr:rowOff>133350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00000000-0008-0000-1C00-00000C000000}"/>
            </a:ext>
          </a:extLst>
        </xdr:cNvPr>
        <xdr:cNvSpPr/>
      </xdr:nvSpPr>
      <xdr:spPr>
        <a:xfrm>
          <a:off x="9239250" y="4495800"/>
          <a:ext cx="200025" cy="2952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=</a:t>
          </a:r>
        </a:p>
      </xdr:txBody>
    </xdr:sp>
    <xdr:clientData/>
  </xdr:twoCellAnchor>
  <xdr:twoCellAnchor editAs="oneCell">
    <xdr:from>
      <xdr:col>8</xdr:col>
      <xdr:colOff>19050</xdr:colOff>
      <xdr:row>20</xdr:row>
      <xdr:rowOff>95250</xdr:rowOff>
    </xdr:from>
    <xdr:to>
      <xdr:col>11</xdr:col>
      <xdr:colOff>409088</xdr:colOff>
      <xdr:row>31</xdr:row>
      <xdr:rowOff>133748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0000000-0008-0000-1C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72225" y="5048250"/>
          <a:ext cx="3076088" cy="2181623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247651</xdr:colOff>
      <xdr:row>16</xdr:row>
      <xdr:rowOff>161925</xdr:rowOff>
    </xdr:from>
    <xdr:to>
      <xdr:col>1</xdr:col>
      <xdr:colOff>819151</xdr:colOff>
      <xdr:row>18</xdr:row>
      <xdr:rowOff>228600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1D00-000002000000}"/>
            </a:ext>
          </a:extLst>
        </xdr:cNvPr>
        <xdr:cNvSpPr/>
      </xdr:nvSpPr>
      <xdr:spPr>
        <a:xfrm>
          <a:off x="676276" y="4114800"/>
          <a:ext cx="571500" cy="4476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Trị giá FOB</a:t>
          </a:r>
        </a:p>
      </xdr:txBody>
    </xdr:sp>
    <xdr:clientData/>
  </xdr:twoCellAnchor>
  <xdr:twoCellAnchor>
    <xdr:from>
      <xdr:col>1</xdr:col>
      <xdr:colOff>1133475</xdr:colOff>
      <xdr:row>16</xdr:row>
      <xdr:rowOff>142876</xdr:rowOff>
    </xdr:from>
    <xdr:to>
      <xdr:col>9</xdr:col>
      <xdr:colOff>142875</xdr:colOff>
      <xdr:row>18</xdr:row>
      <xdr:rowOff>219076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1D00-000003000000}"/>
            </a:ext>
          </a:extLst>
        </xdr:cNvPr>
        <xdr:cNvSpPr/>
      </xdr:nvSpPr>
      <xdr:spPr>
        <a:xfrm>
          <a:off x="1562100" y="4095751"/>
          <a:ext cx="5715000" cy="4572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Trị giá nguyên liệu, phụ tùng hoặc hàng hóa không có xuất xứ FTA (Trị giá CIF nguyên liệu nhập khẩu ngoài FTA tại thời điểm nhập khẩu/Giá mua đầu tiên của nguyên liệu không rõ xuất xứ)</a:t>
          </a:r>
        </a:p>
      </xdr:txBody>
    </xdr:sp>
    <xdr:clientData/>
  </xdr:twoCellAnchor>
  <xdr:twoCellAnchor>
    <xdr:from>
      <xdr:col>1</xdr:col>
      <xdr:colOff>866775</xdr:colOff>
      <xdr:row>17</xdr:row>
      <xdr:rowOff>66676</xdr:rowOff>
    </xdr:from>
    <xdr:to>
      <xdr:col>1</xdr:col>
      <xdr:colOff>1057275</xdr:colOff>
      <xdr:row>18</xdr:row>
      <xdr:rowOff>123826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1D00-000004000000}"/>
            </a:ext>
          </a:extLst>
        </xdr:cNvPr>
        <xdr:cNvSpPr/>
      </xdr:nvSpPr>
      <xdr:spPr>
        <a:xfrm>
          <a:off x="1295400" y="4210051"/>
          <a:ext cx="19050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</a:t>
          </a:r>
        </a:p>
      </xdr:txBody>
    </xdr:sp>
    <xdr:clientData/>
  </xdr:twoCellAnchor>
  <xdr:twoCellAnchor>
    <xdr:from>
      <xdr:col>1</xdr:col>
      <xdr:colOff>133350</xdr:colOff>
      <xdr:row>18</xdr:row>
      <xdr:rowOff>289752</xdr:rowOff>
    </xdr:from>
    <xdr:to>
      <xdr:col>9</xdr:col>
      <xdr:colOff>133350</xdr:colOff>
      <xdr:row>18</xdr:row>
      <xdr:rowOff>295275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0000000-0008-0000-1D00-000005000000}"/>
            </a:ext>
          </a:extLst>
        </xdr:cNvPr>
        <xdr:cNvCxnSpPr/>
      </xdr:nvCxnSpPr>
      <xdr:spPr>
        <a:xfrm>
          <a:off x="561975" y="4623627"/>
          <a:ext cx="6705600" cy="5523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114300</xdr:colOff>
      <xdr:row>18</xdr:row>
      <xdr:rowOff>161925</xdr:rowOff>
    </xdr:from>
    <xdr:to>
      <xdr:col>9</xdr:col>
      <xdr:colOff>314325</xdr:colOff>
      <xdr:row>19</xdr:row>
      <xdr:rowOff>133350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1D00-000006000000}"/>
            </a:ext>
          </a:extLst>
        </xdr:cNvPr>
        <xdr:cNvSpPr/>
      </xdr:nvSpPr>
      <xdr:spPr>
        <a:xfrm>
          <a:off x="7248525" y="4495800"/>
          <a:ext cx="200025" cy="2952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=</a:t>
          </a:r>
        </a:p>
      </xdr:txBody>
    </xdr:sp>
    <xdr:clientData/>
  </xdr:twoCellAnchor>
  <xdr:twoCellAnchor>
    <xdr:from>
      <xdr:col>4</xdr:col>
      <xdr:colOff>295275</xdr:colOff>
      <xdr:row>19</xdr:row>
      <xdr:rowOff>9525</xdr:rowOff>
    </xdr:from>
    <xdr:to>
      <xdr:col>6</xdr:col>
      <xdr:colOff>38100</xdr:colOff>
      <xdr:row>19</xdr:row>
      <xdr:rowOff>266700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00000000-0008-0000-1D00-000009000000}"/>
            </a:ext>
          </a:extLst>
        </xdr:cNvPr>
        <xdr:cNvSpPr/>
      </xdr:nvSpPr>
      <xdr:spPr>
        <a:xfrm>
          <a:off x="3771900" y="4667250"/>
          <a:ext cx="1247775" cy="257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Trị giá FOB</a:t>
          </a:r>
        </a:p>
      </xdr:txBody>
    </xdr:sp>
    <xdr:clientData/>
  </xdr:twoCellAnchor>
  <xdr:twoCellAnchor>
    <xdr:from>
      <xdr:col>10</xdr:col>
      <xdr:colOff>85725</xdr:colOff>
      <xdr:row>18</xdr:row>
      <xdr:rowOff>0</xdr:rowOff>
    </xdr:from>
    <xdr:to>
      <xdr:col>10</xdr:col>
      <xdr:colOff>276225</xdr:colOff>
      <xdr:row>18</xdr:row>
      <xdr:rowOff>247650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0000000-0008-0000-1D00-00000A000000}"/>
            </a:ext>
          </a:extLst>
        </xdr:cNvPr>
        <xdr:cNvSpPr/>
      </xdr:nvSpPr>
      <xdr:spPr>
        <a:xfrm>
          <a:off x="8124825" y="4333875"/>
          <a:ext cx="19050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</a:t>
          </a:r>
        </a:p>
      </xdr:txBody>
    </xdr:sp>
    <xdr:clientData/>
  </xdr:twoCellAnchor>
  <xdr:twoCellAnchor>
    <xdr:from>
      <xdr:col>9</xdr:col>
      <xdr:colOff>314325</xdr:colOff>
      <xdr:row>18</xdr:row>
      <xdr:rowOff>304800</xdr:rowOff>
    </xdr:from>
    <xdr:to>
      <xdr:col>11</xdr:col>
      <xdr:colOff>238125</xdr:colOff>
      <xdr:row>18</xdr:row>
      <xdr:rowOff>309563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id="{00000000-0008-0000-1D00-00000B000000}"/>
            </a:ext>
          </a:extLst>
        </xdr:cNvPr>
        <xdr:cNvCxnSpPr>
          <a:stCxn id="6" idx="3"/>
        </xdr:cNvCxnSpPr>
      </xdr:nvCxnSpPr>
      <xdr:spPr>
        <a:xfrm flipV="1">
          <a:off x="7448550" y="4638675"/>
          <a:ext cx="1828800" cy="4763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200025</xdr:colOff>
      <xdr:row>18</xdr:row>
      <xdr:rowOff>161925</xdr:rowOff>
    </xdr:from>
    <xdr:to>
      <xdr:col>11</xdr:col>
      <xdr:colOff>400050</xdr:colOff>
      <xdr:row>19</xdr:row>
      <xdr:rowOff>133350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00000000-0008-0000-1D00-00000C000000}"/>
            </a:ext>
          </a:extLst>
        </xdr:cNvPr>
        <xdr:cNvSpPr/>
      </xdr:nvSpPr>
      <xdr:spPr>
        <a:xfrm>
          <a:off x="9239250" y="4495800"/>
          <a:ext cx="200025" cy="2952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=</a:t>
          </a:r>
        </a:p>
      </xdr:txBody>
    </xdr:sp>
    <xdr:clientData/>
  </xdr:twoCellAnchor>
  <xdr:twoCellAnchor editAs="oneCell">
    <xdr:from>
      <xdr:col>7</xdr:col>
      <xdr:colOff>752475</xdr:colOff>
      <xdr:row>20</xdr:row>
      <xdr:rowOff>57150</xdr:rowOff>
    </xdr:from>
    <xdr:to>
      <xdr:col>11</xdr:col>
      <xdr:colOff>285263</xdr:colOff>
      <xdr:row>31</xdr:row>
      <xdr:rowOff>95648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0000000-0008-0000-1D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48400" y="5010150"/>
          <a:ext cx="3076088" cy="2181623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247651</xdr:colOff>
      <xdr:row>16</xdr:row>
      <xdr:rowOff>161925</xdr:rowOff>
    </xdr:from>
    <xdr:to>
      <xdr:col>1</xdr:col>
      <xdr:colOff>819151</xdr:colOff>
      <xdr:row>18</xdr:row>
      <xdr:rowOff>228600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SpPr/>
      </xdr:nvSpPr>
      <xdr:spPr>
        <a:xfrm>
          <a:off x="676276" y="4391025"/>
          <a:ext cx="571500" cy="4476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Trị giá FOB</a:t>
          </a:r>
        </a:p>
      </xdr:txBody>
    </xdr:sp>
    <xdr:clientData/>
  </xdr:twoCellAnchor>
  <xdr:twoCellAnchor>
    <xdr:from>
      <xdr:col>1</xdr:col>
      <xdr:colOff>1133475</xdr:colOff>
      <xdr:row>16</xdr:row>
      <xdr:rowOff>142876</xdr:rowOff>
    </xdr:from>
    <xdr:to>
      <xdr:col>9</xdr:col>
      <xdr:colOff>142875</xdr:colOff>
      <xdr:row>18</xdr:row>
      <xdr:rowOff>219076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1E00-000003000000}"/>
            </a:ext>
          </a:extLst>
        </xdr:cNvPr>
        <xdr:cNvSpPr/>
      </xdr:nvSpPr>
      <xdr:spPr>
        <a:xfrm>
          <a:off x="1562100" y="4371976"/>
          <a:ext cx="5715000" cy="4572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Trị giá nguyên liệu, phụ tùng hoặc hàng hóa không có xuất xứ FTA (Trị giá CIF nguyên liệu nhập khẩu ngoài FTA tại thời điểm nhập khẩu/Giá mua đầu tiên của nguyên liệu không rõ xuất xứ)</a:t>
          </a:r>
        </a:p>
      </xdr:txBody>
    </xdr:sp>
    <xdr:clientData/>
  </xdr:twoCellAnchor>
  <xdr:twoCellAnchor>
    <xdr:from>
      <xdr:col>1</xdr:col>
      <xdr:colOff>866775</xdr:colOff>
      <xdr:row>17</xdr:row>
      <xdr:rowOff>66676</xdr:rowOff>
    </xdr:from>
    <xdr:to>
      <xdr:col>1</xdr:col>
      <xdr:colOff>1057275</xdr:colOff>
      <xdr:row>18</xdr:row>
      <xdr:rowOff>123826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1E00-000004000000}"/>
            </a:ext>
          </a:extLst>
        </xdr:cNvPr>
        <xdr:cNvSpPr/>
      </xdr:nvSpPr>
      <xdr:spPr>
        <a:xfrm>
          <a:off x="1295400" y="4486276"/>
          <a:ext cx="19050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</a:t>
          </a:r>
        </a:p>
      </xdr:txBody>
    </xdr:sp>
    <xdr:clientData/>
  </xdr:twoCellAnchor>
  <xdr:twoCellAnchor>
    <xdr:from>
      <xdr:col>1</xdr:col>
      <xdr:colOff>133350</xdr:colOff>
      <xdr:row>18</xdr:row>
      <xdr:rowOff>289752</xdr:rowOff>
    </xdr:from>
    <xdr:to>
      <xdr:col>9</xdr:col>
      <xdr:colOff>133350</xdr:colOff>
      <xdr:row>18</xdr:row>
      <xdr:rowOff>295275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0000000-0008-0000-1E00-000005000000}"/>
            </a:ext>
          </a:extLst>
        </xdr:cNvPr>
        <xdr:cNvCxnSpPr/>
      </xdr:nvCxnSpPr>
      <xdr:spPr>
        <a:xfrm>
          <a:off x="561975" y="4899852"/>
          <a:ext cx="6705600" cy="5523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114300</xdr:colOff>
      <xdr:row>18</xdr:row>
      <xdr:rowOff>161925</xdr:rowOff>
    </xdr:from>
    <xdr:to>
      <xdr:col>9</xdr:col>
      <xdr:colOff>314325</xdr:colOff>
      <xdr:row>19</xdr:row>
      <xdr:rowOff>133350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1E00-000006000000}"/>
            </a:ext>
          </a:extLst>
        </xdr:cNvPr>
        <xdr:cNvSpPr/>
      </xdr:nvSpPr>
      <xdr:spPr>
        <a:xfrm>
          <a:off x="7248525" y="4772025"/>
          <a:ext cx="200025" cy="2952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=</a:t>
          </a:r>
        </a:p>
      </xdr:txBody>
    </xdr:sp>
    <xdr:clientData/>
  </xdr:twoCellAnchor>
  <xdr:twoCellAnchor>
    <xdr:from>
      <xdr:col>4</xdr:col>
      <xdr:colOff>295275</xdr:colOff>
      <xdr:row>19</xdr:row>
      <xdr:rowOff>9525</xdr:rowOff>
    </xdr:from>
    <xdr:to>
      <xdr:col>6</xdr:col>
      <xdr:colOff>38100</xdr:colOff>
      <xdr:row>19</xdr:row>
      <xdr:rowOff>266700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00000000-0008-0000-1E00-000009000000}"/>
            </a:ext>
          </a:extLst>
        </xdr:cNvPr>
        <xdr:cNvSpPr/>
      </xdr:nvSpPr>
      <xdr:spPr>
        <a:xfrm>
          <a:off x="3771900" y="4943475"/>
          <a:ext cx="1247775" cy="257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Trị giá FOB</a:t>
          </a:r>
        </a:p>
      </xdr:txBody>
    </xdr:sp>
    <xdr:clientData/>
  </xdr:twoCellAnchor>
  <xdr:twoCellAnchor>
    <xdr:from>
      <xdr:col>10</xdr:col>
      <xdr:colOff>38100</xdr:colOff>
      <xdr:row>18</xdr:row>
      <xdr:rowOff>19050</xdr:rowOff>
    </xdr:from>
    <xdr:to>
      <xdr:col>10</xdr:col>
      <xdr:colOff>228600</xdr:colOff>
      <xdr:row>18</xdr:row>
      <xdr:rowOff>266700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0000000-0008-0000-1E00-00000A000000}"/>
            </a:ext>
          </a:extLst>
        </xdr:cNvPr>
        <xdr:cNvSpPr/>
      </xdr:nvSpPr>
      <xdr:spPr>
        <a:xfrm>
          <a:off x="8077200" y="4629150"/>
          <a:ext cx="19050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</a:t>
          </a:r>
        </a:p>
      </xdr:txBody>
    </xdr:sp>
    <xdr:clientData/>
  </xdr:twoCellAnchor>
  <xdr:twoCellAnchor>
    <xdr:from>
      <xdr:col>9</xdr:col>
      <xdr:colOff>314325</xdr:colOff>
      <xdr:row>18</xdr:row>
      <xdr:rowOff>304800</xdr:rowOff>
    </xdr:from>
    <xdr:to>
      <xdr:col>11</xdr:col>
      <xdr:colOff>238125</xdr:colOff>
      <xdr:row>18</xdr:row>
      <xdr:rowOff>309563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id="{00000000-0008-0000-1E00-00000B000000}"/>
            </a:ext>
          </a:extLst>
        </xdr:cNvPr>
        <xdr:cNvCxnSpPr>
          <a:stCxn id="6" idx="3"/>
        </xdr:cNvCxnSpPr>
      </xdr:nvCxnSpPr>
      <xdr:spPr>
        <a:xfrm flipV="1">
          <a:off x="7448550" y="4914900"/>
          <a:ext cx="1828800" cy="4763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200025</xdr:colOff>
      <xdr:row>18</xdr:row>
      <xdr:rowOff>161925</xdr:rowOff>
    </xdr:from>
    <xdr:to>
      <xdr:col>11</xdr:col>
      <xdr:colOff>400050</xdr:colOff>
      <xdr:row>19</xdr:row>
      <xdr:rowOff>133350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00000000-0008-0000-1E00-00000C000000}"/>
            </a:ext>
          </a:extLst>
        </xdr:cNvPr>
        <xdr:cNvSpPr/>
      </xdr:nvSpPr>
      <xdr:spPr>
        <a:xfrm>
          <a:off x="9239250" y="4772025"/>
          <a:ext cx="200025" cy="2952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=</a:t>
          </a:r>
        </a:p>
      </xdr:txBody>
    </xdr:sp>
    <xdr:clientData/>
  </xdr:twoCellAnchor>
  <xdr:twoCellAnchor editAs="oneCell">
    <xdr:from>
      <xdr:col>7</xdr:col>
      <xdr:colOff>762000</xdr:colOff>
      <xdr:row>20</xdr:row>
      <xdr:rowOff>112059</xdr:rowOff>
    </xdr:from>
    <xdr:to>
      <xdr:col>11</xdr:col>
      <xdr:colOff>285823</xdr:colOff>
      <xdr:row>31</xdr:row>
      <xdr:rowOff>153358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0000000-0008-0000-1E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64088" y="5334000"/>
          <a:ext cx="3076088" cy="2181623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247651</xdr:colOff>
      <xdr:row>16</xdr:row>
      <xdr:rowOff>161925</xdr:rowOff>
    </xdr:from>
    <xdr:to>
      <xdr:col>1</xdr:col>
      <xdr:colOff>819151</xdr:colOff>
      <xdr:row>18</xdr:row>
      <xdr:rowOff>228600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1F00-000002000000}"/>
            </a:ext>
          </a:extLst>
        </xdr:cNvPr>
        <xdr:cNvSpPr/>
      </xdr:nvSpPr>
      <xdr:spPr>
        <a:xfrm>
          <a:off x="676276" y="4391025"/>
          <a:ext cx="571500" cy="4476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Trị giá FOB</a:t>
          </a:r>
        </a:p>
      </xdr:txBody>
    </xdr:sp>
    <xdr:clientData/>
  </xdr:twoCellAnchor>
  <xdr:twoCellAnchor>
    <xdr:from>
      <xdr:col>1</xdr:col>
      <xdr:colOff>1133475</xdr:colOff>
      <xdr:row>16</xdr:row>
      <xdr:rowOff>142876</xdr:rowOff>
    </xdr:from>
    <xdr:to>
      <xdr:col>9</xdr:col>
      <xdr:colOff>142875</xdr:colOff>
      <xdr:row>18</xdr:row>
      <xdr:rowOff>219076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1F00-000003000000}"/>
            </a:ext>
          </a:extLst>
        </xdr:cNvPr>
        <xdr:cNvSpPr/>
      </xdr:nvSpPr>
      <xdr:spPr>
        <a:xfrm>
          <a:off x="1562100" y="4371976"/>
          <a:ext cx="5715000" cy="4572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Trị giá nguyên liệu, phụ tùng hoặc hàng hóa không có xuất xứ FTA (Trị giá CIF nguyên liệu nhập khẩu ngoài FTA tại thời điểm nhập khẩu/Giá mua đầu tiên của nguyên liệu không rõ xuất xứ)</a:t>
          </a:r>
        </a:p>
      </xdr:txBody>
    </xdr:sp>
    <xdr:clientData/>
  </xdr:twoCellAnchor>
  <xdr:twoCellAnchor>
    <xdr:from>
      <xdr:col>1</xdr:col>
      <xdr:colOff>866775</xdr:colOff>
      <xdr:row>17</xdr:row>
      <xdr:rowOff>66676</xdr:rowOff>
    </xdr:from>
    <xdr:to>
      <xdr:col>1</xdr:col>
      <xdr:colOff>1057275</xdr:colOff>
      <xdr:row>18</xdr:row>
      <xdr:rowOff>123826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1F00-000004000000}"/>
            </a:ext>
          </a:extLst>
        </xdr:cNvPr>
        <xdr:cNvSpPr/>
      </xdr:nvSpPr>
      <xdr:spPr>
        <a:xfrm>
          <a:off x="1295400" y="4486276"/>
          <a:ext cx="19050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</a:t>
          </a:r>
        </a:p>
      </xdr:txBody>
    </xdr:sp>
    <xdr:clientData/>
  </xdr:twoCellAnchor>
  <xdr:twoCellAnchor>
    <xdr:from>
      <xdr:col>1</xdr:col>
      <xdr:colOff>133350</xdr:colOff>
      <xdr:row>18</xdr:row>
      <xdr:rowOff>289752</xdr:rowOff>
    </xdr:from>
    <xdr:to>
      <xdr:col>9</xdr:col>
      <xdr:colOff>133350</xdr:colOff>
      <xdr:row>18</xdr:row>
      <xdr:rowOff>295275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0000000-0008-0000-1F00-000005000000}"/>
            </a:ext>
          </a:extLst>
        </xdr:cNvPr>
        <xdr:cNvCxnSpPr/>
      </xdr:nvCxnSpPr>
      <xdr:spPr>
        <a:xfrm>
          <a:off x="561975" y="4899852"/>
          <a:ext cx="6705600" cy="5523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114300</xdr:colOff>
      <xdr:row>18</xdr:row>
      <xdr:rowOff>161925</xdr:rowOff>
    </xdr:from>
    <xdr:to>
      <xdr:col>9</xdr:col>
      <xdr:colOff>314325</xdr:colOff>
      <xdr:row>19</xdr:row>
      <xdr:rowOff>133350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1F00-000006000000}"/>
            </a:ext>
          </a:extLst>
        </xdr:cNvPr>
        <xdr:cNvSpPr/>
      </xdr:nvSpPr>
      <xdr:spPr>
        <a:xfrm>
          <a:off x="7248525" y="4772025"/>
          <a:ext cx="200025" cy="2952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=</a:t>
          </a:r>
        </a:p>
      </xdr:txBody>
    </xdr:sp>
    <xdr:clientData/>
  </xdr:twoCellAnchor>
  <xdr:twoCellAnchor>
    <xdr:from>
      <xdr:col>4</xdr:col>
      <xdr:colOff>295275</xdr:colOff>
      <xdr:row>19</xdr:row>
      <xdr:rowOff>9525</xdr:rowOff>
    </xdr:from>
    <xdr:to>
      <xdr:col>6</xdr:col>
      <xdr:colOff>38100</xdr:colOff>
      <xdr:row>19</xdr:row>
      <xdr:rowOff>266700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00000000-0008-0000-1F00-000009000000}"/>
            </a:ext>
          </a:extLst>
        </xdr:cNvPr>
        <xdr:cNvSpPr/>
      </xdr:nvSpPr>
      <xdr:spPr>
        <a:xfrm>
          <a:off x="3771900" y="4943475"/>
          <a:ext cx="1247775" cy="257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Trị giá FOB</a:t>
          </a:r>
        </a:p>
      </xdr:txBody>
    </xdr:sp>
    <xdr:clientData/>
  </xdr:twoCellAnchor>
  <xdr:twoCellAnchor>
    <xdr:from>
      <xdr:col>10</xdr:col>
      <xdr:colOff>47625</xdr:colOff>
      <xdr:row>18</xdr:row>
      <xdr:rowOff>9525</xdr:rowOff>
    </xdr:from>
    <xdr:to>
      <xdr:col>10</xdr:col>
      <xdr:colOff>238125</xdr:colOff>
      <xdr:row>18</xdr:row>
      <xdr:rowOff>257175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0000000-0008-0000-1F00-00000A000000}"/>
            </a:ext>
          </a:extLst>
        </xdr:cNvPr>
        <xdr:cNvSpPr/>
      </xdr:nvSpPr>
      <xdr:spPr>
        <a:xfrm>
          <a:off x="8086725" y="4619625"/>
          <a:ext cx="19050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</a:t>
          </a:r>
        </a:p>
      </xdr:txBody>
    </xdr:sp>
    <xdr:clientData/>
  </xdr:twoCellAnchor>
  <xdr:twoCellAnchor>
    <xdr:from>
      <xdr:col>9</xdr:col>
      <xdr:colOff>314325</xdr:colOff>
      <xdr:row>18</xdr:row>
      <xdr:rowOff>304800</xdr:rowOff>
    </xdr:from>
    <xdr:to>
      <xdr:col>11</xdr:col>
      <xdr:colOff>238125</xdr:colOff>
      <xdr:row>18</xdr:row>
      <xdr:rowOff>309563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id="{00000000-0008-0000-1F00-00000B000000}"/>
            </a:ext>
          </a:extLst>
        </xdr:cNvPr>
        <xdr:cNvCxnSpPr>
          <a:stCxn id="6" idx="3"/>
        </xdr:cNvCxnSpPr>
      </xdr:nvCxnSpPr>
      <xdr:spPr>
        <a:xfrm flipV="1">
          <a:off x="7448550" y="4914900"/>
          <a:ext cx="1828800" cy="4763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200025</xdr:colOff>
      <xdr:row>18</xdr:row>
      <xdr:rowOff>161925</xdr:rowOff>
    </xdr:from>
    <xdr:to>
      <xdr:col>11</xdr:col>
      <xdr:colOff>400050</xdr:colOff>
      <xdr:row>19</xdr:row>
      <xdr:rowOff>133350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00000000-0008-0000-1F00-00000C000000}"/>
            </a:ext>
          </a:extLst>
        </xdr:cNvPr>
        <xdr:cNvSpPr/>
      </xdr:nvSpPr>
      <xdr:spPr>
        <a:xfrm>
          <a:off x="9239250" y="4772025"/>
          <a:ext cx="200025" cy="2952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=</a:t>
          </a:r>
        </a:p>
      </xdr:txBody>
    </xdr:sp>
    <xdr:clientData/>
  </xdr:twoCellAnchor>
  <xdr:twoCellAnchor editAs="oneCell">
    <xdr:from>
      <xdr:col>8</xdr:col>
      <xdr:colOff>0</xdr:colOff>
      <xdr:row>20</xdr:row>
      <xdr:rowOff>57150</xdr:rowOff>
    </xdr:from>
    <xdr:to>
      <xdr:col>11</xdr:col>
      <xdr:colOff>390038</xdr:colOff>
      <xdr:row>31</xdr:row>
      <xdr:rowOff>95648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0000000-0008-0000-1F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53175" y="5286375"/>
          <a:ext cx="3076088" cy="2181623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247651</xdr:colOff>
      <xdr:row>16</xdr:row>
      <xdr:rowOff>161925</xdr:rowOff>
    </xdr:from>
    <xdr:to>
      <xdr:col>1</xdr:col>
      <xdr:colOff>819151</xdr:colOff>
      <xdr:row>18</xdr:row>
      <xdr:rowOff>228600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/>
      </xdr:nvSpPr>
      <xdr:spPr>
        <a:xfrm>
          <a:off x="676276" y="4114800"/>
          <a:ext cx="571500" cy="4476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Trị giá FOB</a:t>
          </a:r>
        </a:p>
      </xdr:txBody>
    </xdr:sp>
    <xdr:clientData/>
  </xdr:twoCellAnchor>
  <xdr:twoCellAnchor>
    <xdr:from>
      <xdr:col>1</xdr:col>
      <xdr:colOff>1133475</xdr:colOff>
      <xdr:row>16</xdr:row>
      <xdr:rowOff>142876</xdr:rowOff>
    </xdr:from>
    <xdr:to>
      <xdr:col>9</xdr:col>
      <xdr:colOff>142875</xdr:colOff>
      <xdr:row>18</xdr:row>
      <xdr:rowOff>219076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SpPr/>
      </xdr:nvSpPr>
      <xdr:spPr>
        <a:xfrm>
          <a:off x="1562100" y="4095751"/>
          <a:ext cx="5715000" cy="4572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Trị giá nguyên liệu, phụ tùng hoặc hàng hóa không có xuất xứ FTA (Trị giá CIF nguyên liệu nhập khẩu ngoài FTA tại thời điểm nhập khẩu/Giá mua đầu tiên của nguyên liệu không rõ xuất xứ)</a:t>
          </a:r>
        </a:p>
      </xdr:txBody>
    </xdr:sp>
    <xdr:clientData/>
  </xdr:twoCellAnchor>
  <xdr:twoCellAnchor>
    <xdr:from>
      <xdr:col>1</xdr:col>
      <xdr:colOff>866775</xdr:colOff>
      <xdr:row>17</xdr:row>
      <xdr:rowOff>66676</xdr:rowOff>
    </xdr:from>
    <xdr:to>
      <xdr:col>1</xdr:col>
      <xdr:colOff>1057275</xdr:colOff>
      <xdr:row>18</xdr:row>
      <xdr:rowOff>123826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SpPr/>
      </xdr:nvSpPr>
      <xdr:spPr>
        <a:xfrm>
          <a:off x="1295400" y="4210051"/>
          <a:ext cx="19050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</a:t>
          </a:r>
        </a:p>
      </xdr:txBody>
    </xdr:sp>
    <xdr:clientData/>
  </xdr:twoCellAnchor>
  <xdr:twoCellAnchor>
    <xdr:from>
      <xdr:col>1</xdr:col>
      <xdr:colOff>133350</xdr:colOff>
      <xdr:row>18</xdr:row>
      <xdr:rowOff>289752</xdr:rowOff>
    </xdr:from>
    <xdr:to>
      <xdr:col>9</xdr:col>
      <xdr:colOff>133350</xdr:colOff>
      <xdr:row>18</xdr:row>
      <xdr:rowOff>295275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CxnSpPr/>
      </xdr:nvCxnSpPr>
      <xdr:spPr>
        <a:xfrm>
          <a:off x="561975" y="4623627"/>
          <a:ext cx="6705600" cy="5523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114300</xdr:colOff>
      <xdr:row>18</xdr:row>
      <xdr:rowOff>161925</xdr:rowOff>
    </xdr:from>
    <xdr:to>
      <xdr:col>9</xdr:col>
      <xdr:colOff>314325</xdr:colOff>
      <xdr:row>19</xdr:row>
      <xdr:rowOff>133350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SpPr/>
      </xdr:nvSpPr>
      <xdr:spPr>
        <a:xfrm>
          <a:off x="7248525" y="4495800"/>
          <a:ext cx="200025" cy="2952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=</a:t>
          </a:r>
        </a:p>
      </xdr:txBody>
    </xdr:sp>
    <xdr:clientData/>
  </xdr:twoCellAnchor>
  <xdr:twoCellAnchor>
    <xdr:from>
      <xdr:col>4</xdr:col>
      <xdr:colOff>295275</xdr:colOff>
      <xdr:row>19</xdr:row>
      <xdr:rowOff>9525</xdr:rowOff>
    </xdr:from>
    <xdr:to>
      <xdr:col>6</xdr:col>
      <xdr:colOff>38100</xdr:colOff>
      <xdr:row>19</xdr:row>
      <xdr:rowOff>266700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SpPr/>
      </xdr:nvSpPr>
      <xdr:spPr>
        <a:xfrm>
          <a:off x="3771900" y="4667250"/>
          <a:ext cx="1247775" cy="257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Trị giá FOB</a:t>
          </a:r>
        </a:p>
      </xdr:txBody>
    </xdr:sp>
    <xdr:clientData/>
  </xdr:twoCellAnchor>
  <xdr:twoCellAnchor>
    <xdr:from>
      <xdr:col>10</xdr:col>
      <xdr:colOff>66674</xdr:colOff>
      <xdr:row>18</xdr:row>
      <xdr:rowOff>38100</xdr:rowOff>
    </xdr:from>
    <xdr:to>
      <xdr:col>10</xdr:col>
      <xdr:colOff>304799</xdr:colOff>
      <xdr:row>18</xdr:row>
      <xdr:rowOff>247650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0000000-0008-0000-0900-00000A000000}"/>
            </a:ext>
          </a:extLst>
        </xdr:cNvPr>
        <xdr:cNvSpPr/>
      </xdr:nvSpPr>
      <xdr:spPr>
        <a:xfrm flipH="1">
          <a:off x="8105774" y="4371975"/>
          <a:ext cx="238125" cy="2095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</a:t>
          </a:r>
        </a:p>
      </xdr:txBody>
    </xdr:sp>
    <xdr:clientData/>
  </xdr:twoCellAnchor>
  <xdr:twoCellAnchor>
    <xdr:from>
      <xdr:col>9</xdr:col>
      <xdr:colOff>314325</xdr:colOff>
      <xdr:row>18</xdr:row>
      <xdr:rowOff>304800</xdr:rowOff>
    </xdr:from>
    <xdr:to>
      <xdr:col>11</xdr:col>
      <xdr:colOff>238125</xdr:colOff>
      <xdr:row>18</xdr:row>
      <xdr:rowOff>309563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id="{00000000-0008-0000-0900-00000B000000}"/>
            </a:ext>
          </a:extLst>
        </xdr:cNvPr>
        <xdr:cNvCxnSpPr>
          <a:stCxn id="6" idx="3"/>
        </xdr:cNvCxnSpPr>
      </xdr:nvCxnSpPr>
      <xdr:spPr>
        <a:xfrm flipV="1">
          <a:off x="7448550" y="4638675"/>
          <a:ext cx="1828800" cy="4763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200025</xdr:colOff>
      <xdr:row>18</xdr:row>
      <xdr:rowOff>161925</xdr:rowOff>
    </xdr:from>
    <xdr:to>
      <xdr:col>11</xdr:col>
      <xdr:colOff>400050</xdr:colOff>
      <xdr:row>19</xdr:row>
      <xdr:rowOff>133350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00000000-0008-0000-0900-00000C000000}"/>
            </a:ext>
          </a:extLst>
        </xdr:cNvPr>
        <xdr:cNvSpPr/>
      </xdr:nvSpPr>
      <xdr:spPr>
        <a:xfrm>
          <a:off x="9239250" y="4495800"/>
          <a:ext cx="200025" cy="2952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=</a:t>
          </a:r>
        </a:p>
      </xdr:txBody>
    </xdr:sp>
    <xdr:clientData/>
  </xdr:twoCellAnchor>
  <xdr:twoCellAnchor editAs="oneCell">
    <xdr:from>
      <xdr:col>7</xdr:col>
      <xdr:colOff>862852</xdr:colOff>
      <xdr:row>20</xdr:row>
      <xdr:rowOff>67236</xdr:rowOff>
    </xdr:from>
    <xdr:to>
      <xdr:col>11</xdr:col>
      <xdr:colOff>386675</xdr:colOff>
      <xdr:row>31</xdr:row>
      <xdr:rowOff>108535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0000000-0008-0000-09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64940" y="5009030"/>
          <a:ext cx="3076088" cy="2181623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247651</xdr:colOff>
      <xdr:row>16</xdr:row>
      <xdr:rowOff>161925</xdr:rowOff>
    </xdr:from>
    <xdr:to>
      <xdr:col>1</xdr:col>
      <xdr:colOff>819151</xdr:colOff>
      <xdr:row>18</xdr:row>
      <xdr:rowOff>228600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SpPr/>
      </xdr:nvSpPr>
      <xdr:spPr>
        <a:xfrm>
          <a:off x="676276" y="4114800"/>
          <a:ext cx="571500" cy="4476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Trị giá FOB</a:t>
          </a:r>
        </a:p>
      </xdr:txBody>
    </xdr:sp>
    <xdr:clientData/>
  </xdr:twoCellAnchor>
  <xdr:twoCellAnchor>
    <xdr:from>
      <xdr:col>1</xdr:col>
      <xdr:colOff>1133475</xdr:colOff>
      <xdr:row>16</xdr:row>
      <xdr:rowOff>142876</xdr:rowOff>
    </xdr:from>
    <xdr:to>
      <xdr:col>9</xdr:col>
      <xdr:colOff>142875</xdr:colOff>
      <xdr:row>18</xdr:row>
      <xdr:rowOff>219076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SpPr/>
      </xdr:nvSpPr>
      <xdr:spPr>
        <a:xfrm>
          <a:off x="1562100" y="4095751"/>
          <a:ext cx="5715000" cy="4572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Trị giá nguyên liệu, phụ tùng hoặc hàng hóa không có xuất xứ FTA (Trị giá CIF nguyên liệu nhập khẩu ngoài FTA tại thời điểm nhập khẩu/Giá mua đầu tiên của nguyên liệu không rõ xuất xứ)</a:t>
          </a:r>
        </a:p>
      </xdr:txBody>
    </xdr:sp>
    <xdr:clientData/>
  </xdr:twoCellAnchor>
  <xdr:twoCellAnchor>
    <xdr:from>
      <xdr:col>1</xdr:col>
      <xdr:colOff>866775</xdr:colOff>
      <xdr:row>17</xdr:row>
      <xdr:rowOff>66676</xdr:rowOff>
    </xdr:from>
    <xdr:to>
      <xdr:col>1</xdr:col>
      <xdr:colOff>1057275</xdr:colOff>
      <xdr:row>18</xdr:row>
      <xdr:rowOff>123826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SpPr/>
      </xdr:nvSpPr>
      <xdr:spPr>
        <a:xfrm>
          <a:off x="1295400" y="4210051"/>
          <a:ext cx="19050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</a:t>
          </a:r>
        </a:p>
      </xdr:txBody>
    </xdr:sp>
    <xdr:clientData/>
  </xdr:twoCellAnchor>
  <xdr:twoCellAnchor>
    <xdr:from>
      <xdr:col>1</xdr:col>
      <xdr:colOff>133350</xdr:colOff>
      <xdr:row>18</xdr:row>
      <xdr:rowOff>289752</xdr:rowOff>
    </xdr:from>
    <xdr:to>
      <xdr:col>9</xdr:col>
      <xdr:colOff>133350</xdr:colOff>
      <xdr:row>18</xdr:row>
      <xdr:rowOff>295275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CxnSpPr/>
      </xdr:nvCxnSpPr>
      <xdr:spPr>
        <a:xfrm>
          <a:off x="561975" y="4623627"/>
          <a:ext cx="6705600" cy="5523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114300</xdr:colOff>
      <xdr:row>18</xdr:row>
      <xdr:rowOff>161925</xdr:rowOff>
    </xdr:from>
    <xdr:to>
      <xdr:col>9</xdr:col>
      <xdr:colOff>314325</xdr:colOff>
      <xdr:row>19</xdr:row>
      <xdr:rowOff>133350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1000-000006000000}"/>
            </a:ext>
          </a:extLst>
        </xdr:cNvPr>
        <xdr:cNvSpPr/>
      </xdr:nvSpPr>
      <xdr:spPr>
        <a:xfrm>
          <a:off x="7248525" y="4495800"/>
          <a:ext cx="200025" cy="2952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=</a:t>
          </a:r>
        </a:p>
      </xdr:txBody>
    </xdr:sp>
    <xdr:clientData/>
  </xdr:twoCellAnchor>
  <xdr:twoCellAnchor>
    <xdr:from>
      <xdr:col>9</xdr:col>
      <xdr:colOff>266700</xdr:colOff>
      <xdr:row>18</xdr:row>
      <xdr:rowOff>1</xdr:rowOff>
    </xdr:from>
    <xdr:to>
      <xdr:col>9</xdr:col>
      <xdr:colOff>895350</xdr:colOff>
      <xdr:row>18</xdr:row>
      <xdr:rowOff>285751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1000-000007000000}"/>
            </a:ext>
          </a:extLst>
        </xdr:cNvPr>
        <xdr:cNvSpPr/>
      </xdr:nvSpPr>
      <xdr:spPr>
        <a:xfrm>
          <a:off x="7400925" y="4333876"/>
          <a:ext cx="6286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2.0051</a:t>
          </a:r>
        </a:p>
      </xdr:txBody>
    </xdr:sp>
    <xdr:clientData/>
  </xdr:twoCellAnchor>
  <xdr:twoCellAnchor>
    <xdr:from>
      <xdr:col>10</xdr:col>
      <xdr:colOff>19050</xdr:colOff>
      <xdr:row>18</xdr:row>
      <xdr:rowOff>0</xdr:rowOff>
    </xdr:from>
    <xdr:to>
      <xdr:col>11</xdr:col>
      <xdr:colOff>238125</xdr:colOff>
      <xdr:row>18</xdr:row>
      <xdr:rowOff>285750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0000000-0008-0000-1000-000008000000}"/>
            </a:ext>
          </a:extLst>
        </xdr:cNvPr>
        <xdr:cNvSpPr/>
      </xdr:nvSpPr>
      <xdr:spPr>
        <a:xfrm>
          <a:off x="8058150" y="4333875"/>
          <a:ext cx="121920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0.1605</a:t>
          </a:r>
        </a:p>
      </xdr:txBody>
    </xdr:sp>
    <xdr:clientData/>
  </xdr:twoCellAnchor>
  <xdr:twoCellAnchor>
    <xdr:from>
      <xdr:col>4</xdr:col>
      <xdr:colOff>295275</xdr:colOff>
      <xdr:row>19</xdr:row>
      <xdr:rowOff>9525</xdr:rowOff>
    </xdr:from>
    <xdr:to>
      <xdr:col>6</xdr:col>
      <xdr:colOff>38100</xdr:colOff>
      <xdr:row>19</xdr:row>
      <xdr:rowOff>266700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00000000-0008-0000-1000-000009000000}"/>
            </a:ext>
          </a:extLst>
        </xdr:cNvPr>
        <xdr:cNvSpPr/>
      </xdr:nvSpPr>
      <xdr:spPr>
        <a:xfrm>
          <a:off x="3771900" y="4667250"/>
          <a:ext cx="1247775" cy="257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Trị giá FOB</a:t>
          </a:r>
        </a:p>
      </xdr:txBody>
    </xdr:sp>
    <xdr:clientData/>
  </xdr:twoCellAnchor>
  <xdr:twoCellAnchor>
    <xdr:from>
      <xdr:col>9</xdr:col>
      <xdr:colOff>781050</xdr:colOff>
      <xdr:row>18</xdr:row>
      <xdr:rowOff>0</xdr:rowOff>
    </xdr:from>
    <xdr:to>
      <xdr:col>10</xdr:col>
      <xdr:colOff>66675</xdr:colOff>
      <xdr:row>18</xdr:row>
      <xdr:rowOff>247650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0000000-0008-0000-1000-00000A000000}"/>
            </a:ext>
          </a:extLst>
        </xdr:cNvPr>
        <xdr:cNvSpPr/>
      </xdr:nvSpPr>
      <xdr:spPr>
        <a:xfrm>
          <a:off x="7915275" y="4333875"/>
          <a:ext cx="19050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</a:t>
          </a:r>
        </a:p>
      </xdr:txBody>
    </xdr:sp>
    <xdr:clientData/>
  </xdr:twoCellAnchor>
  <xdr:twoCellAnchor>
    <xdr:from>
      <xdr:col>9</xdr:col>
      <xdr:colOff>314325</xdr:colOff>
      <xdr:row>18</xdr:row>
      <xdr:rowOff>304800</xdr:rowOff>
    </xdr:from>
    <xdr:to>
      <xdr:col>11</xdr:col>
      <xdr:colOff>238125</xdr:colOff>
      <xdr:row>18</xdr:row>
      <xdr:rowOff>309563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id="{00000000-0008-0000-1000-00000B000000}"/>
            </a:ext>
          </a:extLst>
        </xdr:cNvPr>
        <xdr:cNvCxnSpPr>
          <a:stCxn id="6" idx="3"/>
        </xdr:cNvCxnSpPr>
      </xdr:nvCxnSpPr>
      <xdr:spPr>
        <a:xfrm flipV="1">
          <a:off x="7448550" y="4638675"/>
          <a:ext cx="1828800" cy="4763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200025</xdr:colOff>
      <xdr:row>18</xdr:row>
      <xdr:rowOff>161925</xdr:rowOff>
    </xdr:from>
    <xdr:to>
      <xdr:col>11</xdr:col>
      <xdr:colOff>400050</xdr:colOff>
      <xdr:row>19</xdr:row>
      <xdr:rowOff>133350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00000000-0008-0000-1000-00000C000000}"/>
            </a:ext>
          </a:extLst>
        </xdr:cNvPr>
        <xdr:cNvSpPr/>
      </xdr:nvSpPr>
      <xdr:spPr>
        <a:xfrm>
          <a:off x="9239250" y="4495800"/>
          <a:ext cx="200025" cy="2952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=</a:t>
          </a:r>
        </a:p>
      </xdr:txBody>
    </xdr:sp>
    <xdr:clientData/>
  </xdr:twoCellAnchor>
  <xdr:twoCellAnchor>
    <xdr:from>
      <xdr:col>9</xdr:col>
      <xdr:colOff>561975</xdr:colOff>
      <xdr:row>19</xdr:row>
      <xdr:rowOff>38100</xdr:rowOff>
    </xdr:from>
    <xdr:to>
      <xdr:col>10</xdr:col>
      <xdr:colOff>285750</xdr:colOff>
      <xdr:row>20</xdr:row>
      <xdr:rowOff>28575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00000000-0008-0000-1000-00000D000000}"/>
            </a:ext>
          </a:extLst>
        </xdr:cNvPr>
        <xdr:cNvSpPr/>
      </xdr:nvSpPr>
      <xdr:spPr>
        <a:xfrm>
          <a:off x="7696200" y="4695825"/>
          <a:ext cx="6286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2.0051</a:t>
          </a:r>
        </a:p>
      </xdr:txBody>
    </xdr:sp>
    <xdr:clientData/>
  </xdr:twoCellAnchor>
  <xdr:twoCellAnchor>
    <xdr:from>
      <xdr:col>11</xdr:col>
      <xdr:colOff>409574</xdr:colOff>
      <xdr:row>18</xdr:row>
      <xdr:rowOff>152401</xdr:rowOff>
    </xdr:from>
    <xdr:to>
      <xdr:col>12</xdr:col>
      <xdr:colOff>542925</xdr:colOff>
      <xdr:row>19</xdr:row>
      <xdr:rowOff>104775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00000000-0008-0000-1000-00000E000000}"/>
            </a:ext>
          </a:extLst>
        </xdr:cNvPr>
        <xdr:cNvSpPr/>
      </xdr:nvSpPr>
      <xdr:spPr>
        <a:xfrm>
          <a:off x="9448799" y="4486276"/>
          <a:ext cx="847726" cy="27622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>
              <a:solidFill>
                <a:schemeClr val="tx1"/>
              </a:solidFill>
            </a:rPr>
            <a:t>91.99%</a:t>
          </a:r>
        </a:p>
      </xdr:txBody>
    </xdr:sp>
    <xdr:clientData/>
  </xdr:twoCellAnchor>
  <xdr:twoCellAnchor editAs="oneCell">
    <xdr:from>
      <xdr:col>7</xdr:col>
      <xdr:colOff>829235</xdr:colOff>
      <xdr:row>20</xdr:row>
      <xdr:rowOff>89647</xdr:rowOff>
    </xdr:from>
    <xdr:to>
      <xdr:col>11</xdr:col>
      <xdr:colOff>353058</xdr:colOff>
      <xdr:row>31</xdr:row>
      <xdr:rowOff>130946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0000000-0008-0000-10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31323" y="5031441"/>
          <a:ext cx="3076088" cy="218162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247651</xdr:colOff>
      <xdr:row>16</xdr:row>
      <xdr:rowOff>161925</xdr:rowOff>
    </xdr:from>
    <xdr:to>
      <xdr:col>1</xdr:col>
      <xdr:colOff>819151</xdr:colOff>
      <xdr:row>18</xdr:row>
      <xdr:rowOff>228600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676276" y="4114800"/>
          <a:ext cx="571500" cy="4476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Trị giá FOB</a:t>
          </a:r>
        </a:p>
      </xdr:txBody>
    </xdr:sp>
    <xdr:clientData/>
  </xdr:twoCellAnchor>
  <xdr:twoCellAnchor>
    <xdr:from>
      <xdr:col>1</xdr:col>
      <xdr:colOff>1133475</xdr:colOff>
      <xdr:row>16</xdr:row>
      <xdr:rowOff>142876</xdr:rowOff>
    </xdr:from>
    <xdr:to>
      <xdr:col>9</xdr:col>
      <xdr:colOff>142875</xdr:colOff>
      <xdr:row>18</xdr:row>
      <xdr:rowOff>219076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1562100" y="4095751"/>
          <a:ext cx="5715000" cy="4572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Trị giá nguyên liệu, phụ tùng hoặc hàng hóa không có xuất xứ FTA (Trị giá CIF nguyên liệu nhập khẩu ngoài FTA tại thời điểm nhập khẩu/Giá mua đầu tiên của nguyên liệu không rõ xuất xứ)</a:t>
          </a:r>
        </a:p>
      </xdr:txBody>
    </xdr:sp>
    <xdr:clientData/>
  </xdr:twoCellAnchor>
  <xdr:twoCellAnchor>
    <xdr:from>
      <xdr:col>1</xdr:col>
      <xdr:colOff>866775</xdr:colOff>
      <xdr:row>17</xdr:row>
      <xdr:rowOff>66676</xdr:rowOff>
    </xdr:from>
    <xdr:to>
      <xdr:col>1</xdr:col>
      <xdr:colOff>1057275</xdr:colOff>
      <xdr:row>18</xdr:row>
      <xdr:rowOff>123826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>
          <a:off x="1295400" y="4210051"/>
          <a:ext cx="19050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</a:t>
          </a:r>
        </a:p>
      </xdr:txBody>
    </xdr:sp>
    <xdr:clientData/>
  </xdr:twoCellAnchor>
  <xdr:twoCellAnchor>
    <xdr:from>
      <xdr:col>1</xdr:col>
      <xdr:colOff>133350</xdr:colOff>
      <xdr:row>18</xdr:row>
      <xdr:rowOff>289752</xdr:rowOff>
    </xdr:from>
    <xdr:to>
      <xdr:col>9</xdr:col>
      <xdr:colOff>133350</xdr:colOff>
      <xdr:row>18</xdr:row>
      <xdr:rowOff>295275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>
          <a:off x="561975" y="4623627"/>
          <a:ext cx="6705600" cy="5523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114300</xdr:colOff>
      <xdr:row>18</xdr:row>
      <xdr:rowOff>161925</xdr:rowOff>
    </xdr:from>
    <xdr:to>
      <xdr:col>9</xdr:col>
      <xdr:colOff>314325</xdr:colOff>
      <xdr:row>19</xdr:row>
      <xdr:rowOff>133350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>
          <a:off x="7248525" y="4495800"/>
          <a:ext cx="200025" cy="2952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=</a:t>
          </a:r>
        </a:p>
      </xdr:txBody>
    </xdr:sp>
    <xdr:clientData/>
  </xdr:twoCellAnchor>
  <xdr:twoCellAnchor>
    <xdr:from>
      <xdr:col>4</xdr:col>
      <xdr:colOff>295275</xdr:colOff>
      <xdr:row>19</xdr:row>
      <xdr:rowOff>9525</xdr:rowOff>
    </xdr:from>
    <xdr:to>
      <xdr:col>6</xdr:col>
      <xdr:colOff>38100</xdr:colOff>
      <xdr:row>19</xdr:row>
      <xdr:rowOff>266700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/>
      </xdr:nvSpPr>
      <xdr:spPr>
        <a:xfrm>
          <a:off x="3771900" y="4667250"/>
          <a:ext cx="1247775" cy="257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Trị giá FOB</a:t>
          </a:r>
        </a:p>
      </xdr:txBody>
    </xdr:sp>
    <xdr:clientData/>
  </xdr:twoCellAnchor>
  <xdr:twoCellAnchor>
    <xdr:from>
      <xdr:col>10</xdr:col>
      <xdr:colOff>66675</xdr:colOff>
      <xdr:row>18</xdr:row>
      <xdr:rowOff>9525</xdr:rowOff>
    </xdr:from>
    <xdr:to>
      <xdr:col>10</xdr:col>
      <xdr:colOff>257175</xdr:colOff>
      <xdr:row>18</xdr:row>
      <xdr:rowOff>257175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/>
      </xdr:nvSpPr>
      <xdr:spPr>
        <a:xfrm>
          <a:off x="8105775" y="4343400"/>
          <a:ext cx="19050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</a:t>
          </a:r>
        </a:p>
      </xdr:txBody>
    </xdr:sp>
    <xdr:clientData/>
  </xdr:twoCellAnchor>
  <xdr:twoCellAnchor>
    <xdr:from>
      <xdr:col>9</xdr:col>
      <xdr:colOff>314325</xdr:colOff>
      <xdr:row>18</xdr:row>
      <xdr:rowOff>304800</xdr:rowOff>
    </xdr:from>
    <xdr:to>
      <xdr:col>11</xdr:col>
      <xdr:colOff>238125</xdr:colOff>
      <xdr:row>18</xdr:row>
      <xdr:rowOff>309563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CxnSpPr>
          <a:stCxn id="6" idx="3"/>
        </xdr:cNvCxnSpPr>
      </xdr:nvCxnSpPr>
      <xdr:spPr>
        <a:xfrm flipV="1">
          <a:off x="7448550" y="4638675"/>
          <a:ext cx="1828800" cy="4763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200025</xdr:colOff>
      <xdr:row>18</xdr:row>
      <xdr:rowOff>161925</xdr:rowOff>
    </xdr:from>
    <xdr:to>
      <xdr:col>11</xdr:col>
      <xdr:colOff>400050</xdr:colOff>
      <xdr:row>19</xdr:row>
      <xdr:rowOff>133350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/>
      </xdr:nvSpPr>
      <xdr:spPr>
        <a:xfrm>
          <a:off x="9239250" y="4495800"/>
          <a:ext cx="200025" cy="2952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=</a:t>
          </a:r>
        </a:p>
      </xdr:txBody>
    </xdr:sp>
    <xdr:clientData/>
  </xdr:twoCellAnchor>
  <xdr:twoCellAnchor editAs="oneCell">
    <xdr:from>
      <xdr:col>8</xdr:col>
      <xdr:colOff>0</xdr:colOff>
      <xdr:row>21</xdr:row>
      <xdr:rowOff>47625</xdr:rowOff>
    </xdr:from>
    <xdr:to>
      <xdr:col>11</xdr:col>
      <xdr:colOff>390038</xdr:colOff>
      <xdr:row>32</xdr:row>
      <xdr:rowOff>133748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53175" y="5238750"/>
          <a:ext cx="3076088" cy="2181623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247651</xdr:colOff>
      <xdr:row>16</xdr:row>
      <xdr:rowOff>161925</xdr:rowOff>
    </xdr:from>
    <xdr:to>
      <xdr:col>1</xdr:col>
      <xdr:colOff>819151</xdr:colOff>
      <xdr:row>18</xdr:row>
      <xdr:rowOff>228600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SpPr/>
      </xdr:nvSpPr>
      <xdr:spPr>
        <a:xfrm>
          <a:off x="733426" y="4514850"/>
          <a:ext cx="571500" cy="4572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Trị giá FOB</a:t>
          </a:r>
        </a:p>
      </xdr:txBody>
    </xdr:sp>
    <xdr:clientData/>
  </xdr:twoCellAnchor>
  <xdr:twoCellAnchor>
    <xdr:from>
      <xdr:col>1</xdr:col>
      <xdr:colOff>1133475</xdr:colOff>
      <xdr:row>16</xdr:row>
      <xdr:rowOff>142876</xdr:rowOff>
    </xdr:from>
    <xdr:to>
      <xdr:col>9</xdr:col>
      <xdr:colOff>142875</xdr:colOff>
      <xdr:row>18</xdr:row>
      <xdr:rowOff>219076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SpPr/>
      </xdr:nvSpPr>
      <xdr:spPr>
        <a:xfrm>
          <a:off x="1619250" y="4495801"/>
          <a:ext cx="6686550" cy="4667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Trị giá nguyên liệu, phụ tùng hoặc hàng hóa không có xuất xứ FTA (Trị giá CIF nguyên liệu nhập khẩu ngoài FTA tại thời điểm nhập khẩu/Giá mua đầu tiên của nguyên liệu không rõ xuất xứ)</a:t>
          </a:r>
        </a:p>
      </xdr:txBody>
    </xdr:sp>
    <xdr:clientData/>
  </xdr:twoCellAnchor>
  <xdr:twoCellAnchor>
    <xdr:from>
      <xdr:col>1</xdr:col>
      <xdr:colOff>866775</xdr:colOff>
      <xdr:row>17</xdr:row>
      <xdr:rowOff>66676</xdr:rowOff>
    </xdr:from>
    <xdr:to>
      <xdr:col>1</xdr:col>
      <xdr:colOff>1057275</xdr:colOff>
      <xdr:row>18</xdr:row>
      <xdr:rowOff>123826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SpPr/>
      </xdr:nvSpPr>
      <xdr:spPr>
        <a:xfrm>
          <a:off x="1352550" y="4619626"/>
          <a:ext cx="19050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</a:t>
          </a:r>
        </a:p>
      </xdr:txBody>
    </xdr:sp>
    <xdr:clientData/>
  </xdr:twoCellAnchor>
  <xdr:twoCellAnchor>
    <xdr:from>
      <xdr:col>1</xdr:col>
      <xdr:colOff>133350</xdr:colOff>
      <xdr:row>18</xdr:row>
      <xdr:rowOff>289752</xdr:rowOff>
    </xdr:from>
    <xdr:to>
      <xdr:col>9</xdr:col>
      <xdr:colOff>133350</xdr:colOff>
      <xdr:row>18</xdr:row>
      <xdr:rowOff>295275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CxnSpPr/>
      </xdr:nvCxnSpPr>
      <xdr:spPr>
        <a:xfrm>
          <a:off x="619125" y="5033202"/>
          <a:ext cx="7677150" cy="5523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114300</xdr:colOff>
      <xdr:row>18</xdr:row>
      <xdr:rowOff>161925</xdr:rowOff>
    </xdr:from>
    <xdr:to>
      <xdr:col>9</xdr:col>
      <xdr:colOff>314325</xdr:colOff>
      <xdr:row>19</xdr:row>
      <xdr:rowOff>133350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SpPr/>
      </xdr:nvSpPr>
      <xdr:spPr>
        <a:xfrm>
          <a:off x="8277225" y="4905375"/>
          <a:ext cx="200025" cy="2952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=</a:t>
          </a:r>
        </a:p>
      </xdr:txBody>
    </xdr:sp>
    <xdr:clientData/>
  </xdr:twoCellAnchor>
  <xdr:twoCellAnchor>
    <xdr:from>
      <xdr:col>4</xdr:col>
      <xdr:colOff>295275</xdr:colOff>
      <xdr:row>19</xdr:row>
      <xdr:rowOff>9525</xdr:rowOff>
    </xdr:from>
    <xdr:to>
      <xdr:col>6</xdr:col>
      <xdr:colOff>38100</xdr:colOff>
      <xdr:row>19</xdr:row>
      <xdr:rowOff>266700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SpPr/>
      </xdr:nvSpPr>
      <xdr:spPr>
        <a:xfrm>
          <a:off x="4267200" y="5076825"/>
          <a:ext cx="1466850" cy="257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Trị giá FOB</a:t>
          </a:r>
        </a:p>
      </xdr:txBody>
    </xdr:sp>
    <xdr:clientData/>
  </xdr:twoCellAnchor>
  <xdr:twoCellAnchor>
    <xdr:from>
      <xdr:col>10</xdr:col>
      <xdr:colOff>114300</xdr:colOff>
      <xdr:row>18</xdr:row>
      <xdr:rowOff>0</xdr:rowOff>
    </xdr:from>
    <xdr:to>
      <xdr:col>10</xdr:col>
      <xdr:colOff>304800</xdr:colOff>
      <xdr:row>18</xdr:row>
      <xdr:rowOff>247650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0000000-0008-0000-0C00-00000A000000}"/>
            </a:ext>
          </a:extLst>
        </xdr:cNvPr>
        <xdr:cNvSpPr/>
      </xdr:nvSpPr>
      <xdr:spPr>
        <a:xfrm>
          <a:off x="8153400" y="4610100"/>
          <a:ext cx="19050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</a:t>
          </a:r>
        </a:p>
      </xdr:txBody>
    </xdr:sp>
    <xdr:clientData/>
  </xdr:twoCellAnchor>
  <xdr:twoCellAnchor>
    <xdr:from>
      <xdr:col>9</xdr:col>
      <xdr:colOff>314325</xdr:colOff>
      <xdr:row>18</xdr:row>
      <xdr:rowOff>304800</xdr:rowOff>
    </xdr:from>
    <xdr:to>
      <xdr:col>11</xdr:col>
      <xdr:colOff>238125</xdr:colOff>
      <xdr:row>18</xdr:row>
      <xdr:rowOff>309563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id="{00000000-0008-0000-0C00-00000B000000}"/>
            </a:ext>
          </a:extLst>
        </xdr:cNvPr>
        <xdr:cNvCxnSpPr>
          <a:stCxn id="6" idx="3"/>
        </xdr:cNvCxnSpPr>
      </xdr:nvCxnSpPr>
      <xdr:spPr>
        <a:xfrm flipV="1">
          <a:off x="8477250" y="5048250"/>
          <a:ext cx="2105025" cy="4763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200025</xdr:colOff>
      <xdr:row>18</xdr:row>
      <xdr:rowOff>161925</xdr:rowOff>
    </xdr:from>
    <xdr:to>
      <xdr:col>11</xdr:col>
      <xdr:colOff>400050</xdr:colOff>
      <xdr:row>19</xdr:row>
      <xdr:rowOff>133350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00000000-0008-0000-0C00-00000C000000}"/>
            </a:ext>
          </a:extLst>
        </xdr:cNvPr>
        <xdr:cNvSpPr/>
      </xdr:nvSpPr>
      <xdr:spPr>
        <a:xfrm>
          <a:off x="10544175" y="4905375"/>
          <a:ext cx="200025" cy="2952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=</a:t>
          </a:r>
        </a:p>
      </xdr:txBody>
    </xdr:sp>
    <xdr:clientData/>
  </xdr:twoCellAnchor>
  <xdr:twoCellAnchor editAs="oneCell">
    <xdr:from>
      <xdr:col>7</xdr:col>
      <xdr:colOff>694764</xdr:colOff>
      <xdr:row>20</xdr:row>
      <xdr:rowOff>123266</xdr:rowOff>
    </xdr:from>
    <xdr:to>
      <xdr:col>11</xdr:col>
      <xdr:colOff>218587</xdr:colOff>
      <xdr:row>31</xdr:row>
      <xdr:rowOff>164565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0000000-0008-0000-0C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96852" y="5345207"/>
          <a:ext cx="3076088" cy="2181623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247651</xdr:colOff>
      <xdr:row>16</xdr:row>
      <xdr:rowOff>161925</xdr:rowOff>
    </xdr:from>
    <xdr:to>
      <xdr:col>1</xdr:col>
      <xdr:colOff>819151</xdr:colOff>
      <xdr:row>18</xdr:row>
      <xdr:rowOff>228600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SpPr/>
      </xdr:nvSpPr>
      <xdr:spPr>
        <a:xfrm>
          <a:off x="676276" y="4114800"/>
          <a:ext cx="571500" cy="4476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Trị giá FOB</a:t>
          </a:r>
        </a:p>
      </xdr:txBody>
    </xdr:sp>
    <xdr:clientData/>
  </xdr:twoCellAnchor>
  <xdr:twoCellAnchor>
    <xdr:from>
      <xdr:col>1</xdr:col>
      <xdr:colOff>1133475</xdr:colOff>
      <xdr:row>16</xdr:row>
      <xdr:rowOff>142876</xdr:rowOff>
    </xdr:from>
    <xdr:to>
      <xdr:col>9</xdr:col>
      <xdr:colOff>142875</xdr:colOff>
      <xdr:row>18</xdr:row>
      <xdr:rowOff>219076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1700-000003000000}"/>
            </a:ext>
          </a:extLst>
        </xdr:cNvPr>
        <xdr:cNvSpPr/>
      </xdr:nvSpPr>
      <xdr:spPr>
        <a:xfrm>
          <a:off x="1562100" y="4095751"/>
          <a:ext cx="5715000" cy="4572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Trị giá nguyên liệu, phụ tùng hoặc hàng hóa không có xuất xứ FTA (Trị giá CIF nguyên liệu nhập khẩu ngoài FTA tại thời điểm nhập khẩu/Giá mua đầu </a:t>
          </a:r>
          <a:r>
            <a:rPr lang="en-US" sz="1100">
              <a:solidFill>
                <a:schemeClr val="tx1"/>
              </a:solidFill>
            </a:rPr>
            <a:t>tiên</a:t>
          </a:r>
          <a:r>
            <a:rPr lang="en-US" sz="1100">
              <a:solidFill>
                <a:sysClr val="windowText" lastClr="000000"/>
              </a:solidFill>
            </a:rPr>
            <a:t> của nguyên liệu không rõ xuất xứ)</a:t>
          </a:r>
        </a:p>
      </xdr:txBody>
    </xdr:sp>
    <xdr:clientData/>
  </xdr:twoCellAnchor>
  <xdr:twoCellAnchor>
    <xdr:from>
      <xdr:col>1</xdr:col>
      <xdr:colOff>866775</xdr:colOff>
      <xdr:row>17</xdr:row>
      <xdr:rowOff>66676</xdr:rowOff>
    </xdr:from>
    <xdr:to>
      <xdr:col>1</xdr:col>
      <xdr:colOff>1057275</xdr:colOff>
      <xdr:row>18</xdr:row>
      <xdr:rowOff>123826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1700-000004000000}"/>
            </a:ext>
          </a:extLst>
        </xdr:cNvPr>
        <xdr:cNvSpPr/>
      </xdr:nvSpPr>
      <xdr:spPr>
        <a:xfrm>
          <a:off x="1295400" y="4210051"/>
          <a:ext cx="19050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</a:t>
          </a:r>
        </a:p>
      </xdr:txBody>
    </xdr:sp>
    <xdr:clientData/>
  </xdr:twoCellAnchor>
  <xdr:twoCellAnchor>
    <xdr:from>
      <xdr:col>1</xdr:col>
      <xdr:colOff>133350</xdr:colOff>
      <xdr:row>18</xdr:row>
      <xdr:rowOff>289752</xdr:rowOff>
    </xdr:from>
    <xdr:to>
      <xdr:col>9</xdr:col>
      <xdr:colOff>133350</xdr:colOff>
      <xdr:row>18</xdr:row>
      <xdr:rowOff>295275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0000000-0008-0000-1700-000005000000}"/>
            </a:ext>
          </a:extLst>
        </xdr:cNvPr>
        <xdr:cNvCxnSpPr/>
      </xdr:nvCxnSpPr>
      <xdr:spPr>
        <a:xfrm>
          <a:off x="561975" y="4623627"/>
          <a:ext cx="6705600" cy="5523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114300</xdr:colOff>
      <xdr:row>18</xdr:row>
      <xdr:rowOff>161925</xdr:rowOff>
    </xdr:from>
    <xdr:to>
      <xdr:col>9</xdr:col>
      <xdr:colOff>314325</xdr:colOff>
      <xdr:row>19</xdr:row>
      <xdr:rowOff>133350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1700-000006000000}"/>
            </a:ext>
          </a:extLst>
        </xdr:cNvPr>
        <xdr:cNvSpPr/>
      </xdr:nvSpPr>
      <xdr:spPr>
        <a:xfrm>
          <a:off x="7248525" y="4495800"/>
          <a:ext cx="200025" cy="2952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=</a:t>
          </a:r>
        </a:p>
      </xdr:txBody>
    </xdr:sp>
    <xdr:clientData/>
  </xdr:twoCellAnchor>
  <xdr:twoCellAnchor>
    <xdr:from>
      <xdr:col>4</xdr:col>
      <xdr:colOff>295275</xdr:colOff>
      <xdr:row>19</xdr:row>
      <xdr:rowOff>9525</xdr:rowOff>
    </xdr:from>
    <xdr:to>
      <xdr:col>6</xdr:col>
      <xdr:colOff>38100</xdr:colOff>
      <xdr:row>19</xdr:row>
      <xdr:rowOff>266700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00000000-0008-0000-1700-000009000000}"/>
            </a:ext>
          </a:extLst>
        </xdr:cNvPr>
        <xdr:cNvSpPr/>
      </xdr:nvSpPr>
      <xdr:spPr>
        <a:xfrm>
          <a:off x="3771900" y="4667250"/>
          <a:ext cx="1247775" cy="257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Trị giá FOB</a:t>
          </a:r>
        </a:p>
      </xdr:txBody>
    </xdr:sp>
    <xdr:clientData/>
  </xdr:twoCellAnchor>
  <xdr:twoCellAnchor>
    <xdr:from>
      <xdr:col>10</xdr:col>
      <xdr:colOff>95250</xdr:colOff>
      <xdr:row>18</xdr:row>
      <xdr:rowOff>9525</xdr:rowOff>
    </xdr:from>
    <xdr:to>
      <xdr:col>10</xdr:col>
      <xdr:colOff>285750</xdr:colOff>
      <xdr:row>18</xdr:row>
      <xdr:rowOff>257175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0000000-0008-0000-1700-00000A000000}"/>
            </a:ext>
          </a:extLst>
        </xdr:cNvPr>
        <xdr:cNvSpPr/>
      </xdr:nvSpPr>
      <xdr:spPr>
        <a:xfrm>
          <a:off x="8134350" y="4343400"/>
          <a:ext cx="19050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</a:t>
          </a:r>
        </a:p>
      </xdr:txBody>
    </xdr:sp>
    <xdr:clientData/>
  </xdr:twoCellAnchor>
  <xdr:twoCellAnchor>
    <xdr:from>
      <xdr:col>9</xdr:col>
      <xdr:colOff>314325</xdr:colOff>
      <xdr:row>18</xdr:row>
      <xdr:rowOff>304800</xdr:rowOff>
    </xdr:from>
    <xdr:to>
      <xdr:col>11</xdr:col>
      <xdr:colOff>238125</xdr:colOff>
      <xdr:row>18</xdr:row>
      <xdr:rowOff>309563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id="{00000000-0008-0000-1700-00000B000000}"/>
            </a:ext>
          </a:extLst>
        </xdr:cNvPr>
        <xdr:cNvCxnSpPr>
          <a:stCxn id="6" idx="3"/>
        </xdr:cNvCxnSpPr>
      </xdr:nvCxnSpPr>
      <xdr:spPr>
        <a:xfrm flipV="1">
          <a:off x="7448550" y="4638675"/>
          <a:ext cx="1828800" cy="4763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200025</xdr:colOff>
      <xdr:row>18</xdr:row>
      <xdr:rowOff>161925</xdr:rowOff>
    </xdr:from>
    <xdr:to>
      <xdr:col>11</xdr:col>
      <xdr:colOff>400050</xdr:colOff>
      <xdr:row>19</xdr:row>
      <xdr:rowOff>133350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00000000-0008-0000-1700-00000C000000}"/>
            </a:ext>
          </a:extLst>
        </xdr:cNvPr>
        <xdr:cNvSpPr/>
      </xdr:nvSpPr>
      <xdr:spPr>
        <a:xfrm>
          <a:off x="9239250" y="4495800"/>
          <a:ext cx="200025" cy="2952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=</a:t>
          </a:r>
        </a:p>
      </xdr:txBody>
    </xdr:sp>
    <xdr:clientData/>
  </xdr:twoCellAnchor>
  <xdr:twoCellAnchor editAs="oneCell">
    <xdr:from>
      <xdr:col>7</xdr:col>
      <xdr:colOff>818030</xdr:colOff>
      <xdr:row>20</xdr:row>
      <xdr:rowOff>123265</xdr:rowOff>
    </xdr:from>
    <xdr:to>
      <xdr:col>11</xdr:col>
      <xdr:colOff>341853</xdr:colOff>
      <xdr:row>31</xdr:row>
      <xdr:rowOff>164564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0000000-0008-0000-17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0118" y="5065059"/>
          <a:ext cx="3076088" cy="2181623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247651</xdr:colOff>
      <xdr:row>16</xdr:row>
      <xdr:rowOff>161925</xdr:rowOff>
    </xdr:from>
    <xdr:to>
      <xdr:col>1</xdr:col>
      <xdr:colOff>819151</xdr:colOff>
      <xdr:row>18</xdr:row>
      <xdr:rowOff>228600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SpPr/>
      </xdr:nvSpPr>
      <xdr:spPr>
        <a:xfrm>
          <a:off x="676276" y="4114800"/>
          <a:ext cx="571500" cy="4476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Trị giá FOB</a:t>
          </a:r>
        </a:p>
      </xdr:txBody>
    </xdr:sp>
    <xdr:clientData/>
  </xdr:twoCellAnchor>
  <xdr:twoCellAnchor>
    <xdr:from>
      <xdr:col>1</xdr:col>
      <xdr:colOff>1133475</xdr:colOff>
      <xdr:row>16</xdr:row>
      <xdr:rowOff>142876</xdr:rowOff>
    </xdr:from>
    <xdr:to>
      <xdr:col>9</xdr:col>
      <xdr:colOff>142875</xdr:colOff>
      <xdr:row>18</xdr:row>
      <xdr:rowOff>219076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SpPr/>
      </xdr:nvSpPr>
      <xdr:spPr>
        <a:xfrm>
          <a:off x="1562100" y="4095751"/>
          <a:ext cx="5715000" cy="4572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Trị giá nguyên liệu, phụ tùng hoặc hàng hóa không có xuất xứ FTA (Trị giá CIF nguyên liệu nhập khẩu ngoài FTA tại thời điểm nhập khẩu/Giá mua đầu tiên của nguyên liệu không rõ xuất xứ)</a:t>
          </a:r>
        </a:p>
      </xdr:txBody>
    </xdr:sp>
    <xdr:clientData/>
  </xdr:twoCellAnchor>
  <xdr:twoCellAnchor>
    <xdr:from>
      <xdr:col>1</xdr:col>
      <xdr:colOff>866775</xdr:colOff>
      <xdr:row>17</xdr:row>
      <xdr:rowOff>66676</xdr:rowOff>
    </xdr:from>
    <xdr:to>
      <xdr:col>1</xdr:col>
      <xdr:colOff>1057275</xdr:colOff>
      <xdr:row>18</xdr:row>
      <xdr:rowOff>123826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1100-000004000000}"/>
            </a:ext>
          </a:extLst>
        </xdr:cNvPr>
        <xdr:cNvSpPr/>
      </xdr:nvSpPr>
      <xdr:spPr>
        <a:xfrm>
          <a:off x="1295400" y="4210051"/>
          <a:ext cx="19050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</a:t>
          </a:r>
        </a:p>
      </xdr:txBody>
    </xdr:sp>
    <xdr:clientData/>
  </xdr:twoCellAnchor>
  <xdr:twoCellAnchor>
    <xdr:from>
      <xdr:col>1</xdr:col>
      <xdr:colOff>133350</xdr:colOff>
      <xdr:row>18</xdr:row>
      <xdr:rowOff>289752</xdr:rowOff>
    </xdr:from>
    <xdr:to>
      <xdr:col>9</xdr:col>
      <xdr:colOff>133350</xdr:colOff>
      <xdr:row>18</xdr:row>
      <xdr:rowOff>295275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0000000-0008-0000-1100-000005000000}"/>
            </a:ext>
          </a:extLst>
        </xdr:cNvPr>
        <xdr:cNvCxnSpPr/>
      </xdr:nvCxnSpPr>
      <xdr:spPr>
        <a:xfrm>
          <a:off x="561975" y="4623627"/>
          <a:ext cx="6705600" cy="5523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114300</xdr:colOff>
      <xdr:row>18</xdr:row>
      <xdr:rowOff>161925</xdr:rowOff>
    </xdr:from>
    <xdr:to>
      <xdr:col>9</xdr:col>
      <xdr:colOff>314325</xdr:colOff>
      <xdr:row>19</xdr:row>
      <xdr:rowOff>133350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1100-000006000000}"/>
            </a:ext>
          </a:extLst>
        </xdr:cNvPr>
        <xdr:cNvSpPr/>
      </xdr:nvSpPr>
      <xdr:spPr>
        <a:xfrm>
          <a:off x="7248525" y="4495800"/>
          <a:ext cx="200025" cy="2952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=</a:t>
          </a:r>
        </a:p>
      </xdr:txBody>
    </xdr:sp>
    <xdr:clientData/>
  </xdr:twoCellAnchor>
  <xdr:twoCellAnchor>
    <xdr:from>
      <xdr:col>4</xdr:col>
      <xdr:colOff>295275</xdr:colOff>
      <xdr:row>19</xdr:row>
      <xdr:rowOff>9525</xdr:rowOff>
    </xdr:from>
    <xdr:to>
      <xdr:col>6</xdr:col>
      <xdr:colOff>38100</xdr:colOff>
      <xdr:row>19</xdr:row>
      <xdr:rowOff>266700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00000000-0008-0000-1100-000009000000}"/>
            </a:ext>
          </a:extLst>
        </xdr:cNvPr>
        <xdr:cNvSpPr/>
      </xdr:nvSpPr>
      <xdr:spPr>
        <a:xfrm>
          <a:off x="3771900" y="4667250"/>
          <a:ext cx="1247775" cy="257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Trị giá FOB</a:t>
          </a:r>
        </a:p>
      </xdr:txBody>
    </xdr:sp>
    <xdr:clientData/>
  </xdr:twoCellAnchor>
  <xdr:twoCellAnchor>
    <xdr:from>
      <xdr:col>10</xdr:col>
      <xdr:colOff>9525</xdr:colOff>
      <xdr:row>18</xdr:row>
      <xdr:rowOff>0</xdr:rowOff>
    </xdr:from>
    <xdr:to>
      <xdr:col>10</xdr:col>
      <xdr:colOff>200025</xdr:colOff>
      <xdr:row>18</xdr:row>
      <xdr:rowOff>247650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0000000-0008-0000-1100-00000A000000}"/>
            </a:ext>
          </a:extLst>
        </xdr:cNvPr>
        <xdr:cNvSpPr/>
      </xdr:nvSpPr>
      <xdr:spPr>
        <a:xfrm>
          <a:off x="8048625" y="4333875"/>
          <a:ext cx="19050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</a:t>
          </a:r>
        </a:p>
      </xdr:txBody>
    </xdr:sp>
    <xdr:clientData/>
  </xdr:twoCellAnchor>
  <xdr:twoCellAnchor>
    <xdr:from>
      <xdr:col>9</xdr:col>
      <xdr:colOff>314325</xdr:colOff>
      <xdr:row>18</xdr:row>
      <xdr:rowOff>304800</xdr:rowOff>
    </xdr:from>
    <xdr:to>
      <xdr:col>11</xdr:col>
      <xdr:colOff>238125</xdr:colOff>
      <xdr:row>18</xdr:row>
      <xdr:rowOff>309563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id="{00000000-0008-0000-1100-00000B000000}"/>
            </a:ext>
          </a:extLst>
        </xdr:cNvPr>
        <xdr:cNvCxnSpPr>
          <a:stCxn id="6" idx="3"/>
        </xdr:cNvCxnSpPr>
      </xdr:nvCxnSpPr>
      <xdr:spPr>
        <a:xfrm flipV="1">
          <a:off x="7448550" y="4638675"/>
          <a:ext cx="1828800" cy="4763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200025</xdr:colOff>
      <xdr:row>18</xdr:row>
      <xdr:rowOff>161925</xdr:rowOff>
    </xdr:from>
    <xdr:to>
      <xdr:col>11</xdr:col>
      <xdr:colOff>400050</xdr:colOff>
      <xdr:row>19</xdr:row>
      <xdr:rowOff>133350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00000000-0008-0000-1100-00000C000000}"/>
            </a:ext>
          </a:extLst>
        </xdr:cNvPr>
        <xdr:cNvSpPr/>
      </xdr:nvSpPr>
      <xdr:spPr>
        <a:xfrm>
          <a:off x="9239250" y="4495800"/>
          <a:ext cx="200025" cy="2952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=</a:t>
          </a:r>
        </a:p>
      </xdr:txBody>
    </xdr:sp>
    <xdr:clientData/>
  </xdr:twoCellAnchor>
  <xdr:twoCellAnchor editAs="oneCell">
    <xdr:from>
      <xdr:col>7</xdr:col>
      <xdr:colOff>781050</xdr:colOff>
      <xdr:row>23</xdr:row>
      <xdr:rowOff>66675</xdr:rowOff>
    </xdr:from>
    <xdr:to>
      <xdr:col>11</xdr:col>
      <xdr:colOff>313838</xdr:colOff>
      <xdr:row>34</xdr:row>
      <xdr:rowOff>152798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0000000-0008-0000-11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76975" y="5638800"/>
          <a:ext cx="3076088" cy="2181623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247651</xdr:colOff>
      <xdr:row>16</xdr:row>
      <xdr:rowOff>161925</xdr:rowOff>
    </xdr:from>
    <xdr:to>
      <xdr:col>1</xdr:col>
      <xdr:colOff>819151</xdr:colOff>
      <xdr:row>18</xdr:row>
      <xdr:rowOff>228600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SpPr/>
      </xdr:nvSpPr>
      <xdr:spPr>
        <a:xfrm>
          <a:off x="676276" y="4114800"/>
          <a:ext cx="571500" cy="4476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Trị giá FOB</a:t>
          </a:r>
        </a:p>
      </xdr:txBody>
    </xdr:sp>
    <xdr:clientData/>
  </xdr:twoCellAnchor>
  <xdr:twoCellAnchor>
    <xdr:from>
      <xdr:col>1</xdr:col>
      <xdr:colOff>1133475</xdr:colOff>
      <xdr:row>16</xdr:row>
      <xdr:rowOff>142876</xdr:rowOff>
    </xdr:from>
    <xdr:to>
      <xdr:col>9</xdr:col>
      <xdr:colOff>142875</xdr:colOff>
      <xdr:row>18</xdr:row>
      <xdr:rowOff>219076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SpPr/>
      </xdr:nvSpPr>
      <xdr:spPr>
        <a:xfrm>
          <a:off x="1562100" y="4095751"/>
          <a:ext cx="5715000" cy="4572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Trị giá nguyên liệu, phụ tùng hoặc hàng hóa không có xuất xứ FTA (Trị giá CIF nguyên liệu nhập khẩu ngoài FTA tại thời điểm nhập khẩu/Giá mua đầu tiên của nguyên liệu không rõ xuất xứ)</a:t>
          </a:r>
        </a:p>
      </xdr:txBody>
    </xdr:sp>
    <xdr:clientData/>
  </xdr:twoCellAnchor>
  <xdr:twoCellAnchor>
    <xdr:from>
      <xdr:col>1</xdr:col>
      <xdr:colOff>866775</xdr:colOff>
      <xdr:row>17</xdr:row>
      <xdr:rowOff>66676</xdr:rowOff>
    </xdr:from>
    <xdr:to>
      <xdr:col>1</xdr:col>
      <xdr:colOff>1057275</xdr:colOff>
      <xdr:row>18</xdr:row>
      <xdr:rowOff>123826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SpPr/>
      </xdr:nvSpPr>
      <xdr:spPr>
        <a:xfrm>
          <a:off x="1295400" y="4210051"/>
          <a:ext cx="19050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</a:t>
          </a:r>
        </a:p>
      </xdr:txBody>
    </xdr:sp>
    <xdr:clientData/>
  </xdr:twoCellAnchor>
  <xdr:twoCellAnchor>
    <xdr:from>
      <xdr:col>1</xdr:col>
      <xdr:colOff>133350</xdr:colOff>
      <xdr:row>18</xdr:row>
      <xdr:rowOff>289752</xdr:rowOff>
    </xdr:from>
    <xdr:to>
      <xdr:col>9</xdr:col>
      <xdr:colOff>133350</xdr:colOff>
      <xdr:row>18</xdr:row>
      <xdr:rowOff>295275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CxnSpPr/>
      </xdr:nvCxnSpPr>
      <xdr:spPr>
        <a:xfrm>
          <a:off x="561975" y="4623627"/>
          <a:ext cx="6705600" cy="5523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114300</xdr:colOff>
      <xdr:row>18</xdr:row>
      <xdr:rowOff>161925</xdr:rowOff>
    </xdr:from>
    <xdr:to>
      <xdr:col>9</xdr:col>
      <xdr:colOff>314325</xdr:colOff>
      <xdr:row>19</xdr:row>
      <xdr:rowOff>133350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SpPr/>
      </xdr:nvSpPr>
      <xdr:spPr>
        <a:xfrm>
          <a:off x="7248525" y="4495800"/>
          <a:ext cx="200025" cy="2952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=</a:t>
          </a:r>
        </a:p>
      </xdr:txBody>
    </xdr:sp>
    <xdr:clientData/>
  </xdr:twoCellAnchor>
  <xdr:twoCellAnchor>
    <xdr:from>
      <xdr:col>4</xdr:col>
      <xdr:colOff>295275</xdr:colOff>
      <xdr:row>19</xdr:row>
      <xdr:rowOff>9525</xdr:rowOff>
    </xdr:from>
    <xdr:to>
      <xdr:col>6</xdr:col>
      <xdr:colOff>38100</xdr:colOff>
      <xdr:row>19</xdr:row>
      <xdr:rowOff>266700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00000000-0008-0000-0F00-000009000000}"/>
            </a:ext>
          </a:extLst>
        </xdr:cNvPr>
        <xdr:cNvSpPr/>
      </xdr:nvSpPr>
      <xdr:spPr>
        <a:xfrm>
          <a:off x="3771900" y="4667250"/>
          <a:ext cx="1247775" cy="257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Trị giá FOB</a:t>
          </a:r>
        </a:p>
      </xdr:txBody>
    </xdr:sp>
    <xdr:clientData/>
  </xdr:twoCellAnchor>
  <xdr:twoCellAnchor>
    <xdr:from>
      <xdr:col>10</xdr:col>
      <xdr:colOff>57150</xdr:colOff>
      <xdr:row>18</xdr:row>
      <xdr:rowOff>9525</xdr:rowOff>
    </xdr:from>
    <xdr:to>
      <xdr:col>10</xdr:col>
      <xdr:colOff>247650</xdr:colOff>
      <xdr:row>18</xdr:row>
      <xdr:rowOff>257175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0000000-0008-0000-0F00-00000A000000}"/>
            </a:ext>
          </a:extLst>
        </xdr:cNvPr>
        <xdr:cNvSpPr/>
      </xdr:nvSpPr>
      <xdr:spPr>
        <a:xfrm>
          <a:off x="8096250" y="4343400"/>
          <a:ext cx="19050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</a:t>
          </a:r>
        </a:p>
      </xdr:txBody>
    </xdr:sp>
    <xdr:clientData/>
  </xdr:twoCellAnchor>
  <xdr:twoCellAnchor>
    <xdr:from>
      <xdr:col>9</xdr:col>
      <xdr:colOff>314325</xdr:colOff>
      <xdr:row>18</xdr:row>
      <xdr:rowOff>304800</xdr:rowOff>
    </xdr:from>
    <xdr:to>
      <xdr:col>11</xdr:col>
      <xdr:colOff>238125</xdr:colOff>
      <xdr:row>18</xdr:row>
      <xdr:rowOff>309563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id="{00000000-0008-0000-0F00-00000B000000}"/>
            </a:ext>
          </a:extLst>
        </xdr:cNvPr>
        <xdr:cNvCxnSpPr>
          <a:stCxn id="6" idx="3"/>
        </xdr:cNvCxnSpPr>
      </xdr:nvCxnSpPr>
      <xdr:spPr>
        <a:xfrm flipV="1">
          <a:off x="7448550" y="4638675"/>
          <a:ext cx="1828800" cy="4763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200025</xdr:colOff>
      <xdr:row>18</xdr:row>
      <xdr:rowOff>161925</xdr:rowOff>
    </xdr:from>
    <xdr:to>
      <xdr:col>11</xdr:col>
      <xdr:colOff>400050</xdr:colOff>
      <xdr:row>19</xdr:row>
      <xdr:rowOff>133350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00000000-0008-0000-0F00-00000C000000}"/>
            </a:ext>
          </a:extLst>
        </xdr:cNvPr>
        <xdr:cNvSpPr/>
      </xdr:nvSpPr>
      <xdr:spPr>
        <a:xfrm>
          <a:off x="9239250" y="4495800"/>
          <a:ext cx="200025" cy="2952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=</a:t>
          </a:r>
        </a:p>
      </xdr:txBody>
    </xdr:sp>
    <xdr:clientData/>
  </xdr:twoCellAnchor>
  <xdr:twoCellAnchor editAs="oneCell">
    <xdr:from>
      <xdr:col>7</xdr:col>
      <xdr:colOff>819150</xdr:colOff>
      <xdr:row>20</xdr:row>
      <xdr:rowOff>133350</xdr:rowOff>
    </xdr:from>
    <xdr:to>
      <xdr:col>11</xdr:col>
      <xdr:colOff>351938</xdr:colOff>
      <xdr:row>31</xdr:row>
      <xdr:rowOff>171848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0000000-0008-0000-0F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15075" y="5086350"/>
          <a:ext cx="3076088" cy="2181623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247651</xdr:colOff>
      <xdr:row>16</xdr:row>
      <xdr:rowOff>161925</xdr:rowOff>
    </xdr:from>
    <xdr:to>
      <xdr:col>1</xdr:col>
      <xdr:colOff>819151</xdr:colOff>
      <xdr:row>18</xdr:row>
      <xdr:rowOff>228600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SpPr/>
      </xdr:nvSpPr>
      <xdr:spPr>
        <a:xfrm>
          <a:off x="676276" y="4114800"/>
          <a:ext cx="571500" cy="4476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Trị giá FOB</a:t>
          </a:r>
        </a:p>
      </xdr:txBody>
    </xdr:sp>
    <xdr:clientData/>
  </xdr:twoCellAnchor>
  <xdr:twoCellAnchor>
    <xdr:from>
      <xdr:col>1</xdr:col>
      <xdr:colOff>1133475</xdr:colOff>
      <xdr:row>16</xdr:row>
      <xdr:rowOff>142876</xdr:rowOff>
    </xdr:from>
    <xdr:to>
      <xdr:col>9</xdr:col>
      <xdr:colOff>142875</xdr:colOff>
      <xdr:row>18</xdr:row>
      <xdr:rowOff>219076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SpPr/>
      </xdr:nvSpPr>
      <xdr:spPr>
        <a:xfrm>
          <a:off x="1562100" y="4095751"/>
          <a:ext cx="5715000" cy="4572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Trị giá nguyên liệu, phụ tùng hoặc hàng hóa không có xuất xứ FTA (Trị giá CIF nguyên liệu nhập khẩu ngoài FTA tại thời điểm nhập khẩu/Giá mua đầu tiên của nguyên liệu không rõ xuất xứ)</a:t>
          </a:r>
        </a:p>
      </xdr:txBody>
    </xdr:sp>
    <xdr:clientData/>
  </xdr:twoCellAnchor>
  <xdr:twoCellAnchor>
    <xdr:from>
      <xdr:col>1</xdr:col>
      <xdr:colOff>866775</xdr:colOff>
      <xdr:row>17</xdr:row>
      <xdr:rowOff>66676</xdr:rowOff>
    </xdr:from>
    <xdr:to>
      <xdr:col>1</xdr:col>
      <xdr:colOff>1057275</xdr:colOff>
      <xdr:row>18</xdr:row>
      <xdr:rowOff>123826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1200-000004000000}"/>
            </a:ext>
          </a:extLst>
        </xdr:cNvPr>
        <xdr:cNvSpPr/>
      </xdr:nvSpPr>
      <xdr:spPr>
        <a:xfrm>
          <a:off x="1295400" y="4210051"/>
          <a:ext cx="19050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</a:t>
          </a:r>
        </a:p>
      </xdr:txBody>
    </xdr:sp>
    <xdr:clientData/>
  </xdr:twoCellAnchor>
  <xdr:twoCellAnchor>
    <xdr:from>
      <xdr:col>1</xdr:col>
      <xdr:colOff>133350</xdr:colOff>
      <xdr:row>18</xdr:row>
      <xdr:rowOff>289752</xdr:rowOff>
    </xdr:from>
    <xdr:to>
      <xdr:col>9</xdr:col>
      <xdr:colOff>133350</xdr:colOff>
      <xdr:row>18</xdr:row>
      <xdr:rowOff>295275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0000000-0008-0000-1200-000005000000}"/>
            </a:ext>
          </a:extLst>
        </xdr:cNvPr>
        <xdr:cNvCxnSpPr/>
      </xdr:nvCxnSpPr>
      <xdr:spPr>
        <a:xfrm>
          <a:off x="561975" y="4623627"/>
          <a:ext cx="6705600" cy="5523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114300</xdr:colOff>
      <xdr:row>18</xdr:row>
      <xdr:rowOff>161925</xdr:rowOff>
    </xdr:from>
    <xdr:to>
      <xdr:col>9</xdr:col>
      <xdr:colOff>314325</xdr:colOff>
      <xdr:row>19</xdr:row>
      <xdr:rowOff>133350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1200-000006000000}"/>
            </a:ext>
          </a:extLst>
        </xdr:cNvPr>
        <xdr:cNvSpPr/>
      </xdr:nvSpPr>
      <xdr:spPr>
        <a:xfrm>
          <a:off x="7248525" y="4495800"/>
          <a:ext cx="200025" cy="2952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=</a:t>
          </a:r>
        </a:p>
      </xdr:txBody>
    </xdr:sp>
    <xdr:clientData/>
  </xdr:twoCellAnchor>
  <xdr:twoCellAnchor>
    <xdr:from>
      <xdr:col>4</xdr:col>
      <xdr:colOff>295275</xdr:colOff>
      <xdr:row>19</xdr:row>
      <xdr:rowOff>9525</xdr:rowOff>
    </xdr:from>
    <xdr:to>
      <xdr:col>6</xdr:col>
      <xdr:colOff>38100</xdr:colOff>
      <xdr:row>19</xdr:row>
      <xdr:rowOff>266700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00000000-0008-0000-1200-000009000000}"/>
            </a:ext>
          </a:extLst>
        </xdr:cNvPr>
        <xdr:cNvSpPr/>
      </xdr:nvSpPr>
      <xdr:spPr>
        <a:xfrm>
          <a:off x="3771900" y="4667250"/>
          <a:ext cx="1247775" cy="257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Trị giá FOB</a:t>
          </a:r>
        </a:p>
      </xdr:txBody>
    </xdr:sp>
    <xdr:clientData/>
  </xdr:twoCellAnchor>
  <xdr:twoCellAnchor>
    <xdr:from>
      <xdr:col>10</xdr:col>
      <xdr:colOff>85725</xdr:colOff>
      <xdr:row>18</xdr:row>
      <xdr:rowOff>9525</xdr:rowOff>
    </xdr:from>
    <xdr:to>
      <xdr:col>10</xdr:col>
      <xdr:colOff>276225</xdr:colOff>
      <xdr:row>18</xdr:row>
      <xdr:rowOff>257175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0000000-0008-0000-1200-00000A000000}"/>
            </a:ext>
          </a:extLst>
        </xdr:cNvPr>
        <xdr:cNvSpPr/>
      </xdr:nvSpPr>
      <xdr:spPr>
        <a:xfrm>
          <a:off x="8124825" y="4343400"/>
          <a:ext cx="19050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</a:t>
          </a:r>
        </a:p>
      </xdr:txBody>
    </xdr:sp>
    <xdr:clientData/>
  </xdr:twoCellAnchor>
  <xdr:twoCellAnchor>
    <xdr:from>
      <xdr:col>9</xdr:col>
      <xdr:colOff>314325</xdr:colOff>
      <xdr:row>18</xdr:row>
      <xdr:rowOff>304800</xdr:rowOff>
    </xdr:from>
    <xdr:to>
      <xdr:col>11</xdr:col>
      <xdr:colOff>238125</xdr:colOff>
      <xdr:row>18</xdr:row>
      <xdr:rowOff>309563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id="{00000000-0008-0000-1200-00000B000000}"/>
            </a:ext>
          </a:extLst>
        </xdr:cNvPr>
        <xdr:cNvCxnSpPr>
          <a:stCxn id="6" idx="3"/>
        </xdr:cNvCxnSpPr>
      </xdr:nvCxnSpPr>
      <xdr:spPr>
        <a:xfrm flipV="1">
          <a:off x="7448550" y="4638675"/>
          <a:ext cx="1828800" cy="4763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200025</xdr:colOff>
      <xdr:row>18</xdr:row>
      <xdr:rowOff>161925</xdr:rowOff>
    </xdr:from>
    <xdr:to>
      <xdr:col>11</xdr:col>
      <xdr:colOff>400050</xdr:colOff>
      <xdr:row>19</xdr:row>
      <xdr:rowOff>133350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00000000-0008-0000-1200-00000C000000}"/>
            </a:ext>
          </a:extLst>
        </xdr:cNvPr>
        <xdr:cNvSpPr/>
      </xdr:nvSpPr>
      <xdr:spPr>
        <a:xfrm>
          <a:off x="9239250" y="4495800"/>
          <a:ext cx="200025" cy="2952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=</a:t>
          </a:r>
        </a:p>
      </xdr:txBody>
    </xdr:sp>
    <xdr:clientData/>
  </xdr:twoCellAnchor>
  <xdr:twoCellAnchor editAs="oneCell">
    <xdr:from>
      <xdr:col>7</xdr:col>
      <xdr:colOff>838200</xdr:colOff>
      <xdr:row>21</xdr:row>
      <xdr:rowOff>95250</xdr:rowOff>
    </xdr:from>
    <xdr:to>
      <xdr:col>11</xdr:col>
      <xdr:colOff>370988</xdr:colOff>
      <xdr:row>32</xdr:row>
      <xdr:rowOff>181373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0000000-0008-0000-12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34125" y="5286375"/>
          <a:ext cx="3076088" cy="2181623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247651</xdr:colOff>
      <xdr:row>16</xdr:row>
      <xdr:rowOff>161925</xdr:rowOff>
    </xdr:from>
    <xdr:to>
      <xdr:col>1</xdr:col>
      <xdr:colOff>819151</xdr:colOff>
      <xdr:row>18</xdr:row>
      <xdr:rowOff>228600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SpPr/>
      </xdr:nvSpPr>
      <xdr:spPr>
        <a:xfrm>
          <a:off x="676276" y="4114800"/>
          <a:ext cx="571500" cy="4476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Trị giá FOB</a:t>
          </a:r>
        </a:p>
      </xdr:txBody>
    </xdr:sp>
    <xdr:clientData/>
  </xdr:twoCellAnchor>
  <xdr:twoCellAnchor>
    <xdr:from>
      <xdr:col>1</xdr:col>
      <xdr:colOff>1133475</xdr:colOff>
      <xdr:row>16</xdr:row>
      <xdr:rowOff>142876</xdr:rowOff>
    </xdr:from>
    <xdr:to>
      <xdr:col>9</xdr:col>
      <xdr:colOff>142875</xdr:colOff>
      <xdr:row>18</xdr:row>
      <xdr:rowOff>219076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1300-000003000000}"/>
            </a:ext>
          </a:extLst>
        </xdr:cNvPr>
        <xdr:cNvSpPr/>
      </xdr:nvSpPr>
      <xdr:spPr>
        <a:xfrm>
          <a:off x="1562100" y="4095751"/>
          <a:ext cx="5715000" cy="4572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Trị giá nguyên liệu, phụ tùng hoặc hàng hóa không có xuất xứ FTA (Trị giá CIF nguyên liệu nhập khẩu ngoài FTA tại thời điểm nhập khẩu/Giá mua đầu tiên của nguyên liệu không rõ xuất xứ)</a:t>
          </a:r>
        </a:p>
      </xdr:txBody>
    </xdr:sp>
    <xdr:clientData/>
  </xdr:twoCellAnchor>
  <xdr:twoCellAnchor>
    <xdr:from>
      <xdr:col>1</xdr:col>
      <xdr:colOff>866775</xdr:colOff>
      <xdr:row>17</xdr:row>
      <xdr:rowOff>66676</xdr:rowOff>
    </xdr:from>
    <xdr:to>
      <xdr:col>1</xdr:col>
      <xdr:colOff>1057275</xdr:colOff>
      <xdr:row>18</xdr:row>
      <xdr:rowOff>123826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1300-000004000000}"/>
            </a:ext>
          </a:extLst>
        </xdr:cNvPr>
        <xdr:cNvSpPr/>
      </xdr:nvSpPr>
      <xdr:spPr>
        <a:xfrm>
          <a:off x="1295400" y="4210051"/>
          <a:ext cx="19050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</a:t>
          </a:r>
        </a:p>
      </xdr:txBody>
    </xdr:sp>
    <xdr:clientData/>
  </xdr:twoCellAnchor>
  <xdr:twoCellAnchor>
    <xdr:from>
      <xdr:col>1</xdr:col>
      <xdr:colOff>133350</xdr:colOff>
      <xdr:row>18</xdr:row>
      <xdr:rowOff>289752</xdr:rowOff>
    </xdr:from>
    <xdr:to>
      <xdr:col>9</xdr:col>
      <xdr:colOff>133350</xdr:colOff>
      <xdr:row>18</xdr:row>
      <xdr:rowOff>295275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0000000-0008-0000-1300-000005000000}"/>
            </a:ext>
          </a:extLst>
        </xdr:cNvPr>
        <xdr:cNvCxnSpPr/>
      </xdr:nvCxnSpPr>
      <xdr:spPr>
        <a:xfrm>
          <a:off x="561975" y="4623627"/>
          <a:ext cx="6705600" cy="5523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114300</xdr:colOff>
      <xdr:row>18</xdr:row>
      <xdr:rowOff>161925</xdr:rowOff>
    </xdr:from>
    <xdr:to>
      <xdr:col>9</xdr:col>
      <xdr:colOff>314325</xdr:colOff>
      <xdr:row>19</xdr:row>
      <xdr:rowOff>133350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1300-000006000000}"/>
            </a:ext>
          </a:extLst>
        </xdr:cNvPr>
        <xdr:cNvSpPr/>
      </xdr:nvSpPr>
      <xdr:spPr>
        <a:xfrm>
          <a:off x="7248525" y="4495800"/>
          <a:ext cx="200025" cy="2952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=</a:t>
          </a:r>
        </a:p>
      </xdr:txBody>
    </xdr:sp>
    <xdr:clientData/>
  </xdr:twoCellAnchor>
  <xdr:twoCellAnchor>
    <xdr:from>
      <xdr:col>4</xdr:col>
      <xdr:colOff>295275</xdr:colOff>
      <xdr:row>19</xdr:row>
      <xdr:rowOff>9525</xdr:rowOff>
    </xdr:from>
    <xdr:to>
      <xdr:col>6</xdr:col>
      <xdr:colOff>38100</xdr:colOff>
      <xdr:row>19</xdr:row>
      <xdr:rowOff>266700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00000000-0008-0000-1300-000009000000}"/>
            </a:ext>
          </a:extLst>
        </xdr:cNvPr>
        <xdr:cNvSpPr/>
      </xdr:nvSpPr>
      <xdr:spPr>
        <a:xfrm>
          <a:off x="3771900" y="4667250"/>
          <a:ext cx="1247775" cy="257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Trị giá FOB</a:t>
          </a:r>
        </a:p>
      </xdr:txBody>
    </xdr:sp>
    <xdr:clientData/>
  </xdr:twoCellAnchor>
  <xdr:twoCellAnchor>
    <xdr:from>
      <xdr:col>10</xdr:col>
      <xdr:colOff>57150</xdr:colOff>
      <xdr:row>18</xdr:row>
      <xdr:rowOff>9525</xdr:rowOff>
    </xdr:from>
    <xdr:to>
      <xdr:col>10</xdr:col>
      <xdr:colOff>247650</xdr:colOff>
      <xdr:row>18</xdr:row>
      <xdr:rowOff>257175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0000000-0008-0000-1300-00000A000000}"/>
            </a:ext>
          </a:extLst>
        </xdr:cNvPr>
        <xdr:cNvSpPr/>
      </xdr:nvSpPr>
      <xdr:spPr>
        <a:xfrm>
          <a:off x="8096250" y="4343400"/>
          <a:ext cx="19050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</a:t>
          </a:r>
        </a:p>
      </xdr:txBody>
    </xdr:sp>
    <xdr:clientData/>
  </xdr:twoCellAnchor>
  <xdr:twoCellAnchor>
    <xdr:from>
      <xdr:col>9</xdr:col>
      <xdr:colOff>314325</xdr:colOff>
      <xdr:row>18</xdr:row>
      <xdr:rowOff>304800</xdr:rowOff>
    </xdr:from>
    <xdr:to>
      <xdr:col>11</xdr:col>
      <xdr:colOff>238125</xdr:colOff>
      <xdr:row>18</xdr:row>
      <xdr:rowOff>309563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id="{00000000-0008-0000-1300-00000B000000}"/>
            </a:ext>
          </a:extLst>
        </xdr:cNvPr>
        <xdr:cNvCxnSpPr>
          <a:stCxn id="6" idx="3"/>
        </xdr:cNvCxnSpPr>
      </xdr:nvCxnSpPr>
      <xdr:spPr>
        <a:xfrm flipV="1">
          <a:off x="7448550" y="4638675"/>
          <a:ext cx="1828800" cy="4763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200025</xdr:colOff>
      <xdr:row>18</xdr:row>
      <xdr:rowOff>161925</xdr:rowOff>
    </xdr:from>
    <xdr:to>
      <xdr:col>11</xdr:col>
      <xdr:colOff>400050</xdr:colOff>
      <xdr:row>19</xdr:row>
      <xdr:rowOff>133350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00000000-0008-0000-1300-00000C000000}"/>
            </a:ext>
          </a:extLst>
        </xdr:cNvPr>
        <xdr:cNvSpPr/>
      </xdr:nvSpPr>
      <xdr:spPr>
        <a:xfrm>
          <a:off x="9239250" y="4495800"/>
          <a:ext cx="200025" cy="2952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=</a:t>
          </a:r>
        </a:p>
      </xdr:txBody>
    </xdr:sp>
    <xdr:clientData/>
  </xdr:twoCellAnchor>
  <xdr:twoCellAnchor editAs="oneCell">
    <xdr:from>
      <xdr:col>7</xdr:col>
      <xdr:colOff>809625</xdr:colOff>
      <xdr:row>20</xdr:row>
      <xdr:rowOff>114300</xdr:rowOff>
    </xdr:from>
    <xdr:to>
      <xdr:col>11</xdr:col>
      <xdr:colOff>342413</xdr:colOff>
      <xdr:row>31</xdr:row>
      <xdr:rowOff>152798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0000000-0008-0000-13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05550" y="5067300"/>
          <a:ext cx="3076088" cy="2181623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247651</xdr:colOff>
      <xdr:row>16</xdr:row>
      <xdr:rowOff>161925</xdr:rowOff>
    </xdr:from>
    <xdr:to>
      <xdr:col>1</xdr:col>
      <xdr:colOff>819151</xdr:colOff>
      <xdr:row>18</xdr:row>
      <xdr:rowOff>228600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/>
      </xdr:nvSpPr>
      <xdr:spPr>
        <a:xfrm>
          <a:off x="676276" y="4114800"/>
          <a:ext cx="571500" cy="4476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Trị giá FOB</a:t>
          </a:r>
        </a:p>
      </xdr:txBody>
    </xdr:sp>
    <xdr:clientData/>
  </xdr:twoCellAnchor>
  <xdr:twoCellAnchor>
    <xdr:from>
      <xdr:col>1</xdr:col>
      <xdr:colOff>1133475</xdr:colOff>
      <xdr:row>16</xdr:row>
      <xdr:rowOff>142876</xdr:rowOff>
    </xdr:from>
    <xdr:to>
      <xdr:col>9</xdr:col>
      <xdr:colOff>142875</xdr:colOff>
      <xdr:row>18</xdr:row>
      <xdr:rowOff>219076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/>
      </xdr:nvSpPr>
      <xdr:spPr>
        <a:xfrm>
          <a:off x="1562100" y="4095751"/>
          <a:ext cx="5715000" cy="4572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Trị giá nguyên liệu, phụ tùng hoặc hàng hóa không có xuất xứ FTA (Trị giá CIF nguyên liệu nhập khẩu ngoài FTA tại thời điểm nhập khẩu/Giá mua đầu tiên của nguyên liệu không rõ xuất xứ)</a:t>
          </a:r>
        </a:p>
      </xdr:txBody>
    </xdr:sp>
    <xdr:clientData/>
  </xdr:twoCellAnchor>
  <xdr:twoCellAnchor>
    <xdr:from>
      <xdr:col>1</xdr:col>
      <xdr:colOff>866775</xdr:colOff>
      <xdr:row>17</xdr:row>
      <xdr:rowOff>66676</xdr:rowOff>
    </xdr:from>
    <xdr:to>
      <xdr:col>1</xdr:col>
      <xdr:colOff>1057275</xdr:colOff>
      <xdr:row>18</xdr:row>
      <xdr:rowOff>123826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/>
      </xdr:nvSpPr>
      <xdr:spPr>
        <a:xfrm>
          <a:off x="1295400" y="4210051"/>
          <a:ext cx="19050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</a:t>
          </a:r>
        </a:p>
      </xdr:txBody>
    </xdr:sp>
    <xdr:clientData/>
  </xdr:twoCellAnchor>
  <xdr:twoCellAnchor>
    <xdr:from>
      <xdr:col>1</xdr:col>
      <xdr:colOff>133350</xdr:colOff>
      <xdr:row>18</xdr:row>
      <xdr:rowOff>289752</xdr:rowOff>
    </xdr:from>
    <xdr:to>
      <xdr:col>9</xdr:col>
      <xdr:colOff>133350</xdr:colOff>
      <xdr:row>18</xdr:row>
      <xdr:rowOff>295275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CxnSpPr/>
      </xdr:nvCxnSpPr>
      <xdr:spPr>
        <a:xfrm>
          <a:off x="561975" y="4623627"/>
          <a:ext cx="6705600" cy="5523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114300</xdr:colOff>
      <xdr:row>18</xdr:row>
      <xdr:rowOff>161925</xdr:rowOff>
    </xdr:from>
    <xdr:to>
      <xdr:col>9</xdr:col>
      <xdr:colOff>314325</xdr:colOff>
      <xdr:row>19</xdr:row>
      <xdr:rowOff>133350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/>
      </xdr:nvSpPr>
      <xdr:spPr>
        <a:xfrm>
          <a:off x="7248525" y="4495800"/>
          <a:ext cx="200025" cy="2952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=</a:t>
          </a:r>
        </a:p>
      </xdr:txBody>
    </xdr:sp>
    <xdr:clientData/>
  </xdr:twoCellAnchor>
  <xdr:twoCellAnchor>
    <xdr:from>
      <xdr:col>9</xdr:col>
      <xdr:colOff>171450</xdr:colOff>
      <xdr:row>18</xdr:row>
      <xdr:rowOff>1</xdr:rowOff>
    </xdr:from>
    <xdr:to>
      <xdr:col>9</xdr:col>
      <xdr:colOff>895350</xdr:colOff>
      <xdr:row>18</xdr:row>
      <xdr:rowOff>285751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/>
      </xdr:nvSpPr>
      <xdr:spPr>
        <a:xfrm>
          <a:off x="7305675" y="4610101"/>
          <a:ext cx="72390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17.7712</a:t>
          </a:r>
        </a:p>
      </xdr:txBody>
    </xdr:sp>
    <xdr:clientData/>
  </xdr:twoCellAnchor>
  <xdr:twoCellAnchor>
    <xdr:from>
      <xdr:col>10</xdr:col>
      <xdr:colOff>19050</xdr:colOff>
      <xdr:row>18</xdr:row>
      <xdr:rowOff>0</xdr:rowOff>
    </xdr:from>
    <xdr:to>
      <xdr:col>11</xdr:col>
      <xdr:colOff>238125</xdr:colOff>
      <xdr:row>18</xdr:row>
      <xdr:rowOff>285750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/>
      </xdr:nvSpPr>
      <xdr:spPr>
        <a:xfrm>
          <a:off x="8058150" y="4333875"/>
          <a:ext cx="121920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6.1282</a:t>
          </a:r>
        </a:p>
      </xdr:txBody>
    </xdr:sp>
    <xdr:clientData/>
  </xdr:twoCellAnchor>
  <xdr:twoCellAnchor>
    <xdr:from>
      <xdr:col>4</xdr:col>
      <xdr:colOff>295275</xdr:colOff>
      <xdr:row>19</xdr:row>
      <xdr:rowOff>9525</xdr:rowOff>
    </xdr:from>
    <xdr:to>
      <xdr:col>6</xdr:col>
      <xdr:colOff>38100</xdr:colOff>
      <xdr:row>19</xdr:row>
      <xdr:rowOff>266700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/>
      </xdr:nvSpPr>
      <xdr:spPr>
        <a:xfrm>
          <a:off x="3771900" y="4667250"/>
          <a:ext cx="1247775" cy="257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Trị giá FOB</a:t>
          </a:r>
        </a:p>
      </xdr:txBody>
    </xdr:sp>
    <xdr:clientData/>
  </xdr:twoCellAnchor>
  <xdr:twoCellAnchor>
    <xdr:from>
      <xdr:col>9</xdr:col>
      <xdr:colOff>781050</xdr:colOff>
      <xdr:row>18</xdr:row>
      <xdr:rowOff>0</xdr:rowOff>
    </xdr:from>
    <xdr:to>
      <xdr:col>10</xdr:col>
      <xdr:colOff>66675</xdr:colOff>
      <xdr:row>18</xdr:row>
      <xdr:rowOff>247650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/>
      </xdr:nvSpPr>
      <xdr:spPr>
        <a:xfrm>
          <a:off x="7915275" y="4333875"/>
          <a:ext cx="19050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</a:t>
          </a:r>
        </a:p>
      </xdr:txBody>
    </xdr:sp>
    <xdr:clientData/>
  </xdr:twoCellAnchor>
  <xdr:twoCellAnchor>
    <xdr:from>
      <xdr:col>9</xdr:col>
      <xdr:colOff>314325</xdr:colOff>
      <xdr:row>18</xdr:row>
      <xdr:rowOff>304800</xdr:rowOff>
    </xdr:from>
    <xdr:to>
      <xdr:col>11</xdr:col>
      <xdr:colOff>238125</xdr:colOff>
      <xdr:row>18</xdr:row>
      <xdr:rowOff>309563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CxnSpPr>
          <a:stCxn id="6" idx="3"/>
        </xdr:cNvCxnSpPr>
      </xdr:nvCxnSpPr>
      <xdr:spPr>
        <a:xfrm flipV="1">
          <a:off x="7448550" y="4638675"/>
          <a:ext cx="1828800" cy="4763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200025</xdr:colOff>
      <xdr:row>18</xdr:row>
      <xdr:rowOff>161925</xdr:rowOff>
    </xdr:from>
    <xdr:to>
      <xdr:col>11</xdr:col>
      <xdr:colOff>400050</xdr:colOff>
      <xdr:row>19</xdr:row>
      <xdr:rowOff>133350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/>
      </xdr:nvSpPr>
      <xdr:spPr>
        <a:xfrm>
          <a:off x="9239250" y="4495800"/>
          <a:ext cx="200025" cy="2952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=</a:t>
          </a:r>
        </a:p>
      </xdr:txBody>
    </xdr:sp>
    <xdr:clientData/>
  </xdr:twoCellAnchor>
  <xdr:twoCellAnchor>
    <xdr:from>
      <xdr:col>9</xdr:col>
      <xdr:colOff>561975</xdr:colOff>
      <xdr:row>19</xdr:row>
      <xdr:rowOff>38100</xdr:rowOff>
    </xdr:from>
    <xdr:to>
      <xdr:col>10</xdr:col>
      <xdr:colOff>476250</xdr:colOff>
      <xdr:row>20</xdr:row>
      <xdr:rowOff>28575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/>
      </xdr:nvSpPr>
      <xdr:spPr>
        <a:xfrm>
          <a:off x="7696200" y="4972050"/>
          <a:ext cx="819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17.7712</a:t>
          </a:r>
        </a:p>
      </xdr:txBody>
    </xdr:sp>
    <xdr:clientData/>
  </xdr:twoCellAnchor>
  <xdr:twoCellAnchor>
    <xdr:from>
      <xdr:col>11</xdr:col>
      <xdr:colOff>409574</xdr:colOff>
      <xdr:row>18</xdr:row>
      <xdr:rowOff>152401</xdr:rowOff>
    </xdr:from>
    <xdr:to>
      <xdr:col>12</xdr:col>
      <xdr:colOff>542925</xdr:colOff>
      <xdr:row>19</xdr:row>
      <xdr:rowOff>104775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/>
      </xdr:nvSpPr>
      <xdr:spPr>
        <a:xfrm>
          <a:off x="9448799" y="4486276"/>
          <a:ext cx="847726" cy="27622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>
              <a:solidFill>
                <a:schemeClr val="tx1"/>
              </a:solidFill>
            </a:rPr>
            <a:t>65.52%</a:t>
          </a:r>
        </a:p>
      </xdr:txBody>
    </xdr:sp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247651</xdr:colOff>
      <xdr:row>16</xdr:row>
      <xdr:rowOff>161925</xdr:rowOff>
    </xdr:from>
    <xdr:to>
      <xdr:col>1</xdr:col>
      <xdr:colOff>819151</xdr:colOff>
      <xdr:row>18</xdr:row>
      <xdr:rowOff>228600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SpPr/>
      </xdr:nvSpPr>
      <xdr:spPr>
        <a:xfrm>
          <a:off x="676276" y="4114800"/>
          <a:ext cx="571500" cy="4476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Trị giá FOB</a:t>
          </a:r>
        </a:p>
      </xdr:txBody>
    </xdr:sp>
    <xdr:clientData/>
  </xdr:twoCellAnchor>
  <xdr:twoCellAnchor>
    <xdr:from>
      <xdr:col>1</xdr:col>
      <xdr:colOff>1133475</xdr:colOff>
      <xdr:row>16</xdr:row>
      <xdr:rowOff>142876</xdr:rowOff>
    </xdr:from>
    <xdr:to>
      <xdr:col>9</xdr:col>
      <xdr:colOff>142875</xdr:colOff>
      <xdr:row>18</xdr:row>
      <xdr:rowOff>219076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SpPr/>
      </xdr:nvSpPr>
      <xdr:spPr>
        <a:xfrm>
          <a:off x="1562100" y="4095751"/>
          <a:ext cx="5715000" cy="4572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Trị giá nguyên liệu, phụ tùng hoặc hàng hóa không có xuất xứ FTA (Trị giá CIF nguyên liệu nhập khẩu ngoài FTA tại thời điểm nhập khẩu/Giá mua đầu tiên của nguyên liệu không rõ xuất xứ)</a:t>
          </a:r>
        </a:p>
      </xdr:txBody>
    </xdr:sp>
    <xdr:clientData/>
  </xdr:twoCellAnchor>
  <xdr:twoCellAnchor>
    <xdr:from>
      <xdr:col>1</xdr:col>
      <xdr:colOff>866775</xdr:colOff>
      <xdr:row>17</xdr:row>
      <xdr:rowOff>66676</xdr:rowOff>
    </xdr:from>
    <xdr:to>
      <xdr:col>1</xdr:col>
      <xdr:colOff>1057275</xdr:colOff>
      <xdr:row>18</xdr:row>
      <xdr:rowOff>123826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SpPr/>
      </xdr:nvSpPr>
      <xdr:spPr>
        <a:xfrm>
          <a:off x="1295400" y="4210051"/>
          <a:ext cx="19050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</a:t>
          </a:r>
        </a:p>
      </xdr:txBody>
    </xdr:sp>
    <xdr:clientData/>
  </xdr:twoCellAnchor>
  <xdr:twoCellAnchor>
    <xdr:from>
      <xdr:col>1</xdr:col>
      <xdr:colOff>133350</xdr:colOff>
      <xdr:row>18</xdr:row>
      <xdr:rowOff>289752</xdr:rowOff>
    </xdr:from>
    <xdr:to>
      <xdr:col>9</xdr:col>
      <xdr:colOff>133350</xdr:colOff>
      <xdr:row>18</xdr:row>
      <xdr:rowOff>295275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0000000-0008-0000-0D00-000005000000}"/>
            </a:ext>
          </a:extLst>
        </xdr:cNvPr>
        <xdr:cNvCxnSpPr/>
      </xdr:nvCxnSpPr>
      <xdr:spPr>
        <a:xfrm>
          <a:off x="561975" y="4623627"/>
          <a:ext cx="6705600" cy="5523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114300</xdr:colOff>
      <xdr:row>18</xdr:row>
      <xdr:rowOff>161925</xdr:rowOff>
    </xdr:from>
    <xdr:to>
      <xdr:col>9</xdr:col>
      <xdr:colOff>314325</xdr:colOff>
      <xdr:row>19</xdr:row>
      <xdr:rowOff>133350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D00-000006000000}"/>
            </a:ext>
          </a:extLst>
        </xdr:cNvPr>
        <xdr:cNvSpPr/>
      </xdr:nvSpPr>
      <xdr:spPr>
        <a:xfrm>
          <a:off x="7248525" y="4495800"/>
          <a:ext cx="200025" cy="2952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=</a:t>
          </a:r>
        </a:p>
      </xdr:txBody>
    </xdr:sp>
    <xdr:clientData/>
  </xdr:twoCellAnchor>
  <xdr:twoCellAnchor>
    <xdr:from>
      <xdr:col>9</xdr:col>
      <xdr:colOff>266699</xdr:colOff>
      <xdr:row>18</xdr:row>
      <xdr:rowOff>1</xdr:rowOff>
    </xdr:from>
    <xdr:to>
      <xdr:col>10</xdr:col>
      <xdr:colOff>76199</xdr:colOff>
      <xdr:row>18</xdr:row>
      <xdr:rowOff>285751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0D00-000007000000}"/>
            </a:ext>
          </a:extLst>
        </xdr:cNvPr>
        <xdr:cNvSpPr/>
      </xdr:nvSpPr>
      <xdr:spPr>
        <a:xfrm>
          <a:off x="7400924" y="4610101"/>
          <a:ext cx="714375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18.4917</a:t>
          </a:r>
        </a:p>
      </xdr:txBody>
    </xdr:sp>
    <xdr:clientData/>
  </xdr:twoCellAnchor>
  <xdr:twoCellAnchor>
    <xdr:from>
      <xdr:col>10</xdr:col>
      <xdr:colOff>19050</xdr:colOff>
      <xdr:row>18</xdr:row>
      <xdr:rowOff>0</xdr:rowOff>
    </xdr:from>
    <xdr:to>
      <xdr:col>11</xdr:col>
      <xdr:colOff>238125</xdr:colOff>
      <xdr:row>18</xdr:row>
      <xdr:rowOff>285750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0000000-0008-0000-0D00-000008000000}"/>
            </a:ext>
          </a:extLst>
        </xdr:cNvPr>
        <xdr:cNvSpPr/>
      </xdr:nvSpPr>
      <xdr:spPr>
        <a:xfrm>
          <a:off x="8058150" y="4333875"/>
          <a:ext cx="121920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5.3905</a:t>
          </a:r>
        </a:p>
      </xdr:txBody>
    </xdr:sp>
    <xdr:clientData/>
  </xdr:twoCellAnchor>
  <xdr:twoCellAnchor>
    <xdr:from>
      <xdr:col>4</xdr:col>
      <xdr:colOff>295275</xdr:colOff>
      <xdr:row>19</xdr:row>
      <xdr:rowOff>9525</xdr:rowOff>
    </xdr:from>
    <xdr:to>
      <xdr:col>6</xdr:col>
      <xdr:colOff>38100</xdr:colOff>
      <xdr:row>19</xdr:row>
      <xdr:rowOff>266700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00000000-0008-0000-0D00-000009000000}"/>
            </a:ext>
          </a:extLst>
        </xdr:cNvPr>
        <xdr:cNvSpPr/>
      </xdr:nvSpPr>
      <xdr:spPr>
        <a:xfrm>
          <a:off x="3771900" y="4667250"/>
          <a:ext cx="1247775" cy="257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Trị giá FOB</a:t>
          </a:r>
        </a:p>
      </xdr:txBody>
    </xdr:sp>
    <xdr:clientData/>
  </xdr:twoCellAnchor>
  <xdr:twoCellAnchor>
    <xdr:from>
      <xdr:col>9</xdr:col>
      <xdr:colOff>781050</xdr:colOff>
      <xdr:row>18</xdr:row>
      <xdr:rowOff>0</xdr:rowOff>
    </xdr:from>
    <xdr:to>
      <xdr:col>10</xdr:col>
      <xdr:colOff>66675</xdr:colOff>
      <xdr:row>18</xdr:row>
      <xdr:rowOff>247650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0000000-0008-0000-0D00-00000A000000}"/>
            </a:ext>
          </a:extLst>
        </xdr:cNvPr>
        <xdr:cNvSpPr/>
      </xdr:nvSpPr>
      <xdr:spPr>
        <a:xfrm>
          <a:off x="7915275" y="4333875"/>
          <a:ext cx="19050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</a:t>
          </a:r>
        </a:p>
      </xdr:txBody>
    </xdr:sp>
    <xdr:clientData/>
  </xdr:twoCellAnchor>
  <xdr:twoCellAnchor>
    <xdr:from>
      <xdr:col>9</xdr:col>
      <xdr:colOff>314325</xdr:colOff>
      <xdr:row>18</xdr:row>
      <xdr:rowOff>304800</xdr:rowOff>
    </xdr:from>
    <xdr:to>
      <xdr:col>11</xdr:col>
      <xdr:colOff>238125</xdr:colOff>
      <xdr:row>18</xdr:row>
      <xdr:rowOff>309563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id="{00000000-0008-0000-0D00-00000B000000}"/>
            </a:ext>
          </a:extLst>
        </xdr:cNvPr>
        <xdr:cNvCxnSpPr>
          <a:stCxn id="6" idx="3"/>
        </xdr:cNvCxnSpPr>
      </xdr:nvCxnSpPr>
      <xdr:spPr>
        <a:xfrm flipV="1">
          <a:off x="7448550" y="4638675"/>
          <a:ext cx="1828800" cy="4763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200025</xdr:colOff>
      <xdr:row>18</xdr:row>
      <xdr:rowOff>161925</xdr:rowOff>
    </xdr:from>
    <xdr:to>
      <xdr:col>11</xdr:col>
      <xdr:colOff>400050</xdr:colOff>
      <xdr:row>19</xdr:row>
      <xdr:rowOff>133350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00000000-0008-0000-0D00-00000C000000}"/>
            </a:ext>
          </a:extLst>
        </xdr:cNvPr>
        <xdr:cNvSpPr/>
      </xdr:nvSpPr>
      <xdr:spPr>
        <a:xfrm>
          <a:off x="9239250" y="4495800"/>
          <a:ext cx="200025" cy="2952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=</a:t>
          </a:r>
        </a:p>
      </xdr:txBody>
    </xdr:sp>
    <xdr:clientData/>
  </xdr:twoCellAnchor>
  <xdr:twoCellAnchor>
    <xdr:from>
      <xdr:col>9</xdr:col>
      <xdr:colOff>561974</xdr:colOff>
      <xdr:row>19</xdr:row>
      <xdr:rowOff>38100</xdr:rowOff>
    </xdr:from>
    <xdr:to>
      <xdr:col>10</xdr:col>
      <xdr:colOff>523874</xdr:colOff>
      <xdr:row>20</xdr:row>
      <xdr:rowOff>28575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00000000-0008-0000-0D00-00000D000000}"/>
            </a:ext>
          </a:extLst>
        </xdr:cNvPr>
        <xdr:cNvSpPr/>
      </xdr:nvSpPr>
      <xdr:spPr>
        <a:xfrm>
          <a:off x="7696199" y="4972050"/>
          <a:ext cx="866775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18.4917</a:t>
          </a:r>
        </a:p>
      </xdr:txBody>
    </xdr:sp>
    <xdr:clientData/>
  </xdr:twoCellAnchor>
  <xdr:twoCellAnchor>
    <xdr:from>
      <xdr:col>11</xdr:col>
      <xdr:colOff>409574</xdr:colOff>
      <xdr:row>18</xdr:row>
      <xdr:rowOff>152401</xdr:rowOff>
    </xdr:from>
    <xdr:to>
      <xdr:col>12</xdr:col>
      <xdr:colOff>542925</xdr:colOff>
      <xdr:row>19</xdr:row>
      <xdr:rowOff>104775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00000000-0008-0000-0D00-00000E000000}"/>
            </a:ext>
          </a:extLst>
        </xdr:cNvPr>
        <xdr:cNvSpPr/>
      </xdr:nvSpPr>
      <xdr:spPr>
        <a:xfrm>
          <a:off x="9448799" y="4486276"/>
          <a:ext cx="847726" cy="27622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>
              <a:solidFill>
                <a:schemeClr val="tx1"/>
              </a:solidFill>
            </a:rPr>
            <a:t>70.85%</a:t>
          </a:r>
        </a:p>
      </xdr:txBody>
    </xdr:sp>
    <xdr:clientData/>
  </xdr:twoCellAnchor>
  <xdr:twoCellAnchor editAs="oneCell">
    <xdr:from>
      <xdr:col>7</xdr:col>
      <xdr:colOff>809625</xdr:colOff>
      <xdr:row>20</xdr:row>
      <xdr:rowOff>171450</xdr:rowOff>
    </xdr:from>
    <xdr:to>
      <xdr:col>11</xdr:col>
      <xdr:colOff>257175</xdr:colOff>
      <xdr:row>32</xdr:row>
      <xdr:rowOff>134050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0000000-0008-0000-0D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05550" y="5400675"/>
          <a:ext cx="2990850" cy="229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247651</xdr:colOff>
      <xdr:row>16</xdr:row>
      <xdr:rowOff>161925</xdr:rowOff>
    </xdr:from>
    <xdr:to>
      <xdr:col>1</xdr:col>
      <xdr:colOff>819151</xdr:colOff>
      <xdr:row>18</xdr:row>
      <xdr:rowOff>228600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SpPr/>
      </xdr:nvSpPr>
      <xdr:spPr>
        <a:xfrm>
          <a:off x="676276" y="4114800"/>
          <a:ext cx="571500" cy="4476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Trị giá FOB</a:t>
          </a:r>
        </a:p>
      </xdr:txBody>
    </xdr:sp>
    <xdr:clientData/>
  </xdr:twoCellAnchor>
  <xdr:twoCellAnchor>
    <xdr:from>
      <xdr:col>1</xdr:col>
      <xdr:colOff>1133475</xdr:colOff>
      <xdr:row>16</xdr:row>
      <xdr:rowOff>142876</xdr:rowOff>
    </xdr:from>
    <xdr:to>
      <xdr:col>9</xdr:col>
      <xdr:colOff>142875</xdr:colOff>
      <xdr:row>18</xdr:row>
      <xdr:rowOff>219076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SpPr/>
      </xdr:nvSpPr>
      <xdr:spPr>
        <a:xfrm>
          <a:off x="1562100" y="4095751"/>
          <a:ext cx="5715000" cy="4572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Trị giá nguyên liệu, phụ tùng hoặc hàng hóa không có xuất xứ FTA (Trị giá CIF nguyên liệu nhập khẩu ngoài FTA tại thời điểm nhập khẩu/Giá mua đầu tiên của nguyên liệu không rõ xuất xứ)</a:t>
          </a:r>
        </a:p>
      </xdr:txBody>
    </xdr:sp>
    <xdr:clientData/>
  </xdr:twoCellAnchor>
  <xdr:twoCellAnchor>
    <xdr:from>
      <xdr:col>1</xdr:col>
      <xdr:colOff>866775</xdr:colOff>
      <xdr:row>17</xdr:row>
      <xdr:rowOff>66676</xdr:rowOff>
    </xdr:from>
    <xdr:to>
      <xdr:col>1</xdr:col>
      <xdr:colOff>1057275</xdr:colOff>
      <xdr:row>18</xdr:row>
      <xdr:rowOff>123826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SpPr/>
      </xdr:nvSpPr>
      <xdr:spPr>
        <a:xfrm>
          <a:off x="1295400" y="4210051"/>
          <a:ext cx="19050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</a:t>
          </a:r>
        </a:p>
      </xdr:txBody>
    </xdr:sp>
    <xdr:clientData/>
  </xdr:twoCellAnchor>
  <xdr:twoCellAnchor>
    <xdr:from>
      <xdr:col>1</xdr:col>
      <xdr:colOff>133350</xdr:colOff>
      <xdr:row>18</xdr:row>
      <xdr:rowOff>289752</xdr:rowOff>
    </xdr:from>
    <xdr:to>
      <xdr:col>9</xdr:col>
      <xdr:colOff>133350</xdr:colOff>
      <xdr:row>18</xdr:row>
      <xdr:rowOff>295275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0000000-0008-0000-0B00-000005000000}"/>
            </a:ext>
          </a:extLst>
        </xdr:cNvPr>
        <xdr:cNvCxnSpPr/>
      </xdr:nvCxnSpPr>
      <xdr:spPr>
        <a:xfrm>
          <a:off x="561975" y="4623627"/>
          <a:ext cx="6705600" cy="5523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114300</xdr:colOff>
      <xdr:row>18</xdr:row>
      <xdr:rowOff>161925</xdr:rowOff>
    </xdr:from>
    <xdr:to>
      <xdr:col>9</xdr:col>
      <xdr:colOff>314325</xdr:colOff>
      <xdr:row>19</xdr:row>
      <xdr:rowOff>133350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B00-000006000000}"/>
            </a:ext>
          </a:extLst>
        </xdr:cNvPr>
        <xdr:cNvSpPr/>
      </xdr:nvSpPr>
      <xdr:spPr>
        <a:xfrm>
          <a:off x="7248525" y="4495800"/>
          <a:ext cx="200025" cy="2952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=</a:t>
          </a:r>
        </a:p>
      </xdr:txBody>
    </xdr:sp>
    <xdr:clientData/>
  </xdr:twoCellAnchor>
  <xdr:twoCellAnchor>
    <xdr:from>
      <xdr:col>9</xdr:col>
      <xdr:colOff>266700</xdr:colOff>
      <xdr:row>18</xdr:row>
      <xdr:rowOff>1</xdr:rowOff>
    </xdr:from>
    <xdr:to>
      <xdr:col>10</xdr:col>
      <xdr:colOff>104775</xdr:colOff>
      <xdr:row>18</xdr:row>
      <xdr:rowOff>285751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0B00-000007000000}"/>
            </a:ext>
          </a:extLst>
        </xdr:cNvPr>
        <xdr:cNvSpPr/>
      </xdr:nvSpPr>
      <xdr:spPr>
        <a:xfrm>
          <a:off x="7400925" y="4610101"/>
          <a:ext cx="7429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18.3594</a:t>
          </a:r>
        </a:p>
      </xdr:txBody>
    </xdr:sp>
    <xdr:clientData/>
  </xdr:twoCellAnchor>
  <xdr:twoCellAnchor>
    <xdr:from>
      <xdr:col>10</xdr:col>
      <xdr:colOff>19050</xdr:colOff>
      <xdr:row>18</xdr:row>
      <xdr:rowOff>0</xdr:rowOff>
    </xdr:from>
    <xdr:to>
      <xdr:col>11</xdr:col>
      <xdr:colOff>238125</xdr:colOff>
      <xdr:row>18</xdr:row>
      <xdr:rowOff>285750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0000000-0008-0000-0B00-000008000000}"/>
            </a:ext>
          </a:extLst>
        </xdr:cNvPr>
        <xdr:cNvSpPr/>
      </xdr:nvSpPr>
      <xdr:spPr>
        <a:xfrm>
          <a:off x="8058150" y="4333875"/>
          <a:ext cx="121920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5.3905	</a:t>
          </a:r>
        </a:p>
      </xdr:txBody>
    </xdr:sp>
    <xdr:clientData/>
  </xdr:twoCellAnchor>
  <xdr:twoCellAnchor>
    <xdr:from>
      <xdr:col>4</xdr:col>
      <xdr:colOff>295275</xdr:colOff>
      <xdr:row>19</xdr:row>
      <xdr:rowOff>9525</xdr:rowOff>
    </xdr:from>
    <xdr:to>
      <xdr:col>6</xdr:col>
      <xdr:colOff>38100</xdr:colOff>
      <xdr:row>19</xdr:row>
      <xdr:rowOff>266700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00000000-0008-0000-0B00-000009000000}"/>
            </a:ext>
          </a:extLst>
        </xdr:cNvPr>
        <xdr:cNvSpPr/>
      </xdr:nvSpPr>
      <xdr:spPr>
        <a:xfrm>
          <a:off x="3771900" y="4667250"/>
          <a:ext cx="1247775" cy="257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Trị giá FOB</a:t>
          </a:r>
        </a:p>
      </xdr:txBody>
    </xdr:sp>
    <xdr:clientData/>
  </xdr:twoCellAnchor>
  <xdr:twoCellAnchor>
    <xdr:from>
      <xdr:col>9</xdr:col>
      <xdr:colOff>781050</xdr:colOff>
      <xdr:row>18</xdr:row>
      <xdr:rowOff>0</xdr:rowOff>
    </xdr:from>
    <xdr:to>
      <xdr:col>10</xdr:col>
      <xdr:colOff>66675</xdr:colOff>
      <xdr:row>18</xdr:row>
      <xdr:rowOff>247650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0000000-0008-0000-0B00-00000A000000}"/>
            </a:ext>
          </a:extLst>
        </xdr:cNvPr>
        <xdr:cNvSpPr/>
      </xdr:nvSpPr>
      <xdr:spPr>
        <a:xfrm>
          <a:off x="7915275" y="4333875"/>
          <a:ext cx="19050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</a:t>
          </a:r>
        </a:p>
      </xdr:txBody>
    </xdr:sp>
    <xdr:clientData/>
  </xdr:twoCellAnchor>
  <xdr:twoCellAnchor>
    <xdr:from>
      <xdr:col>9</xdr:col>
      <xdr:colOff>314325</xdr:colOff>
      <xdr:row>18</xdr:row>
      <xdr:rowOff>304800</xdr:rowOff>
    </xdr:from>
    <xdr:to>
      <xdr:col>11</xdr:col>
      <xdr:colOff>238125</xdr:colOff>
      <xdr:row>18</xdr:row>
      <xdr:rowOff>309563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id="{00000000-0008-0000-0B00-00000B000000}"/>
            </a:ext>
          </a:extLst>
        </xdr:cNvPr>
        <xdr:cNvCxnSpPr>
          <a:stCxn id="6" idx="3"/>
        </xdr:cNvCxnSpPr>
      </xdr:nvCxnSpPr>
      <xdr:spPr>
        <a:xfrm flipV="1">
          <a:off x="7448550" y="4638675"/>
          <a:ext cx="1828800" cy="4763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200025</xdr:colOff>
      <xdr:row>18</xdr:row>
      <xdr:rowOff>161925</xdr:rowOff>
    </xdr:from>
    <xdr:to>
      <xdr:col>11</xdr:col>
      <xdr:colOff>400050</xdr:colOff>
      <xdr:row>19</xdr:row>
      <xdr:rowOff>133350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00000000-0008-0000-0B00-00000C000000}"/>
            </a:ext>
          </a:extLst>
        </xdr:cNvPr>
        <xdr:cNvSpPr/>
      </xdr:nvSpPr>
      <xdr:spPr>
        <a:xfrm>
          <a:off x="9239250" y="4495800"/>
          <a:ext cx="200025" cy="2952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=</a:t>
          </a:r>
        </a:p>
      </xdr:txBody>
    </xdr:sp>
    <xdr:clientData/>
  </xdr:twoCellAnchor>
  <xdr:twoCellAnchor>
    <xdr:from>
      <xdr:col>9</xdr:col>
      <xdr:colOff>561974</xdr:colOff>
      <xdr:row>19</xdr:row>
      <xdr:rowOff>38100</xdr:rowOff>
    </xdr:from>
    <xdr:to>
      <xdr:col>10</xdr:col>
      <xdr:colOff>390524</xdr:colOff>
      <xdr:row>20</xdr:row>
      <xdr:rowOff>28575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00000000-0008-0000-0B00-00000D000000}"/>
            </a:ext>
          </a:extLst>
        </xdr:cNvPr>
        <xdr:cNvSpPr/>
      </xdr:nvSpPr>
      <xdr:spPr>
        <a:xfrm>
          <a:off x="7696199" y="4972050"/>
          <a:ext cx="733425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18.3594</a:t>
          </a:r>
        </a:p>
      </xdr:txBody>
    </xdr:sp>
    <xdr:clientData/>
  </xdr:twoCellAnchor>
  <xdr:twoCellAnchor>
    <xdr:from>
      <xdr:col>11</xdr:col>
      <xdr:colOff>409574</xdr:colOff>
      <xdr:row>18</xdr:row>
      <xdr:rowOff>152401</xdr:rowOff>
    </xdr:from>
    <xdr:to>
      <xdr:col>12</xdr:col>
      <xdr:colOff>542925</xdr:colOff>
      <xdr:row>19</xdr:row>
      <xdr:rowOff>104775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00000000-0008-0000-0B00-00000E000000}"/>
            </a:ext>
          </a:extLst>
        </xdr:cNvPr>
        <xdr:cNvSpPr/>
      </xdr:nvSpPr>
      <xdr:spPr>
        <a:xfrm>
          <a:off x="9448799" y="4486276"/>
          <a:ext cx="847726" cy="27622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>
              <a:solidFill>
                <a:schemeClr val="tx1"/>
              </a:solidFill>
            </a:rPr>
            <a:t>70.64%</a:t>
          </a:r>
        </a:p>
      </xdr:txBody>
    </xdr:sp>
    <xdr:clientData/>
  </xdr:twoCellAnchor>
  <xdr:twoCellAnchor editAs="oneCell">
    <xdr:from>
      <xdr:col>7</xdr:col>
      <xdr:colOff>762001</xdr:colOff>
      <xdr:row>20</xdr:row>
      <xdr:rowOff>112060</xdr:rowOff>
    </xdr:from>
    <xdr:to>
      <xdr:col>11</xdr:col>
      <xdr:colOff>285824</xdr:colOff>
      <xdr:row>31</xdr:row>
      <xdr:rowOff>153359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C127D43A-7B09-4A70-B02F-2705E30926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64089" y="5334001"/>
          <a:ext cx="3076088" cy="2181623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247651</xdr:colOff>
      <xdr:row>16</xdr:row>
      <xdr:rowOff>161925</xdr:rowOff>
    </xdr:from>
    <xdr:to>
      <xdr:col>1</xdr:col>
      <xdr:colOff>819151</xdr:colOff>
      <xdr:row>18</xdr:row>
      <xdr:rowOff>228600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SpPr/>
      </xdr:nvSpPr>
      <xdr:spPr>
        <a:xfrm>
          <a:off x="676276" y="4114800"/>
          <a:ext cx="571500" cy="4476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Trị giá FOB</a:t>
          </a:r>
        </a:p>
      </xdr:txBody>
    </xdr:sp>
    <xdr:clientData/>
  </xdr:twoCellAnchor>
  <xdr:twoCellAnchor>
    <xdr:from>
      <xdr:col>1</xdr:col>
      <xdr:colOff>1133475</xdr:colOff>
      <xdr:row>16</xdr:row>
      <xdr:rowOff>142876</xdr:rowOff>
    </xdr:from>
    <xdr:to>
      <xdr:col>9</xdr:col>
      <xdr:colOff>142875</xdr:colOff>
      <xdr:row>18</xdr:row>
      <xdr:rowOff>219076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1400-000003000000}"/>
            </a:ext>
          </a:extLst>
        </xdr:cNvPr>
        <xdr:cNvSpPr/>
      </xdr:nvSpPr>
      <xdr:spPr>
        <a:xfrm>
          <a:off x="1562100" y="4095751"/>
          <a:ext cx="5715000" cy="4572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Trị giá nguyên liệu, phụ tùng hoặc hàng hóa không có xuất xứ FTA (Trị giá CIF nguyên liệu nhập khẩu ngoài FTA tại thời điểm nhập khẩu/Giá mua đầu tiên của nguyên liệu không rõ xuất xứ)</a:t>
          </a:r>
        </a:p>
      </xdr:txBody>
    </xdr:sp>
    <xdr:clientData/>
  </xdr:twoCellAnchor>
  <xdr:twoCellAnchor>
    <xdr:from>
      <xdr:col>1</xdr:col>
      <xdr:colOff>866775</xdr:colOff>
      <xdr:row>17</xdr:row>
      <xdr:rowOff>66676</xdr:rowOff>
    </xdr:from>
    <xdr:to>
      <xdr:col>1</xdr:col>
      <xdr:colOff>1057275</xdr:colOff>
      <xdr:row>18</xdr:row>
      <xdr:rowOff>123826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1400-000004000000}"/>
            </a:ext>
          </a:extLst>
        </xdr:cNvPr>
        <xdr:cNvSpPr/>
      </xdr:nvSpPr>
      <xdr:spPr>
        <a:xfrm>
          <a:off x="1295400" y="4210051"/>
          <a:ext cx="19050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</a:t>
          </a:r>
        </a:p>
      </xdr:txBody>
    </xdr:sp>
    <xdr:clientData/>
  </xdr:twoCellAnchor>
  <xdr:twoCellAnchor>
    <xdr:from>
      <xdr:col>1</xdr:col>
      <xdr:colOff>133350</xdr:colOff>
      <xdr:row>18</xdr:row>
      <xdr:rowOff>289752</xdr:rowOff>
    </xdr:from>
    <xdr:to>
      <xdr:col>9</xdr:col>
      <xdr:colOff>133350</xdr:colOff>
      <xdr:row>18</xdr:row>
      <xdr:rowOff>295275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0000000-0008-0000-1400-000005000000}"/>
            </a:ext>
          </a:extLst>
        </xdr:cNvPr>
        <xdr:cNvCxnSpPr/>
      </xdr:nvCxnSpPr>
      <xdr:spPr>
        <a:xfrm>
          <a:off x="561975" y="4623627"/>
          <a:ext cx="6705600" cy="5523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114300</xdr:colOff>
      <xdr:row>18</xdr:row>
      <xdr:rowOff>161925</xdr:rowOff>
    </xdr:from>
    <xdr:to>
      <xdr:col>9</xdr:col>
      <xdr:colOff>314325</xdr:colOff>
      <xdr:row>19</xdr:row>
      <xdr:rowOff>133350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1400-000006000000}"/>
            </a:ext>
          </a:extLst>
        </xdr:cNvPr>
        <xdr:cNvSpPr/>
      </xdr:nvSpPr>
      <xdr:spPr>
        <a:xfrm>
          <a:off x="7248525" y="4495800"/>
          <a:ext cx="200025" cy="2952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=</a:t>
          </a:r>
        </a:p>
      </xdr:txBody>
    </xdr:sp>
    <xdr:clientData/>
  </xdr:twoCellAnchor>
  <xdr:twoCellAnchor>
    <xdr:from>
      <xdr:col>9</xdr:col>
      <xdr:colOff>266700</xdr:colOff>
      <xdr:row>18</xdr:row>
      <xdr:rowOff>1</xdr:rowOff>
    </xdr:from>
    <xdr:to>
      <xdr:col>9</xdr:col>
      <xdr:colOff>895350</xdr:colOff>
      <xdr:row>18</xdr:row>
      <xdr:rowOff>285751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1400-000007000000}"/>
            </a:ext>
          </a:extLst>
        </xdr:cNvPr>
        <xdr:cNvSpPr/>
      </xdr:nvSpPr>
      <xdr:spPr>
        <a:xfrm>
          <a:off x="7400925" y="4333876"/>
          <a:ext cx="6286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rgbClr val="FF0000"/>
              </a:solidFill>
            </a:rPr>
            <a:t>4.6984</a:t>
          </a:r>
        </a:p>
      </xdr:txBody>
    </xdr:sp>
    <xdr:clientData/>
  </xdr:twoCellAnchor>
  <xdr:twoCellAnchor>
    <xdr:from>
      <xdr:col>10</xdr:col>
      <xdr:colOff>19050</xdr:colOff>
      <xdr:row>18</xdr:row>
      <xdr:rowOff>0</xdr:rowOff>
    </xdr:from>
    <xdr:to>
      <xdr:col>11</xdr:col>
      <xdr:colOff>238125</xdr:colOff>
      <xdr:row>18</xdr:row>
      <xdr:rowOff>285750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0000000-0008-0000-1400-000008000000}"/>
            </a:ext>
          </a:extLst>
        </xdr:cNvPr>
        <xdr:cNvSpPr/>
      </xdr:nvSpPr>
      <xdr:spPr>
        <a:xfrm>
          <a:off x="8058150" y="4333875"/>
          <a:ext cx="121920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rgbClr val="FF0000"/>
              </a:solidFill>
            </a:rPr>
            <a:t>0.2955</a:t>
          </a:r>
        </a:p>
      </xdr:txBody>
    </xdr:sp>
    <xdr:clientData/>
  </xdr:twoCellAnchor>
  <xdr:twoCellAnchor>
    <xdr:from>
      <xdr:col>4</xdr:col>
      <xdr:colOff>295275</xdr:colOff>
      <xdr:row>19</xdr:row>
      <xdr:rowOff>9525</xdr:rowOff>
    </xdr:from>
    <xdr:to>
      <xdr:col>6</xdr:col>
      <xdr:colOff>38100</xdr:colOff>
      <xdr:row>19</xdr:row>
      <xdr:rowOff>266700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00000000-0008-0000-1400-000009000000}"/>
            </a:ext>
          </a:extLst>
        </xdr:cNvPr>
        <xdr:cNvSpPr/>
      </xdr:nvSpPr>
      <xdr:spPr>
        <a:xfrm>
          <a:off x="3771900" y="4667250"/>
          <a:ext cx="1247775" cy="257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Trị giá FOB</a:t>
          </a:r>
        </a:p>
      </xdr:txBody>
    </xdr:sp>
    <xdr:clientData/>
  </xdr:twoCellAnchor>
  <xdr:twoCellAnchor>
    <xdr:from>
      <xdr:col>9</xdr:col>
      <xdr:colOff>781050</xdr:colOff>
      <xdr:row>18</xdr:row>
      <xdr:rowOff>0</xdr:rowOff>
    </xdr:from>
    <xdr:to>
      <xdr:col>10</xdr:col>
      <xdr:colOff>66675</xdr:colOff>
      <xdr:row>18</xdr:row>
      <xdr:rowOff>247650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0000000-0008-0000-1400-00000A000000}"/>
            </a:ext>
          </a:extLst>
        </xdr:cNvPr>
        <xdr:cNvSpPr/>
      </xdr:nvSpPr>
      <xdr:spPr>
        <a:xfrm>
          <a:off x="7915275" y="4333875"/>
          <a:ext cx="19050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</a:t>
          </a:r>
        </a:p>
      </xdr:txBody>
    </xdr:sp>
    <xdr:clientData/>
  </xdr:twoCellAnchor>
  <xdr:twoCellAnchor>
    <xdr:from>
      <xdr:col>9</xdr:col>
      <xdr:colOff>314325</xdr:colOff>
      <xdr:row>18</xdr:row>
      <xdr:rowOff>304800</xdr:rowOff>
    </xdr:from>
    <xdr:to>
      <xdr:col>11</xdr:col>
      <xdr:colOff>238125</xdr:colOff>
      <xdr:row>18</xdr:row>
      <xdr:rowOff>309563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id="{00000000-0008-0000-1400-00000B000000}"/>
            </a:ext>
          </a:extLst>
        </xdr:cNvPr>
        <xdr:cNvCxnSpPr>
          <a:stCxn id="6" idx="3"/>
        </xdr:cNvCxnSpPr>
      </xdr:nvCxnSpPr>
      <xdr:spPr>
        <a:xfrm flipV="1">
          <a:off x="7448550" y="4638675"/>
          <a:ext cx="1828800" cy="4763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200025</xdr:colOff>
      <xdr:row>18</xdr:row>
      <xdr:rowOff>161925</xdr:rowOff>
    </xdr:from>
    <xdr:to>
      <xdr:col>11</xdr:col>
      <xdr:colOff>400050</xdr:colOff>
      <xdr:row>19</xdr:row>
      <xdr:rowOff>133350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00000000-0008-0000-1400-00000C000000}"/>
            </a:ext>
          </a:extLst>
        </xdr:cNvPr>
        <xdr:cNvSpPr/>
      </xdr:nvSpPr>
      <xdr:spPr>
        <a:xfrm>
          <a:off x="9239250" y="4495800"/>
          <a:ext cx="200025" cy="2952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=</a:t>
          </a:r>
        </a:p>
      </xdr:txBody>
    </xdr:sp>
    <xdr:clientData/>
  </xdr:twoCellAnchor>
  <xdr:twoCellAnchor>
    <xdr:from>
      <xdr:col>9</xdr:col>
      <xdr:colOff>561975</xdr:colOff>
      <xdr:row>19</xdr:row>
      <xdr:rowOff>38100</xdr:rowOff>
    </xdr:from>
    <xdr:to>
      <xdr:col>10</xdr:col>
      <xdr:colOff>285750</xdr:colOff>
      <xdr:row>20</xdr:row>
      <xdr:rowOff>28575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00000000-0008-0000-1400-00000D000000}"/>
            </a:ext>
          </a:extLst>
        </xdr:cNvPr>
        <xdr:cNvSpPr/>
      </xdr:nvSpPr>
      <xdr:spPr>
        <a:xfrm>
          <a:off x="7696200" y="4695825"/>
          <a:ext cx="6286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rgbClr val="FF0000"/>
              </a:solidFill>
            </a:rPr>
            <a:t>4.6984</a:t>
          </a:r>
        </a:p>
      </xdr:txBody>
    </xdr:sp>
    <xdr:clientData/>
  </xdr:twoCellAnchor>
  <xdr:twoCellAnchor>
    <xdr:from>
      <xdr:col>11</xdr:col>
      <xdr:colOff>409574</xdr:colOff>
      <xdr:row>18</xdr:row>
      <xdr:rowOff>152401</xdr:rowOff>
    </xdr:from>
    <xdr:to>
      <xdr:col>12</xdr:col>
      <xdr:colOff>542925</xdr:colOff>
      <xdr:row>19</xdr:row>
      <xdr:rowOff>104775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00000000-0008-0000-1400-00000E000000}"/>
            </a:ext>
          </a:extLst>
        </xdr:cNvPr>
        <xdr:cNvSpPr/>
      </xdr:nvSpPr>
      <xdr:spPr>
        <a:xfrm>
          <a:off x="9448799" y="4486276"/>
          <a:ext cx="847726" cy="27622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>
              <a:solidFill>
                <a:srgbClr val="FF0000"/>
              </a:solidFill>
            </a:rPr>
            <a:t>93.71%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247651</xdr:colOff>
      <xdr:row>16</xdr:row>
      <xdr:rowOff>161925</xdr:rowOff>
    </xdr:from>
    <xdr:to>
      <xdr:col>1</xdr:col>
      <xdr:colOff>819151</xdr:colOff>
      <xdr:row>18</xdr:row>
      <xdr:rowOff>228600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676276" y="4114800"/>
          <a:ext cx="571500" cy="4476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Trị giá FOB</a:t>
          </a:r>
        </a:p>
      </xdr:txBody>
    </xdr:sp>
    <xdr:clientData/>
  </xdr:twoCellAnchor>
  <xdr:twoCellAnchor>
    <xdr:from>
      <xdr:col>1</xdr:col>
      <xdr:colOff>1133475</xdr:colOff>
      <xdr:row>16</xdr:row>
      <xdr:rowOff>142876</xdr:rowOff>
    </xdr:from>
    <xdr:to>
      <xdr:col>9</xdr:col>
      <xdr:colOff>142875</xdr:colOff>
      <xdr:row>18</xdr:row>
      <xdr:rowOff>219076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>
        <a:xfrm>
          <a:off x="1562100" y="4095751"/>
          <a:ext cx="5715000" cy="4572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Trị giá nguyên liệu, phụ tùng hoặc hàng hóa không có xuất xứ FTA (Trị giá CIF nguyên liệu nhập khẩu ngoài FTA tại thời điểm nhập khẩu/Giá mua đầu tiên của nguyên liệu không rõ xuất xứ)</a:t>
          </a:r>
        </a:p>
      </xdr:txBody>
    </xdr:sp>
    <xdr:clientData/>
  </xdr:twoCellAnchor>
  <xdr:twoCellAnchor>
    <xdr:from>
      <xdr:col>1</xdr:col>
      <xdr:colOff>866775</xdr:colOff>
      <xdr:row>17</xdr:row>
      <xdr:rowOff>66676</xdr:rowOff>
    </xdr:from>
    <xdr:to>
      <xdr:col>1</xdr:col>
      <xdr:colOff>1057275</xdr:colOff>
      <xdr:row>18</xdr:row>
      <xdr:rowOff>123826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/>
      </xdr:nvSpPr>
      <xdr:spPr>
        <a:xfrm>
          <a:off x="1295400" y="4210051"/>
          <a:ext cx="19050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</a:t>
          </a:r>
        </a:p>
      </xdr:txBody>
    </xdr:sp>
    <xdr:clientData/>
  </xdr:twoCellAnchor>
  <xdr:twoCellAnchor>
    <xdr:from>
      <xdr:col>1</xdr:col>
      <xdr:colOff>133350</xdr:colOff>
      <xdr:row>18</xdr:row>
      <xdr:rowOff>289752</xdr:rowOff>
    </xdr:from>
    <xdr:to>
      <xdr:col>9</xdr:col>
      <xdr:colOff>133350</xdr:colOff>
      <xdr:row>18</xdr:row>
      <xdr:rowOff>295275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CxnSpPr/>
      </xdr:nvCxnSpPr>
      <xdr:spPr>
        <a:xfrm>
          <a:off x="561975" y="4623627"/>
          <a:ext cx="6705600" cy="5523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114300</xdr:colOff>
      <xdr:row>18</xdr:row>
      <xdr:rowOff>161925</xdr:rowOff>
    </xdr:from>
    <xdr:to>
      <xdr:col>9</xdr:col>
      <xdr:colOff>314325</xdr:colOff>
      <xdr:row>19</xdr:row>
      <xdr:rowOff>133350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/>
      </xdr:nvSpPr>
      <xdr:spPr>
        <a:xfrm>
          <a:off x="7248525" y="4495800"/>
          <a:ext cx="200025" cy="2952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=</a:t>
          </a:r>
        </a:p>
      </xdr:txBody>
    </xdr:sp>
    <xdr:clientData/>
  </xdr:twoCellAnchor>
  <xdr:twoCellAnchor>
    <xdr:from>
      <xdr:col>4</xdr:col>
      <xdr:colOff>295275</xdr:colOff>
      <xdr:row>19</xdr:row>
      <xdr:rowOff>9525</xdr:rowOff>
    </xdr:from>
    <xdr:to>
      <xdr:col>6</xdr:col>
      <xdr:colOff>38100</xdr:colOff>
      <xdr:row>19</xdr:row>
      <xdr:rowOff>266700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/>
      </xdr:nvSpPr>
      <xdr:spPr>
        <a:xfrm>
          <a:off x="3771900" y="4667250"/>
          <a:ext cx="1247775" cy="257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Trị giá FOB</a:t>
          </a:r>
        </a:p>
      </xdr:txBody>
    </xdr:sp>
    <xdr:clientData/>
  </xdr:twoCellAnchor>
  <xdr:twoCellAnchor>
    <xdr:from>
      <xdr:col>10</xdr:col>
      <xdr:colOff>104775</xdr:colOff>
      <xdr:row>18</xdr:row>
      <xdr:rowOff>9525</xdr:rowOff>
    </xdr:from>
    <xdr:to>
      <xdr:col>10</xdr:col>
      <xdr:colOff>295275</xdr:colOff>
      <xdr:row>18</xdr:row>
      <xdr:rowOff>257175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/>
      </xdr:nvSpPr>
      <xdr:spPr>
        <a:xfrm>
          <a:off x="8143875" y="4343400"/>
          <a:ext cx="19050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</a:t>
          </a:r>
        </a:p>
      </xdr:txBody>
    </xdr:sp>
    <xdr:clientData/>
  </xdr:twoCellAnchor>
  <xdr:twoCellAnchor>
    <xdr:from>
      <xdr:col>9</xdr:col>
      <xdr:colOff>371475</xdr:colOff>
      <xdr:row>18</xdr:row>
      <xdr:rowOff>309563</xdr:rowOff>
    </xdr:from>
    <xdr:to>
      <xdr:col>11</xdr:col>
      <xdr:colOff>200025</xdr:colOff>
      <xdr:row>18</xdr:row>
      <xdr:rowOff>309564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CxnSpPr>
          <a:endCxn id="12" idx="1"/>
        </xdr:cNvCxnSpPr>
      </xdr:nvCxnSpPr>
      <xdr:spPr>
        <a:xfrm flipV="1">
          <a:off x="7505700" y="4643438"/>
          <a:ext cx="1733550" cy="1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200025</xdr:colOff>
      <xdr:row>18</xdr:row>
      <xdr:rowOff>161925</xdr:rowOff>
    </xdr:from>
    <xdr:to>
      <xdr:col>11</xdr:col>
      <xdr:colOff>400050</xdr:colOff>
      <xdr:row>19</xdr:row>
      <xdr:rowOff>133350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/>
      </xdr:nvSpPr>
      <xdr:spPr>
        <a:xfrm>
          <a:off x="9239250" y="4495800"/>
          <a:ext cx="200025" cy="2952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=</a:t>
          </a:r>
        </a:p>
      </xdr:txBody>
    </xdr:sp>
    <xdr:clientData/>
  </xdr:twoCellAnchor>
  <xdr:twoCellAnchor editAs="oneCell">
    <xdr:from>
      <xdr:col>7</xdr:col>
      <xdr:colOff>704850</xdr:colOff>
      <xdr:row>21</xdr:row>
      <xdr:rowOff>76200</xdr:rowOff>
    </xdr:from>
    <xdr:to>
      <xdr:col>11</xdr:col>
      <xdr:colOff>237638</xdr:colOff>
      <xdr:row>32</xdr:row>
      <xdr:rowOff>162323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00775" y="5267325"/>
          <a:ext cx="3076088" cy="2181623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247651</xdr:colOff>
      <xdr:row>16</xdr:row>
      <xdr:rowOff>161925</xdr:rowOff>
    </xdr:from>
    <xdr:to>
      <xdr:col>1</xdr:col>
      <xdr:colOff>819151</xdr:colOff>
      <xdr:row>18</xdr:row>
      <xdr:rowOff>228600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SpPr/>
      </xdr:nvSpPr>
      <xdr:spPr>
        <a:xfrm>
          <a:off x="676276" y="4114800"/>
          <a:ext cx="571500" cy="4476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Trị giá FOB</a:t>
          </a:r>
        </a:p>
      </xdr:txBody>
    </xdr:sp>
    <xdr:clientData/>
  </xdr:twoCellAnchor>
  <xdr:twoCellAnchor>
    <xdr:from>
      <xdr:col>1</xdr:col>
      <xdr:colOff>1133475</xdr:colOff>
      <xdr:row>16</xdr:row>
      <xdr:rowOff>142876</xdr:rowOff>
    </xdr:from>
    <xdr:to>
      <xdr:col>9</xdr:col>
      <xdr:colOff>142875</xdr:colOff>
      <xdr:row>18</xdr:row>
      <xdr:rowOff>219076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1500-000003000000}"/>
            </a:ext>
          </a:extLst>
        </xdr:cNvPr>
        <xdr:cNvSpPr/>
      </xdr:nvSpPr>
      <xdr:spPr>
        <a:xfrm>
          <a:off x="1562100" y="4095751"/>
          <a:ext cx="5715000" cy="4572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Trị giá nguyên liệu, phụ tùng hoặc hàng hóa không có xuất xứ FTA (Trị giá CIF nguyên liệu nhập khẩu ngoài FTA tại thời điểm nhập khẩu/Giá mua đầu tiên của nguyên liệu không rõ xuất xứ)</a:t>
          </a:r>
        </a:p>
      </xdr:txBody>
    </xdr:sp>
    <xdr:clientData/>
  </xdr:twoCellAnchor>
  <xdr:twoCellAnchor>
    <xdr:from>
      <xdr:col>1</xdr:col>
      <xdr:colOff>866775</xdr:colOff>
      <xdr:row>17</xdr:row>
      <xdr:rowOff>66676</xdr:rowOff>
    </xdr:from>
    <xdr:to>
      <xdr:col>1</xdr:col>
      <xdr:colOff>1057275</xdr:colOff>
      <xdr:row>18</xdr:row>
      <xdr:rowOff>123826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1500-000004000000}"/>
            </a:ext>
          </a:extLst>
        </xdr:cNvPr>
        <xdr:cNvSpPr/>
      </xdr:nvSpPr>
      <xdr:spPr>
        <a:xfrm>
          <a:off x="1295400" y="4210051"/>
          <a:ext cx="19050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</a:t>
          </a:r>
        </a:p>
      </xdr:txBody>
    </xdr:sp>
    <xdr:clientData/>
  </xdr:twoCellAnchor>
  <xdr:twoCellAnchor>
    <xdr:from>
      <xdr:col>1</xdr:col>
      <xdr:colOff>133350</xdr:colOff>
      <xdr:row>18</xdr:row>
      <xdr:rowOff>289752</xdr:rowOff>
    </xdr:from>
    <xdr:to>
      <xdr:col>9</xdr:col>
      <xdr:colOff>133350</xdr:colOff>
      <xdr:row>18</xdr:row>
      <xdr:rowOff>295275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0000000-0008-0000-1500-000005000000}"/>
            </a:ext>
          </a:extLst>
        </xdr:cNvPr>
        <xdr:cNvCxnSpPr/>
      </xdr:nvCxnSpPr>
      <xdr:spPr>
        <a:xfrm>
          <a:off x="561975" y="4623627"/>
          <a:ext cx="6705600" cy="5523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114300</xdr:colOff>
      <xdr:row>18</xdr:row>
      <xdr:rowOff>161925</xdr:rowOff>
    </xdr:from>
    <xdr:to>
      <xdr:col>9</xdr:col>
      <xdr:colOff>314325</xdr:colOff>
      <xdr:row>19</xdr:row>
      <xdr:rowOff>133350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1500-000006000000}"/>
            </a:ext>
          </a:extLst>
        </xdr:cNvPr>
        <xdr:cNvSpPr/>
      </xdr:nvSpPr>
      <xdr:spPr>
        <a:xfrm>
          <a:off x="7248525" y="4495800"/>
          <a:ext cx="200025" cy="2952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=</a:t>
          </a:r>
        </a:p>
      </xdr:txBody>
    </xdr:sp>
    <xdr:clientData/>
  </xdr:twoCellAnchor>
  <xdr:twoCellAnchor>
    <xdr:from>
      <xdr:col>9</xdr:col>
      <xdr:colOff>266700</xdr:colOff>
      <xdr:row>18</xdr:row>
      <xdr:rowOff>1</xdr:rowOff>
    </xdr:from>
    <xdr:to>
      <xdr:col>9</xdr:col>
      <xdr:colOff>895350</xdr:colOff>
      <xdr:row>18</xdr:row>
      <xdr:rowOff>285751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1500-000007000000}"/>
            </a:ext>
          </a:extLst>
        </xdr:cNvPr>
        <xdr:cNvSpPr/>
      </xdr:nvSpPr>
      <xdr:spPr>
        <a:xfrm>
          <a:off x="7400925" y="4333876"/>
          <a:ext cx="6286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rgbClr val="FF0000"/>
              </a:solidFill>
            </a:rPr>
            <a:t>8.5487</a:t>
          </a:r>
        </a:p>
      </xdr:txBody>
    </xdr:sp>
    <xdr:clientData/>
  </xdr:twoCellAnchor>
  <xdr:twoCellAnchor>
    <xdr:from>
      <xdr:col>10</xdr:col>
      <xdr:colOff>19050</xdr:colOff>
      <xdr:row>18</xdr:row>
      <xdr:rowOff>0</xdr:rowOff>
    </xdr:from>
    <xdr:to>
      <xdr:col>11</xdr:col>
      <xdr:colOff>238125</xdr:colOff>
      <xdr:row>18</xdr:row>
      <xdr:rowOff>285750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0000000-0008-0000-1500-000008000000}"/>
            </a:ext>
          </a:extLst>
        </xdr:cNvPr>
        <xdr:cNvSpPr/>
      </xdr:nvSpPr>
      <xdr:spPr>
        <a:xfrm>
          <a:off x="8058150" y="4333875"/>
          <a:ext cx="121920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rgbClr val="FF0000"/>
              </a:solidFill>
            </a:rPr>
            <a:t>3.47993152</a:t>
          </a:r>
        </a:p>
      </xdr:txBody>
    </xdr:sp>
    <xdr:clientData/>
  </xdr:twoCellAnchor>
  <xdr:twoCellAnchor>
    <xdr:from>
      <xdr:col>4</xdr:col>
      <xdr:colOff>295275</xdr:colOff>
      <xdr:row>19</xdr:row>
      <xdr:rowOff>9525</xdr:rowOff>
    </xdr:from>
    <xdr:to>
      <xdr:col>6</xdr:col>
      <xdr:colOff>38100</xdr:colOff>
      <xdr:row>19</xdr:row>
      <xdr:rowOff>266700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00000000-0008-0000-1500-000009000000}"/>
            </a:ext>
          </a:extLst>
        </xdr:cNvPr>
        <xdr:cNvSpPr/>
      </xdr:nvSpPr>
      <xdr:spPr>
        <a:xfrm>
          <a:off x="3771900" y="4667250"/>
          <a:ext cx="1247775" cy="257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Trị giá FOB</a:t>
          </a:r>
        </a:p>
      </xdr:txBody>
    </xdr:sp>
    <xdr:clientData/>
  </xdr:twoCellAnchor>
  <xdr:twoCellAnchor>
    <xdr:from>
      <xdr:col>9</xdr:col>
      <xdr:colOff>781050</xdr:colOff>
      <xdr:row>18</xdr:row>
      <xdr:rowOff>0</xdr:rowOff>
    </xdr:from>
    <xdr:to>
      <xdr:col>10</xdr:col>
      <xdr:colOff>66675</xdr:colOff>
      <xdr:row>18</xdr:row>
      <xdr:rowOff>247650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0000000-0008-0000-1500-00000A000000}"/>
            </a:ext>
          </a:extLst>
        </xdr:cNvPr>
        <xdr:cNvSpPr/>
      </xdr:nvSpPr>
      <xdr:spPr>
        <a:xfrm>
          <a:off x="7915275" y="4333875"/>
          <a:ext cx="19050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</a:t>
          </a:r>
        </a:p>
      </xdr:txBody>
    </xdr:sp>
    <xdr:clientData/>
  </xdr:twoCellAnchor>
  <xdr:twoCellAnchor>
    <xdr:from>
      <xdr:col>9</xdr:col>
      <xdr:colOff>314325</xdr:colOff>
      <xdr:row>18</xdr:row>
      <xdr:rowOff>304800</xdr:rowOff>
    </xdr:from>
    <xdr:to>
      <xdr:col>11</xdr:col>
      <xdr:colOff>238125</xdr:colOff>
      <xdr:row>18</xdr:row>
      <xdr:rowOff>309563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id="{00000000-0008-0000-1500-00000B000000}"/>
            </a:ext>
          </a:extLst>
        </xdr:cNvPr>
        <xdr:cNvCxnSpPr>
          <a:stCxn id="6" idx="3"/>
        </xdr:cNvCxnSpPr>
      </xdr:nvCxnSpPr>
      <xdr:spPr>
        <a:xfrm flipV="1">
          <a:off x="7448550" y="4638675"/>
          <a:ext cx="1828800" cy="4763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200025</xdr:colOff>
      <xdr:row>18</xdr:row>
      <xdr:rowOff>161925</xdr:rowOff>
    </xdr:from>
    <xdr:to>
      <xdr:col>11</xdr:col>
      <xdr:colOff>400050</xdr:colOff>
      <xdr:row>19</xdr:row>
      <xdr:rowOff>133350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00000000-0008-0000-1500-00000C000000}"/>
            </a:ext>
          </a:extLst>
        </xdr:cNvPr>
        <xdr:cNvSpPr/>
      </xdr:nvSpPr>
      <xdr:spPr>
        <a:xfrm>
          <a:off x="9239250" y="4495800"/>
          <a:ext cx="200025" cy="2952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=</a:t>
          </a:r>
        </a:p>
      </xdr:txBody>
    </xdr:sp>
    <xdr:clientData/>
  </xdr:twoCellAnchor>
  <xdr:twoCellAnchor>
    <xdr:from>
      <xdr:col>9</xdr:col>
      <xdr:colOff>561975</xdr:colOff>
      <xdr:row>19</xdr:row>
      <xdr:rowOff>38100</xdr:rowOff>
    </xdr:from>
    <xdr:to>
      <xdr:col>10</xdr:col>
      <xdr:colOff>285750</xdr:colOff>
      <xdr:row>20</xdr:row>
      <xdr:rowOff>28575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00000000-0008-0000-1500-00000D000000}"/>
            </a:ext>
          </a:extLst>
        </xdr:cNvPr>
        <xdr:cNvSpPr/>
      </xdr:nvSpPr>
      <xdr:spPr>
        <a:xfrm>
          <a:off x="7696200" y="4695825"/>
          <a:ext cx="6286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rgbClr val="FF0000"/>
              </a:solidFill>
            </a:rPr>
            <a:t>8.5487</a:t>
          </a:r>
        </a:p>
      </xdr:txBody>
    </xdr:sp>
    <xdr:clientData/>
  </xdr:twoCellAnchor>
  <xdr:twoCellAnchor>
    <xdr:from>
      <xdr:col>11</xdr:col>
      <xdr:colOff>409574</xdr:colOff>
      <xdr:row>18</xdr:row>
      <xdr:rowOff>152401</xdr:rowOff>
    </xdr:from>
    <xdr:to>
      <xdr:col>12</xdr:col>
      <xdr:colOff>542925</xdr:colOff>
      <xdr:row>19</xdr:row>
      <xdr:rowOff>104775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00000000-0008-0000-1500-00000E000000}"/>
            </a:ext>
          </a:extLst>
        </xdr:cNvPr>
        <xdr:cNvSpPr/>
      </xdr:nvSpPr>
      <xdr:spPr>
        <a:xfrm>
          <a:off x="9448799" y="4486276"/>
          <a:ext cx="847726" cy="27622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>
              <a:solidFill>
                <a:srgbClr val="FF0000"/>
              </a:solidFill>
            </a:rPr>
            <a:t>89.72%</a:t>
          </a:r>
        </a:p>
      </xdr:txBody>
    </xdr:sp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247651</xdr:colOff>
      <xdr:row>16</xdr:row>
      <xdr:rowOff>161925</xdr:rowOff>
    </xdr:from>
    <xdr:to>
      <xdr:col>1</xdr:col>
      <xdr:colOff>819151</xdr:colOff>
      <xdr:row>18</xdr:row>
      <xdr:rowOff>228600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SpPr/>
      </xdr:nvSpPr>
      <xdr:spPr>
        <a:xfrm>
          <a:off x="676276" y="4114800"/>
          <a:ext cx="571500" cy="4476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Trị giá FOB</a:t>
          </a:r>
        </a:p>
      </xdr:txBody>
    </xdr:sp>
    <xdr:clientData/>
  </xdr:twoCellAnchor>
  <xdr:twoCellAnchor>
    <xdr:from>
      <xdr:col>1</xdr:col>
      <xdr:colOff>1133475</xdr:colOff>
      <xdr:row>16</xdr:row>
      <xdr:rowOff>142876</xdr:rowOff>
    </xdr:from>
    <xdr:to>
      <xdr:col>9</xdr:col>
      <xdr:colOff>142875</xdr:colOff>
      <xdr:row>18</xdr:row>
      <xdr:rowOff>219076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1600-000003000000}"/>
            </a:ext>
          </a:extLst>
        </xdr:cNvPr>
        <xdr:cNvSpPr/>
      </xdr:nvSpPr>
      <xdr:spPr>
        <a:xfrm>
          <a:off x="1562100" y="4095751"/>
          <a:ext cx="5715000" cy="4572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Trị giá nguyên liệu, phụ tùng hoặc hàng hóa không có xuất xứ FTA (Trị giá CIF nguyên liệu nhập khẩu ngoài FTA tại thời điểm nhập khẩu/Giá mua đầu tiên của nguyên liệu không rõ xuất xứ)</a:t>
          </a:r>
        </a:p>
      </xdr:txBody>
    </xdr:sp>
    <xdr:clientData/>
  </xdr:twoCellAnchor>
  <xdr:twoCellAnchor>
    <xdr:from>
      <xdr:col>1</xdr:col>
      <xdr:colOff>866775</xdr:colOff>
      <xdr:row>17</xdr:row>
      <xdr:rowOff>66676</xdr:rowOff>
    </xdr:from>
    <xdr:to>
      <xdr:col>1</xdr:col>
      <xdr:colOff>1057275</xdr:colOff>
      <xdr:row>18</xdr:row>
      <xdr:rowOff>123826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1600-000004000000}"/>
            </a:ext>
          </a:extLst>
        </xdr:cNvPr>
        <xdr:cNvSpPr/>
      </xdr:nvSpPr>
      <xdr:spPr>
        <a:xfrm>
          <a:off x="1295400" y="4210051"/>
          <a:ext cx="19050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</a:t>
          </a:r>
        </a:p>
      </xdr:txBody>
    </xdr:sp>
    <xdr:clientData/>
  </xdr:twoCellAnchor>
  <xdr:twoCellAnchor>
    <xdr:from>
      <xdr:col>1</xdr:col>
      <xdr:colOff>133350</xdr:colOff>
      <xdr:row>18</xdr:row>
      <xdr:rowOff>289752</xdr:rowOff>
    </xdr:from>
    <xdr:to>
      <xdr:col>9</xdr:col>
      <xdr:colOff>133350</xdr:colOff>
      <xdr:row>18</xdr:row>
      <xdr:rowOff>295275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0000000-0008-0000-1600-000005000000}"/>
            </a:ext>
          </a:extLst>
        </xdr:cNvPr>
        <xdr:cNvCxnSpPr/>
      </xdr:nvCxnSpPr>
      <xdr:spPr>
        <a:xfrm>
          <a:off x="561975" y="4623627"/>
          <a:ext cx="6705600" cy="5523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114300</xdr:colOff>
      <xdr:row>18</xdr:row>
      <xdr:rowOff>161925</xdr:rowOff>
    </xdr:from>
    <xdr:to>
      <xdr:col>9</xdr:col>
      <xdr:colOff>314325</xdr:colOff>
      <xdr:row>19</xdr:row>
      <xdr:rowOff>133350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1600-000006000000}"/>
            </a:ext>
          </a:extLst>
        </xdr:cNvPr>
        <xdr:cNvSpPr/>
      </xdr:nvSpPr>
      <xdr:spPr>
        <a:xfrm>
          <a:off x="7248525" y="4495800"/>
          <a:ext cx="200025" cy="2952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=</a:t>
          </a:r>
        </a:p>
      </xdr:txBody>
    </xdr:sp>
    <xdr:clientData/>
  </xdr:twoCellAnchor>
  <xdr:twoCellAnchor>
    <xdr:from>
      <xdr:col>9</xdr:col>
      <xdr:colOff>266700</xdr:colOff>
      <xdr:row>18</xdr:row>
      <xdr:rowOff>1</xdr:rowOff>
    </xdr:from>
    <xdr:to>
      <xdr:col>9</xdr:col>
      <xdr:colOff>895350</xdr:colOff>
      <xdr:row>18</xdr:row>
      <xdr:rowOff>285751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1600-000007000000}"/>
            </a:ext>
          </a:extLst>
        </xdr:cNvPr>
        <xdr:cNvSpPr/>
      </xdr:nvSpPr>
      <xdr:spPr>
        <a:xfrm>
          <a:off x="7400925" y="4333876"/>
          <a:ext cx="6286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4.9950</a:t>
          </a:r>
        </a:p>
      </xdr:txBody>
    </xdr:sp>
    <xdr:clientData/>
  </xdr:twoCellAnchor>
  <xdr:twoCellAnchor>
    <xdr:from>
      <xdr:col>10</xdr:col>
      <xdr:colOff>19050</xdr:colOff>
      <xdr:row>18</xdr:row>
      <xdr:rowOff>0</xdr:rowOff>
    </xdr:from>
    <xdr:to>
      <xdr:col>11</xdr:col>
      <xdr:colOff>238125</xdr:colOff>
      <xdr:row>18</xdr:row>
      <xdr:rowOff>285750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0000000-0008-0000-1600-000008000000}"/>
            </a:ext>
          </a:extLst>
        </xdr:cNvPr>
        <xdr:cNvSpPr/>
      </xdr:nvSpPr>
      <xdr:spPr>
        <a:xfrm>
          <a:off x="8058150" y="4333875"/>
          <a:ext cx="121920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0.8733</a:t>
          </a:r>
        </a:p>
      </xdr:txBody>
    </xdr:sp>
    <xdr:clientData/>
  </xdr:twoCellAnchor>
  <xdr:twoCellAnchor>
    <xdr:from>
      <xdr:col>4</xdr:col>
      <xdr:colOff>295275</xdr:colOff>
      <xdr:row>19</xdr:row>
      <xdr:rowOff>9525</xdr:rowOff>
    </xdr:from>
    <xdr:to>
      <xdr:col>6</xdr:col>
      <xdr:colOff>38100</xdr:colOff>
      <xdr:row>19</xdr:row>
      <xdr:rowOff>266700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00000000-0008-0000-1600-000009000000}"/>
            </a:ext>
          </a:extLst>
        </xdr:cNvPr>
        <xdr:cNvSpPr/>
      </xdr:nvSpPr>
      <xdr:spPr>
        <a:xfrm>
          <a:off x="3771900" y="4667250"/>
          <a:ext cx="1247775" cy="257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Trị giá FOB</a:t>
          </a:r>
        </a:p>
      </xdr:txBody>
    </xdr:sp>
    <xdr:clientData/>
  </xdr:twoCellAnchor>
  <xdr:twoCellAnchor>
    <xdr:from>
      <xdr:col>9</xdr:col>
      <xdr:colOff>781050</xdr:colOff>
      <xdr:row>18</xdr:row>
      <xdr:rowOff>0</xdr:rowOff>
    </xdr:from>
    <xdr:to>
      <xdr:col>10</xdr:col>
      <xdr:colOff>66675</xdr:colOff>
      <xdr:row>18</xdr:row>
      <xdr:rowOff>247650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0000000-0008-0000-1600-00000A000000}"/>
            </a:ext>
          </a:extLst>
        </xdr:cNvPr>
        <xdr:cNvSpPr/>
      </xdr:nvSpPr>
      <xdr:spPr>
        <a:xfrm>
          <a:off x="7915275" y="4333875"/>
          <a:ext cx="19050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</a:t>
          </a:r>
        </a:p>
      </xdr:txBody>
    </xdr:sp>
    <xdr:clientData/>
  </xdr:twoCellAnchor>
  <xdr:twoCellAnchor>
    <xdr:from>
      <xdr:col>9</xdr:col>
      <xdr:colOff>314325</xdr:colOff>
      <xdr:row>18</xdr:row>
      <xdr:rowOff>304800</xdr:rowOff>
    </xdr:from>
    <xdr:to>
      <xdr:col>11</xdr:col>
      <xdr:colOff>238125</xdr:colOff>
      <xdr:row>18</xdr:row>
      <xdr:rowOff>309563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id="{00000000-0008-0000-1600-00000B000000}"/>
            </a:ext>
          </a:extLst>
        </xdr:cNvPr>
        <xdr:cNvCxnSpPr>
          <a:stCxn id="6" idx="3"/>
        </xdr:cNvCxnSpPr>
      </xdr:nvCxnSpPr>
      <xdr:spPr>
        <a:xfrm flipV="1">
          <a:off x="7448550" y="4638675"/>
          <a:ext cx="1828800" cy="4763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200025</xdr:colOff>
      <xdr:row>18</xdr:row>
      <xdr:rowOff>161925</xdr:rowOff>
    </xdr:from>
    <xdr:to>
      <xdr:col>11</xdr:col>
      <xdr:colOff>400050</xdr:colOff>
      <xdr:row>19</xdr:row>
      <xdr:rowOff>133350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00000000-0008-0000-1600-00000C000000}"/>
            </a:ext>
          </a:extLst>
        </xdr:cNvPr>
        <xdr:cNvSpPr/>
      </xdr:nvSpPr>
      <xdr:spPr>
        <a:xfrm>
          <a:off x="9239250" y="4495800"/>
          <a:ext cx="200025" cy="2952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=</a:t>
          </a:r>
        </a:p>
      </xdr:txBody>
    </xdr:sp>
    <xdr:clientData/>
  </xdr:twoCellAnchor>
  <xdr:twoCellAnchor>
    <xdr:from>
      <xdr:col>9</xdr:col>
      <xdr:colOff>561975</xdr:colOff>
      <xdr:row>19</xdr:row>
      <xdr:rowOff>38100</xdr:rowOff>
    </xdr:from>
    <xdr:to>
      <xdr:col>10</xdr:col>
      <xdr:colOff>285750</xdr:colOff>
      <xdr:row>20</xdr:row>
      <xdr:rowOff>28575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00000000-0008-0000-1600-00000D000000}"/>
            </a:ext>
          </a:extLst>
        </xdr:cNvPr>
        <xdr:cNvSpPr/>
      </xdr:nvSpPr>
      <xdr:spPr>
        <a:xfrm>
          <a:off x="7696200" y="4695825"/>
          <a:ext cx="6286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4.9950</a:t>
          </a:r>
        </a:p>
      </xdr:txBody>
    </xdr:sp>
    <xdr:clientData/>
  </xdr:twoCellAnchor>
  <xdr:twoCellAnchor>
    <xdr:from>
      <xdr:col>11</xdr:col>
      <xdr:colOff>409574</xdr:colOff>
      <xdr:row>18</xdr:row>
      <xdr:rowOff>152401</xdr:rowOff>
    </xdr:from>
    <xdr:to>
      <xdr:col>12</xdr:col>
      <xdr:colOff>542925</xdr:colOff>
      <xdr:row>19</xdr:row>
      <xdr:rowOff>104775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00000000-0008-0000-1600-00000E000000}"/>
            </a:ext>
          </a:extLst>
        </xdr:cNvPr>
        <xdr:cNvSpPr/>
      </xdr:nvSpPr>
      <xdr:spPr>
        <a:xfrm>
          <a:off x="9448799" y="4486276"/>
          <a:ext cx="847726" cy="27622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>
              <a:solidFill>
                <a:sysClr val="windowText" lastClr="000000"/>
              </a:solidFill>
            </a:rPr>
            <a:t>82.52%</a:t>
          </a:r>
        </a:p>
      </xdr:txBody>
    </xdr:sp>
    <xdr:clientData/>
  </xdr:twoCellAnchor>
  <xdr:twoCellAnchor editAs="oneCell">
    <xdr:from>
      <xdr:col>7</xdr:col>
      <xdr:colOff>739589</xdr:colOff>
      <xdr:row>20</xdr:row>
      <xdr:rowOff>67236</xdr:rowOff>
    </xdr:from>
    <xdr:to>
      <xdr:col>11</xdr:col>
      <xdr:colOff>263412</xdr:colOff>
      <xdr:row>31</xdr:row>
      <xdr:rowOff>108535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2FEEBAE0-D682-46FF-84AD-4276452816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41677" y="5009030"/>
          <a:ext cx="3076088" cy="21816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247651</xdr:colOff>
      <xdr:row>16</xdr:row>
      <xdr:rowOff>161925</xdr:rowOff>
    </xdr:from>
    <xdr:to>
      <xdr:col>1</xdr:col>
      <xdr:colOff>819151</xdr:colOff>
      <xdr:row>18</xdr:row>
      <xdr:rowOff>228600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676276" y="4114800"/>
          <a:ext cx="571500" cy="4476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Trị giá FOB</a:t>
          </a:r>
        </a:p>
      </xdr:txBody>
    </xdr:sp>
    <xdr:clientData/>
  </xdr:twoCellAnchor>
  <xdr:twoCellAnchor>
    <xdr:from>
      <xdr:col>1</xdr:col>
      <xdr:colOff>1133475</xdr:colOff>
      <xdr:row>16</xdr:row>
      <xdr:rowOff>142876</xdr:rowOff>
    </xdr:from>
    <xdr:to>
      <xdr:col>9</xdr:col>
      <xdr:colOff>142875</xdr:colOff>
      <xdr:row>18</xdr:row>
      <xdr:rowOff>219076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/>
      </xdr:nvSpPr>
      <xdr:spPr>
        <a:xfrm>
          <a:off x="1562100" y="4095751"/>
          <a:ext cx="5715000" cy="4572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Trị giá nguyên liệu, phụ tùng hoặc hàng hóa không có xuất xứ FTA (Trị giá CIF nguyên liệu nhập khẩu ngoài FTA tại thời điểm nhập khẩu/Giá mua đầu tiên của nguyên liệu không rõ xuất xứ)</a:t>
          </a:r>
        </a:p>
      </xdr:txBody>
    </xdr:sp>
    <xdr:clientData/>
  </xdr:twoCellAnchor>
  <xdr:twoCellAnchor>
    <xdr:from>
      <xdr:col>1</xdr:col>
      <xdr:colOff>866775</xdr:colOff>
      <xdr:row>17</xdr:row>
      <xdr:rowOff>66676</xdr:rowOff>
    </xdr:from>
    <xdr:to>
      <xdr:col>1</xdr:col>
      <xdr:colOff>1057275</xdr:colOff>
      <xdr:row>18</xdr:row>
      <xdr:rowOff>123826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/>
      </xdr:nvSpPr>
      <xdr:spPr>
        <a:xfrm>
          <a:off x="1295400" y="4210051"/>
          <a:ext cx="19050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</a:t>
          </a:r>
        </a:p>
      </xdr:txBody>
    </xdr:sp>
    <xdr:clientData/>
  </xdr:twoCellAnchor>
  <xdr:twoCellAnchor>
    <xdr:from>
      <xdr:col>1</xdr:col>
      <xdr:colOff>133350</xdr:colOff>
      <xdr:row>18</xdr:row>
      <xdr:rowOff>289752</xdr:rowOff>
    </xdr:from>
    <xdr:to>
      <xdr:col>9</xdr:col>
      <xdr:colOff>133350</xdr:colOff>
      <xdr:row>18</xdr:row>
      <xdr:rowOff>295275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CxnSpPr/>
      </xdr:nvCxnSpPr>
      <xdr:spPr>
        <a:xfrm>
          <a:off x="561975" y="4623627"/>
          <a:ext cx="6705600" cy="5523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114300</xdr:colOff>
      <xdr:row>18</xdr:row>
      <xdr:rowOff>161925</xdr:rowOff>
    </xdr:from>
    <xdr:to>
      <xdr:col>9</xdr:col>
      <xdr:colOff>314325</xdr:colOff>
      <xdr:row>19</xdr:row>
      <xdr:rowOff>133350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/>
      </xdr:nvSpPr>
      <xdr:spPr>
        <a:xfrm>
          <a:off x="7248525" y="4495800"/>
          <a:ext cx="200025" cy="2952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=</a:t>
          </a:r>
        </a:p>
      </xdr:txBody>
    </xdr:sp>
    <xdr:clientData/>
  </xdr:twoCellAnchor>
  <xdr:twoCellAnchor>
    <xdr:from>
      <xdr:col>4</xdr:col>
      <xdr:colOff>295275</xdr:colOff>
      <xdr:row>19</xdr:row>
      <xdr:rowOff>9525</xdr:rowOff>
    </xdr:from>
    <xdr:to>
      <xdr:col>6</xdr:col>
      <xdr:colOff>38100</xdr:colOff>
      <xdr:row>19</xdr:row>
      <xdr:rowOff>266700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/>
      </xdr:nvSpPr>
      <xdr:spPr>
        <a:xfrm>
          <a:off x="3771900" y="4667250"/>
          <a:ext cx="1247775" cy="257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Trị giá FOB</a:t>
          </a:r>
        </a:p>
      </xdr:txBody>
    </xdr:sp>
    <xdr:clientData/>
  </xdr:twoCellAnchor>
  <xdr:twoCellAnchor>
    <xdr:from>
      <xdr:col>10</xdr:col>
      <xdr:colOff>76200</xdr:colOff>
      <xdr:row>18</xdr:row>
      <xdr:rowOff>0</xdr:rowOff>
    </xdr:from>
    <xdr:to>
      <xdr:col>10</xdr:col>
      <xdr:colOff>266700</xdr:colOff>
      <xdr:row>18</xdr:row>
      <xdr:rowOff>247650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SpPr/>
      </xdr:nvSpPr>
      <xdr:spPr>
        <a:xfrm>
          <a:off x="8115300" y="4333875"/>
          <a:ext cx="19050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</a:t>
          </a:r>
        </a:p>
      </xdr:txBody>
    </xdr:sp>
    <xdr:clientData/>
  </xdr:twoCellAnchor>
  <xdr:twoCellAnchor>
    <xdr:from>
      <xdr:col>9</xdr:col>
      <xdr:colOff>314325</xdr:colOff>
      <xdr:row>18</xdr:row>
      <xdr:rowOff>304800</xdr:rowOff>
    </xdr:from>
    <xdr:to>
      <xdr:col>11</xdr:col>
      <xdr:colOff>238125</xdr:colOff>
      <xdr:row>18</xdr:row>
      <xdr:rowOff>309563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CxnSpPr>
          <a:stCxn id="6" idx="3"/>
        </xdr:cNvCxnSpPr>
      </xdr:nvCxnSpPr>
      <xdr:spPr>
        <a:xfrm flipV="1">
          <a:off x="7448550" y="4638675"/>
          <a:ext cx="1828800" cy="4763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200025</xdr:colOff>
      <xdr:row>18</xdr:row>
      <xdr:rowOff>161925</xdr:rowOff>
    </xdr:from>
    <xdr:to>
      <xdr:col>11</xdr:col>
      <xdr:colOff>400050</xdr:colOff>
      <xdr:row>19</xdr:row>
      <xdr:rowOff>133350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/>
      </xdr:nvSpPr>
      <xdr:spPr>
        <a:xfrm>
          <a:off x="9239250" y="4495800"/>
          <a:ext cx="200025" cy="2952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=</a:t>
          </a:r>
        </a:p>
      </xdr:txBody>
    </xdr:sp>
    <xdr:clientData/>
  </xdr:twoCellAnchor>
  <xdr:twoCellAnchor editAs="oneCell">
    <xdr:from>
      <xdr:col>8</xdr:col>
      <xdr:colOff>19439</xdr:colOff>
      <xdr:row>21</xdr:row>
      <xdr:rowOff>145791</xdr:rowOff>
    </xdr:from>
    <xdr:to>
      <xdr:col>11</xdr:col>
      <xdr:colOff>412976</xdr:colOff>
      <xdr:row>32</xdr:row>
      <xdr:rowOff>189149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75919" y="5384541"/>
          <a:ext cx="3076088" cy="21816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247651</xdr:colOff>
      <xdr:row>16</xdr:row>
      <xdr:rowOff>161925</xdr:rowOff>
    </xdr:from>
    <xdr:to>
      <xdr:col>1</xdr:col>
      <xdr:colOff>819151</xdr:colOff>
      <xdr:row>18</xdr:row>
      <xdr:rowOff>228600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>
          <a:off x="676276" y="4114800"/>
          <a:ext cx="571500" cy="4476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Trị giá FOB</a:t>
          </a:r>
        </a:p>
      </xdr:txBody>
    </xdr:sp>
    <xdr:clientData/>
  </xdr:twoCellAnchor>
  <xdr:twoCellAnchor>
    <xdr:from>
      <xdr:col>1</xdr:col>
      <xdr:colOff>1133475</xdr:colOff>
      <xdr:row>16</xdr:row>
      <xdr:rowOff>142876</xdr:rowOff>
    </xdr:from>
    <xdr:to>
      <xdr:col>9</xdr:col>
      <xdr:colOff>142875</xdr:colOff>
      <xdr:row>18</xdr:row>
      <xdr:rowOff>219076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/>
      </xdr:nvSpPr>
      <xdr:spPr>
        <a:xfrm>
          <a:off x="1562100" y="4095751"/>
          <a:ext cx="5715000" cy="4572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Trị giá nguyên liệu, phụ tùng hoặc hàng hóa không có xuất xứ FTA (Trị giá CIF nguyên liệu nhập khẩu ngoài FTA tại thời điểm nhập khẩu/Giá mua đầu tiên của nguyên liệu không rõ xuất xứ)</a:t>
          </a:r>
        </a:p>
      </xdr:txBody>
    </xdr:sp>
    <xdr:clientData/>
  </xdr:twoCellAnchor>
  <xdr:twoCellAnchor>
    <xdr:from>
      <xdr:col>1</xdr:col>
      <xdr:colOff>866775</xdr:colOff>
      <xdr:row>17</xdr:row>
      <xdr:rowOff>66676</xdr:rowOff>
    </xdr:from>
    <xdr:to>
      <xdr:col>1</xdr:col>
      <xdr:colOff>1057275</xdr:colOff>
      <xdr:row>18</xdr:row>
      <xdr:rowOff>123826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/>
      </xdr:nvSpPr>
      <xdr:spPr>
        <a:xfrm>
          <a:off x="1295400" y="4210051"/>
          <a:ext cx="19050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</a:t>
          </a:r>
        </a:p>
      </xdr:txBody>
    </xdr:sp>
    <xdr:clientData/>
  </xdr:twoCellAnchor>
  <xdr:twoCellAnchor>
    <xdr:from>
      <xdr:col>1</xdr:col>
      <xdr:colOff>133350</xdr:colOff>
      <xdr:row>18</xdr:row>
      <xdr:rowOff>289752</xdr:rowOff>
    </xdr:from>
    <xdr:to>
      <xdr:col>9</xdr:col>
      <xdr:colOff>133350</xdr:colOff>
      <xdr:row>18</xdr:row>
      <xdr:rowOff>295275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CxnSpPr/>
      </xdr:nvCxnSpPr>
      <xdr:spPr>
        <a:xfrm>
          <a:off x="561975" y="4623627"/>
          <a:ext cx="6705600" cy="5523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114300</xdr:colOff>
      <xdr:row>18</xdr:row>
      <xdr:rowOff>161925</xdr:rowOff>
    </xdr:from>
    <xdr:to>
      <xdr:col>9</xdr:col>
      <xdr:colOff>314325</xdr:colOff>
      <xdr:row>19</xdr:row>
      <xdr:rowOff>133350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SpPr/>
      </xdr:nvSpPr>
      <xdr:spPr>
        <a:xfrm>
          <a:off x="7248525" y="4495800"/>
          <a:ext cx="200025" cy="2952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=</a:t>
          </a:r>
        </a:p>
      </xdr:txBody>
    </xdr:sp>
    <xdr:clientData/>
  </xdr:twoCellAnchor>
  <xdr:twoCellAnchor>
    <xdr:from>
      <xdr:col>4</xdr:col>
      <xdr:colOff>295275</xdr:colOff>
      <xdr:row>19</xdr:row>
      <xdr:rowOff>9525</xdr:rowOff>
    </xdr:from>
    <xdr:to>
      <xdr:col>6</xdr:col>
      <xdr:colOff>38100</xdr:colOff>
      <xdr:row>19</xdr:row>
      <xdr:rowOff>266700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SpPr/>
      </xdr:nvSpPr>
      <xdr:spPr>
        <a:xfrm>
          <a:off x="3771900" y="4667250"/>
          <a:ext cx="1247775" cy="257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Trị giá FOB</a:t>
          </a:r>
        </a:p>
      </xdr:txBody>
    </xdr:sp>
    <xdr:clientData/>
  </xdr:twoCellAnchor>
  <xdr:twoCellAnchor>
    <xdr:from>
      <xdr:col>10</xdr:col>
      <xdr:colOff>104775</xdr:colOff>
      <xdr:row>18</xdr:row>
      <xdr:rowOff>9525</xdr:rowOff>
    </xdr:from>
    <xdr:to>
      <xdr:col>10</xdr:col>
      <xdr:colOff>295275</xdr:colOff>
      <xdr:row>18</xdr:row>
      <xdr:rowOff>257175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SpPr/>
      </xdr:nvSpPr>
      <xdr:spPr>
        <a:xfrm>
          <a:off x="8143875" y="4619625"/>
          <a:ext cx="19050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</a:t>
          </a:r>
        </a:p>
      </xdr:txBody>
    </xdr:sp>
    <xdr:clientData/>
  </xdr:twoCellAnchor>
  <xdr:twoCellAnchor>
    <xdr:from>
      <xdr:col>9</xdr:col>
      <xdr:colOff>314325</xdr:colOff>
      <xdr:row>18</xdr:row>
      <xdr:rowOff>304800</xdr:rowOff>
    </xdr:from>
    <xdr:to>
      <xdr:col>11</xdr:col>
      <xdr:colOff>238125</xdr:colOff>
      <xdr:row>18</xdr:row>
      <xdr:rowOff>309563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CxnSpPr>
          <a:stCxn id="6" idx="3"/>
        </xdr:cNvCxnSpPr>
      </xdr:nvCxnSpPr>
      <xdr:spPr>
        <a:xfrm flipV="1">
          <a:off x="7448550" y="4638675"/>
          <a:ext cx="1828800" cy="4763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200025</xdr:colOff>
      <xdr:row>18</xdr:row>
      <xdr:rowOff>161925</xdr:rowOff>
    </xdr:from>
    <xdr:to>
      <xdr:col>11</xdr:col>
      <xdr:colOff>400050</xdr:colOff>
      <xdr:row>19</xdr:row>
      <xdr:rowOff>133350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SpPr/>
      </xdr:nvSpPr>
      <xdr:spPr>
        <a:xfrm>
          <a:off x="9239250" y="4495800"/>
          <a:ext cx="200025" cy="2952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=</a:t>
          </a:r>
        </a:p>
      </xdr:txBody>
    </xdr:sp>
    <xdr:clientData/>
  </xdr:twoCellAnchor>
  <xdr:twoCellAnchor editAs="oneCell">
    <xdr:from>
      <xdr:col>7</xdr:col>
      <xdr:colOff>809625</xdr:colOff>
      <xdr:row>20</xdr:row>
      <xdr:rowOff>133350</xdr:rowOff>
    </xdr:from>
    <xdr:to>
      <xdr:col>11</xdr:col>
      <xdr:colOff>342413</xdr:colOff>
      <xdr:row>31</xdr:row>
      <xdr:rowOff>171848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05550" y="5362575"/>
          <a:ext cx="3076088" cy="21816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247651</xdr:colOff>
      <xdr:row>16</xdr:row>
      <xdr:rowOff>161925</xdr:rowOff>
    </xdr:from>
    <xdr:to>
      <xdr:col>1</xdr:col>
      <xdr:colOff>819151</xdr:colOff>
      <xdr:row>18</xdr:row>
      <xdr:rowOff>228600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/>
      </xdr:nvSpPr>
      <xdr:spPr>
        <a:xfrm>
          <a:off x="676276" y="4114800"/>
          <a:ext cx="571500" cy="4476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Trị giá FOB</a:t>
          </a:r>
        </a:p>
      </xdr:txBody>
    </xdr:sp>
    <xdr:clientData/>
  </xdr:twoCellAnchor>
  <xdr:twoCellAnchor>
    <xdr:from>
      <xdr:col>1</xdr:col>
      <xdr:colOff>1133475</xdr:colOff>
      <xdr:row>16</xdr:row>
      <xdr:rowOff>142876</xdr:rowOff>
    </xdr:from>
    <xdr:to>
      <xdr:col>9</xdr:col>
      <xdr:colOff>142875</xdr:colOff>
      <xdr:row>18</xdr:row>
      <xdr:rowOff>219076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/>
      </xdr:nvSpPr>
      <xdr:spPr>
        <a:xfrm>
          <a:off x="1562100" y="4095751"/>
          <a:ext cx="5715000" cy="4572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Trị giá nguyên liệu, phụ tùng hoặc hàng hóa không có xuất xứ FTA (Trị giá CIF nguyên liệu nhập khẩu ngoài FTA tại thời điểm nhập khẩu/Giá mua đầu tiên của nguyên liệu không rõ xuất xứ)</a:t>
          </a:r>
        </a:p>
      </xdr:txBody>
    </xdr:sp>
    <xdr:clientData/>
  </xdr:twoCellAnchor>
  <xdr:twoCellAnchor>
    <xdr:from>
      <xdr:col>1</xdr:col>
      <xdr:colOff>866775</xdr:colOff>
      <xdr:row>17</xdr:row>
      <xdr:rowOff>66676</xdr:rowOff>
    </xdr:from>
    <xdr:to>
      <xdr:col>1</xdr:col>
      <xdr:colOff>1057275</xdr:colOff>
      <xdr:row>18</xdr:row>
      <xdr:rowOff>123826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SpPr/>
      </xdr:nvSpPr>
      <xdr:spPr>
        <a:xfrm>
          <a:off x="1295400" y="4210051"/>
          <a:ext cx="19050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</a:t>
          </a:r>
        </a:p>
      </xdr:txBody>
    </xdr:sp>
    <xdr:clientData/>
  </xdr:twoCellAnchor>
  <xdr:twoCellAnchor>
    <xdr:from>
      <xdr:col>1</xdr:col>
      <xdr:colOff>133350</xdr:colOff>
      <xdr:row>18</xdr:row>
      <xdr:rowOff>289752</xdr:rowOff>
    </xdr:from>
    <xdr:to>
      <xdr:col>9</xdr:col>
      <xdr:colOff>133350</xdr:colOff>
      <xdr:row>18</xdr:row>
      <xdr:rowOff>295275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CxnSpPr/>
      </xdr:nvCxnSpPr>
      <xdr:spPr>
        <a:xfrm>
          <a:off x="561975" y="4623627"/>
          <a:ext cx="6705600" cy="5523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114300</xdr:colOff>
      <xdr:row>18</xdr:row>
      <xdr:rowOff>161925</xdr:rowOff>
    </xdr:from>
    <xdr:to>
      <xdr:col>9</xdr:col>
      <xdr:colOff>314325</xdr:colOff>
      <xdr:row>19</xdr:row>
      <xdr:rowOff>133350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SpPr/>
      </xdr:nvSpPr>
      <xdr:spPr>
        <a:xfrm>
          <a:off x="7248525" y="4495800"/>
          <a:ext cx="200025" cy="2952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=</a:t>
          </a:r>
        </a:p>
      </xdr:txBody>
    </xdr:sp>
    <xdr:clientData/>
  </xdr:twoCellAnchor>
  <xdr:twoCellAnchor>
    <xdr:from>
      <xdr:col>4</xdr:col>
      <xdr:colOff>295275</xdr:colOff>
      <xdr:row>19</xdr:row>
      <xdr:rowOff>9525</xdr:rowOff>
    </xdr:from>
    <xdr:to>
      <xdr:col>6</xdr:col>
      <xdr:colOff>38100</xdr:colOff>
      <xdr:row>19</xdr:row>
      <xdr:rowOff>266700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SpPr/>
      </xdr:nvSpPr>
      <xdr:spPr>
        <a:xfrm>
          <a:off x="3771900" y="4667250"/>
          <a:ext cx="1247775" cy="257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Trị giá FOB</a:t>
          </a:r>
        </a:p>
      </xdr:txBody>
    </xdr:sp>
    <xdr:clientData/>
  </xdr:twoCellAnchor>
  <xdr:twoCellAnchor>
    <xdr:from>
      <xdr:col>10</xdr:col>
      <xdr:colOff>85725</xdr:colOff>
      <xdr:row>18</xdr:row>
      <xdr:rowOff>9525</xdr:rowOff>
    </xdr:from>
    <xdr:to>
      <xdr:col>10</xdr:col>
      <xdr:colOff>276225</xdr:colOff>
      <xdr:row>18</xdr:row>
      <xdr:rowOff>257175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SpPr/>
      </xdr:nvSpPr>
      <xdr:spPr>
        <a:xfrm>
          <a:off x="8124825" y="4343400"/>
          <a:ext cx="19050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</a:t>
          </a:r>
        </a:p>
      </xdr:txBody>
    </xdr:sp>
    <xdr:clientData/>
  </xdr:twoCellAnchor>
  <xdr:twoCellAnchor>
    <xdr:from>
      <xdr:col>9</xdr:col>
      <xdr:colOff>314325</xdr:colOff>
      <xdr:row>18</xdr:row>
      <xdr:rowOff>304800</xdr:rowOff>
    </xdr:from>
    <xdr:to>
      <xdr:col>11</xdr:col>
      <xdr:colOff>238125</xdr:colOff>
      <xdr:row>18</xdr:row>
      <xdr:rowOff>309563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CxnSpPr>
          <a:stCxn id="6" idx="3"/>
        </xdr:cNvCxnSpPr>
      </xdr:nvCxnSpPr>
      <xdr:spPr>
        <a:xfrm flipV="1">
          <a:off x="7448550" y="4638675"/>
          <a:ext cx="1828800" cy="4763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200025</xdr:colOff>
      <xdr:row>18</xdr:row>
      <xdr:rowOff>161925</xdr:rowOff>
    </xdr:from>
    <xdr:to>
      <xdr:col>11</xdr:col>
      <xdr:colOff>400050</xdr:colOff>
      <xdr:row>19</xdr:row>
      <xdr:rowOff>133350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SpPr/>
      </xdr:nvSpPr>
      <xdr:spPr>
        <a:xfrm>
          <a:off x="9239250" y="4495800"/>
          <a:ext cx="200025" cy="2952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=</a:t>
          </a:r>
        </a:p>
      </xdr:txBody>
    </xdr:sp>
    <xdr:clientData/>
  </xdr:twoCellAnchor>
  <xdr:twoCellAnchor editAs="oneCell">
    <xdr:from>
      <xdr:col>7</xdr:col>
      <xdr:colOff>829236</xdr:colOff>
      <xdr:row>20</xdr:row>
      <xdr:rowOff>112059</xdr:rowOff>
    </xdr:from>
    <xdr:to>
      <xdr:col>11</xdr:col>
      <xdr:colOff>353059</xdr:colOff>
      <xdr:row>31</xdr:row>
      <xdr:rowOff>153358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0000000-0008-0000-07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31324" y="5053853"/>
          <a:ext cx="3076088" cy="21816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247651</xdr:colOff>
      <xdr:row>16</xdr:row>
      <xdr:rowOff>161925</xdr:rowOff>
    </xdr:from>
    <xdr:to>
      <xdr:col>1</xdr:col>
      <xdr:colOff>819151</xdr:colOff>
      <xdr:row>18</xdr:row>
      <xdr:rowOff>228600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/>
      </xdr:nvSpPr>
      <xdr:spPr>
        <a:xfrm>
          <a:off x="676276" y="4114800"/>
          <a:ext cx="571500" cy="4476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Trị giá FOB</a:t>
          </a:r>
        </a:p>
      </xdr:txBody>
    </xdr:sp>
    <xdr:clientData/>
  </xdr:twoCellAnchor>
  <xdr:twoCellAnchor>
    <xdr:from>
      <xdr:col>1</xdr:col>
      <xdr:colOff>1133475</xdr:colOff>
      <xdr:row>16</xdr:row>
      <xdr:rowOff>142876</xdr:rowOff>
    </xdr:from>
    <xdr:to>
      <xdr:col>9</xdr:col>
      <xdr:colOff>142875</xdr:colOff>
      <xdr:row>18</xdr:row>
      <xdr:rowOff>219076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SpPr/>
      </xdr:nvSpPr>
      <xdr:spPr>
        <a:xfrm>
          <a:off x="1562100" y="4095751"/>
          <a:ext cx="5715000" cy="4572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Trị giá nguyên liệu, phụ tùng hoặc hàng hóa không có xuất xứ FTA (Trị giá CIF nguyên liệu nhập khẩu ngoài FTA tại thời điểm nhập khẩu/Giá mua đầu tiên của nguyên liệu không rõ xuất xứ)</a:t>
          </a:r>
        </a:p>
      </xdr:txBody>
    </xdr:sp>
    <xdr:clientData/>
  </xdr:twoCellAnchor>
  <xdr:twoCellAnchor>
    <xdr:from>
      <xdr:col>1</xdr:col>
      <xdr:colOff>866775</xdr:colOff>
      <xdr:row>17</xdr:row>
      <xdr:rowOff>66676</xdr:rowOff>
    </xdr:from>
    <xdr:to>
      <xdr:col>1</xdr:col>
      <xdr:colOff>1057275</xdr:colOff>
      <xdr:row>18</xdr:row>
      <xdr:rowOff>123826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SpPr/>
      </xdr:nvSpPr>
      <xdr:spPr>
        <a:xfrm>
          <a:off x="1295400" y="4210051"/>
          <a:ext cx="19050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</a:t>
          </a:r>
        </a:p>
      </xdr:txBody>
    </xdr:sp>
    <xdr:clientData/>
  </xdr:twoCellAnchor>
  <xdr:twoCellAnchor>
    <xdr:from>
      <xdr:col>1</xdr:col>
      <xdr:colOff>133350</xdr:colOff>
      <xdr:row>18</xdr:row>
      <xdr:rowOff>289752</xdr:rowOff>
    </xdr:from>
    <xdr:to>
      <xdr:col>9</xdr:col>
      <xdr:colOff>133350</xdr:colOff>
      <xdr:row>18</xdr:row>
      <xdr:rowOff>295275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CxnSpPr/>
      </xdr:nvCxnSpPr>
      <xdr:spPr>
        <a:xfrm>
          <a:off x="561975" y="4623627"/>
          <a:ext cx="6705600" cy="5523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114300</xdr:colOff>
      <xdr:row>18</xdr:row>
      <xdr:rowOff>161925</xdr:rowOff>
    </xdr:from>
    <xdr:to>
      <xdr:col>9</xdr:col>
      <xdr:colOff>314325</xdr:colOff>
      <xdr:row>19</xdr:row>
      <xdr:rowOff>133350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SpPr/>
      </xdr:nvSpPr>
      <xdr:spPr>
        <a:xfrm>
          <a:off x="7248525" y="4495800"/>
          <a:ext cx="200025" cy="2952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=</a:t>
          </a:r>
        </a:p>
      </xdr:txBody>
    </xdr:sp>
    <xdr:clientData/>
  </xdr:twoCellAnchor>
  <xdr:twoCellAnchor>
    <xdr:from>
      <xdr:col>4</xdr:col>
      <xdr:colOff>295275</xdr:colOff>
      <xdr:row>19</xdr:row>
      <xdr:rowOff>9525</xdr:rowOff>
    </xdr:from>
    <xdr:to>
      <xdr:col>6</xdr:col>
      <xdr:colOff>38100</xdr:colOff>
      <xdr:row>19</xdr:row>
      <xdr:rowOff>266700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00000000-0008-0000-0800-000009000000}"/>
            </a:ext>
          </a:extLst>
        </xdr:cNvPr>
        <xdr:cNvSpPr/>
      </xdr:nvSpPr>
      <xdr:spPr>
        <a:xfrm>
          <a:off x="3771900" y="4667250"/>
          <a:ext cx="1247775" cy="257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Trị giá FOB</a:t>
          </a:r>
        </a:p>
      </xdr:txBody>
    </xdr:sp>
    <xdr:clientData/>
  </xdr:twoCellAnchor>
  <xdr:twoCellAnchor>
    <xdr:from>
      <xdr:col>10</xdr:col>
      <xdr:colOff>66675</xdr:colOff>
      <xdr:row>18</xdr:row>
      <xdr:rowOff>19050</xdr:rowOff>
    </xdr:from>
    <xdr:to>
      <xdr:col>10</xdr:col>
      <xdr:colOff>257175</xdr:colOff>
      <xdr:row>18</xdr:row>
      <xdr:rowOff>266700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0000000-0008-0000-0800-00000A000000}"/>
            </a:ext>
          </a:extLst>
        </xdr:cNvPr>
        <xdr:cNvSpPr/>
      </xdr:nvSpPr>
      <xdr:spPr>
        <a:xfrm>
          <a:off x="8105775" y="4352925"/>
          <a:ext cx="19050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</a:t>
          </a:r>
        </a:p>
      </xdr:txBody>
    </xdr:sp>
    <xdr:clientData/>
  </xdr:twoCellAnchor>
  <xdr:twoCellAnchor>
    <xdr:from>
      <xdr:col>9</xdr:col>
      <xdr:colOff>314325</xdr:colOff>
      <xdr:row>18</xdr:row>
      <xdr:rowOff>304800</xdr:rowOff>
    </xdr:from>
    <xdr:to>
      <xdr:col>11</xdr:col>
      <xdr:colOff>238125</xdr:colOff>
      <xdr:row>18</xdr:row>
      <xdr:rowOff>309563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id="{00000000-0008-0000-0800-00000B000000}"/>
            </a:ext>
          </a:extLst>
        </xdr:cNvPr>
        <xdr:cNvCxnSpPr>
          <a:stCxn id="6" idx="3"/>
        </xdr:cNvCxnSpPr>
      </xdr:nvCxnSpPr>
      <xdr:spPr>
        <a:xfrm flipV="1">
          <a:off x="7448550" y="4638675"/>
          <a:ext cx="1828800" cy="4763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200025</xdr:colOff>
      <xdr:row>18</xdr:row>
      <xdr:rowOff>161925</xdr:rowOff>
    </xdr:from>
    <xdr:to>
      <xdr:col>11</xdr:col>
      <xdr:colOff>400050</xdr:colOff>
      <xdr:row>19</xdr:row>
      <xdr:rowOff>133350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00000000-0008-0000-0800-00000C000000}"/>
            </a:ext>
          </a:extLst>
        </xdr:cNvPr>
        <xdr:cNvSpPr/>
      </xdr:nvSpPr>
      <xdr:spPr>
        <a:xfrm>
          <a:off x="9239250" y="4495800"/>
          <a:ext cx="200025" cy="2952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=</a:t>
          </a:r>
        </a:p>
      </xdr:txBody>
    </xdr:sp>
    <xdr:clientData/>
  </xdr:twoCellAnchor>
  <xdr:twoCellAnchor editAs="oneCell">
    <xdr:from>
      <xdr:col>7</xdr:col>
      <xdr:colOff>840442</xdr:colOff>
      <xdr:row>20</xdr:row>
      <xdr:rowOff>100853</xdr:rowOff>
    </xdr:from>
    <xdr:to>
      <xdr:col>11</xdr:col>
      <xdr:colOff>364265</xdr:colOff>
      <xdr:row>31</xdr:row>
      <xdr:rowOff>142152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0000000-0008-0000-08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42530" y="5042647"/>
          <a:ext cx="3076088" cy="218162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247651</xdr:colOff>
      <xdr:row>16</xdr:row>
      <xdr:rowOff>161925</xdr:rowOff>
    </xdr:from>
    <xdr:to>
      <xdr:col>1</xdr:col>
      <xdr:colOff>819151</xdr:colOff>
      <xdr:row>18</xdr:row>
      <xdr:rowOff>228600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/>
      </xdr:nvSpPr>
      <xdr:spPr>
        <a:xfrm>
          <a:off x="676276" y="4114800"/>
          <a:ext cx="571500" cy="4476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Trị giá FOB</a:t>
          </a:r>
        </a:p>
      </xdr:txBody>
    </xdr:sp>
    <xdr:clientData/>
  </xdr:twoCellAnchor>
  <xdr:twoCellAnchor>
    <xdr:from>
      <xdr:col>1</xdr:col>
      <xdr:colOff>1133475</xdr:colOff>
      <xdr:row>16</xdr:row>
      <xdr:rowOff>142876</xdr:rowOff>
    </xdr:from>
    <xdr:to>
      <xdr:col>9</xdr:col>
      <xdr:colOff>142875</xdr:colOff>
      <xdr:row>18</xdr:row>
      <xdr:rowOff>219076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SpPr/>
      </xdr:nvSpPr>
      <xdr:spPr>
        <a:xfrm>
          <a:off x="1562100" y="4095751"/>
          <a:ext cx="5715000" cy="4572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Trị giá nguyên liệu, phụ tùng hoặc hàng hóa không có xuất xứ FTA (Trị giá CIF nguyên liệu nhập khẩu ngoài FTA tại thời điểm nhập khẩu/Giá mua đầu tiên của nguyên liệu không rõ xuất xứ)</a:t>
          </a:r>
        </a:p>
      </xdr:txBody>
    </xdr:sp>
    <xdr:clientData/>
  </xdr:twoCellAnchor>
  <xdr:twoCellAnchor>
    <xdr:from>
      <xdr:col>1</xdr:col>
      <xdr:colOff>866775</xdr:colOff>
      <xdr:row>17</xdr:row>
      <xdr:rowOff>66676</xdr:rowOff>
    </xdr:from>
    <xdr:to>
      <xdr:col>1</xdr:col>
      <xdr:colOff>1057275</xdr:colOff>
      <xdr:row>18</xdr:row>
      <xdr:rowOff>123826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SpPr/>
      </xdr:nvSpPr>
      <xdr:spPr>
        <a:xfrm>
          <a:off x="1295400" y="4210051"/>
          <a:ext cx="19050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</a:t>
          </a:r>
        </a:p>
      </xdr:txBody>
    </xdr:sp>
    <xdr:clientData/>
  </xdr:twoCellAnchor>
  <xdr:twoCellAnchor>
    <xdr:from>
      <xdr:col>1</xdr:col>
      <xdr:colOff>133350</xdr:colOff>
      <xdr:row>18</xdr:row>
      <xdr:rowOff>289752</xdr:rowOff>
    </xdr:from>
    <xdr:to>
      <xdr:col>9</xdr:col>
      <xdr:colOff>133350</xdr:colOff>
      <xdr:row>18</xdr:row>
      <xdr:rowOff>295275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CxnSpPr/>
      </xdr:nvCxnSpPr>
      <xdr:spPr>
        <a:xfrm>
          <a:off x="561975" y="4623627"/>
          <a:ext cx="6705600" cy="5523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114300</xdr:colOff>
      <xdr:row>18</xdr:row>
      <xdr:rowOff>161925</xdr:rowOff>
    </xdr:from>
    <xdr:to>
      <xdr:col>9</xdr:col>
      <xdr:colOff>314325</xdr:colOff>
      <xdr:row>19</xdr:row>
      <xdr:rowOff>133350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SpPr/>
      </xdr:nvSpPr>
      <xdr:spPr>
        <a:xfrm>
          <a:off x="7248525" y="4495800"/>
          <a:ext cx="200025" cy="2952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=</a:t>
          </a:r>
        </a:p>
      </xdr:txBody>
    </xdr:sp>
    <xdr:clientData/>
  </xdr:twoCellAnchor>
  <xdr:twoCellAnchor>
    <xdr:from>
      <xdr:col>4</xdr:col>
      <xdr:colOff>295275</xdr:colOff>
      <xdr:row>19</xdr:row>
      <xdr:rowOff>9525</xdr:rowOff>
    </xdr:from>
    <xdr:to>
      <xdr:col>6</xdr:col>
      <xdr:colOff>38100</xdr:colOff>
      <xdr:row>19</xdr:row>
      <xdr:rowOff>266700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00000000-0008-0000-0A00-000009000000}"/>
            </a:ext>
          </a:extLst>
        </xdr:cNvPr>
        <xdr:cNvSpPr/>
      </xdr:nvSpPr>
      <xdr:spPr>
        <a:xfrm>
          <a:off x="3771900" y="4667250"/>
          <a:ext cx="1247775" cy="257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Trị giá FOB</a:t>
          </a:r>
        </a:p>
      </xdr:txBody>
    </xdr:sp>
    <xdr:clientData/>
  </xdr:twoCellAnchor>
  <xdr:twoCellAnchor>
    <xdr:from>
      <xdr:col>10</xdr:col>
      <xdr:colOff>114300</xdr:colOff>
      <xdr:row>18</xdr:row>
      <xdr:rowOff>9525</xdr:rowOff>
    </xdr:from>
    <xdr:to>
      <xdr:col>10</xdr:col>
      <xdr:colOff>304800</xdr:colOff>
      <xdr:row>18</xdr:row>
      <xdr:rowOff>257175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0000000-0008-0000-0A00-00000A000000}"/>
            </a:ext>
          </a:extLst>
        </xdr:cNvPr>
        <xdr:cNvSpPr/>
      </xdr:nvSpPr>
      <xdr:spPr>
        <a:xfrm>
          <a:off x="8153400" y="4343400"/>
          <a:ext cx="19050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</a:t>
          </a:r>
        </a:p>
      </xdr:txBody>
    </xdr:sp>
    <xdr:clientData/>
  </xdr:twoCellAnchor>
  <xdr:twoCellAnchor>
    <xdr:from>
      <xdr:col>9</xdr:col>
      <xdr:colOff>314325</xdr:colOff>
      <xdr:row>18</xdr:row>
      <xdr:rowOff>304800</xdr:rowOff>
    </xdr:from>
    <xdr:to>
      <xdr:col>11</xdr:col>
      <xdr:colOff>238125</xdr:colOff>
      <xdr:row>18</xdr:row>
      <xdr:rowOff>309563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id="{00000000-0008-0000-0A00-00000B000000}"/>
            </a:ext>
          </a:extLst>
        </xdr:cNvPr>
        <xdr:cNvCxnSpPr>
          <a:stCxn id="6" idx="3"/>
        </xdr:cNvCxnSpPr>
      </xdr:nvCxnSpPr>
      <xdr:spPr>
        <a:xfrm flipV="1">
          <a:off x="7448550" y="4638675"/>
          <a:ext cx="1828800" cy="4763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200025</xdr:colOff>
      <xdr:row>18</xdr:row>
      <xdr:rowOff>161925</xdr:rowOff>
    </xdr:from>
    <xdr:to>
      <xdr:col>11</xdr:col>
      <xdr:colOff>400050</xdr:colOff>
      <xdr:row>19</xdr:row>
      <xdr:rowOff>133350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00000000-0008-0000-0A00-00000C000000}"/>
            </a:ext>
          </a:extLst>
        </xdr:cNvPr>
        <xdr:cNvSpPr/>
      </xdr:nvSpPr>
      <xdr:spPr>
        <a:xfrm>
          <a:off x="9239250" y="4495800"/>
          <a:ext cx="200025" cy="2952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=</a:t>
          </a:r>
        </a:p>
      </xdr:txBody>
    </xdr:sp>
    <xdr:clientData/>
  </xdr:twoCellAnchor>
  <xdr:twoCellAnchor editAs="oneCell">
    <xdr:from>
      <xdr:col>8</xdr:col>
      <xdr:colOff>19050</xdr:colOff>
      <xdr:row>20</xdr:row>
      <xdr:rowOff>142875</xdr:rowOff>
    </xdr:from>
    <xdr:to>
      <xdr:col>11</xdr:col>
      <xdr:colOff>409088</xdr:colOff>
      <xdr:row>31</xdr:row>
      <xdr:rowOff>181373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0000000-0008-0000-0A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72225" y="5095875"/>
          <a:ext cx="3076088" cy="218162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247651</xdr:colOff>
      <xdr:row>16</xdr:row>
      <xdr:rowOff>161925</xdr:rowOff>
    </xdr:from>
    <xdr:to>
      <xdr:col>1</xdr:col>
      <xdr:colOff>819151</xdr:colOff>
      <xdr:row>18</xdr:row>
      <xdr:rowOff>228600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SpPr/>
      </xdr:nvSpPr>
      <xdr:spPr>
        <a:xfrm>
          <a:off x="733426" y="4514850"/>
          <a:ext cx="571500" cy="4572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Trị giá FOB</a:t>
          </a:r>
        </a:p>
      </xdr:txBody>
    </xdr:sp>
    <xdr:clientData/>
  </xdr:twoCellAnchor>
  <xdr:twoCellAnchor>
    <xdr:from>
      <xdr:col>1</xdr:col>
      <xdr:colOff>1133475</xdr:colOff>
      <xdr:row>16</xdr:row>
      <xdr:rowOff>142876</xdr:rowOff>
    </xdr:from>
    <xdr:to>
      <xdr:col>9</xdr:col>
      <xdr:colOff>142875</xdr:colOff>
      <xdr:row>18</xdr:row>
      <xdr:rowOff>219076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SpPr/>
      </xdr:nvSpPr>
      <xdr:spPr>
        <a:xfrm>
          <a:off x="1619250" y="4495801"/>
          <a:ext cx="6686550" cy="4667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Trị giá nguyên liệu, phụ tùng hoặc hàng hóa không có xuất xứ FTA (Trị giá CIF nguyên liệu nhập khẩu ngoài FTA tại thời điểm nhập khẩu/Giá mua đầu tiên của nguyên liệu không rõ xuất xứ)</a:t>
          </a:r>
        </a:p>
      </xdr:txBody>
    </xdr:sp>
    <xdr:clientData/>
  </xdr:twoCellAnchor>
  <xdr:twoCellAnchor>
    <xdr:from>
      <xdr:col>1</xdr:col>
      <xdr:colOff>866775</xdr:colOff>
      <xdr:row>17</xdr:row>
      <xdr:rowOff>66676</xdr:rowOff>
    </xdr:from>
    <xdr:to>
      <xdr:col>1</xdr:col>
      <xdr:colOff>1057275</xdr:colOff>
      <xdr:row>18</xdr:row>
      <xdr:rowOff>123826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SpPr/>
      </xdr:nvSpPr>
      <xdr:spPr>
        <a:xfrm>
          <a:off x="1352550" y="4619626"/>
          <a:ext cx="19050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</a:t>
          </a:r>
        </a:p>
      </xdr:txBody>
    </xdr:sp>
    <xdr:clientData/>
  </xdr:twoCellAnchor>
  <xdr:twoCellAnchor>
    <xdr:from>
      <xdr:col>1</xdr:col>
      <xdr:colOff>133350</xdr:colOff>
      <xdr:row>18</xdr:row>
      <xdr:rowOff>289752</xdr:rowOff>
    </xdr:from>
    <xdr:to>
      <xdr:col>9</xdr:col>
      <xdr:colOff>133350</xdr:colOff>
      <xdr:row>18</xdr:row>
      <xdr:rowOff>295275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0000000-0008-0000-0E00-000005000000}"/>
            </a:ext>
          </a:extLst>
        </xdr:cNvPr>
        <xdr:cNvCxnSpPr/>
      </xdr:nvCxnSpPr>
      <xdr:spPr>
        <a:xfrm>
          <a:off x="619125" y="5033202"/>
          <a:ext cx="7677150" cy="5523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114300</xdr:colOff>
      <xdr:row>18</xdr:row>
      <xdr:rowOff>161925</xdr:rowOff>
    </xdr:from>
    <xdr:to>
      <xdr:col>9</xdr:col>
      <xdr:colOff>314325</xdr:colOff>
      <xdr:row>19</xdr:row>
      <xdr:rowOff>133350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E00-000006000000}"/>
            </a:ext>
          </a:extLst>
        </xdr:cNvPr>
        <xdr:cNvSpPr/>
      </xdr:nvSpPr>
      <xdr:spPr>
        <a:xfrm>
          <a:off x="8277225" y="4905375"/>
          <a:ext cx="200025" cy="2952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=</a:t>
          </a:r>
        </a:p>
      </xdr:txBody>
    </xdr:sp>
    <xdr:clientData/>
  </xdr:twoCellAnchor>
  <xdr:twoCellAnchor>
    <xdr:from>
      <xdr:col>4</xdr:col>
      <xdr:colOff>295275</xdr:colOff>
      <xdr:row>19</xdr:row>
      <xdr:rowOff>9525</xdr:rowOff>
    </xdr:from>
    <xdr:to>
      <xdr:col>6</xdr:col>
      <xdr:colOff>38100</xdr:colOff>
      <xdr:row>19</xdr:row>
      <xdr:rowOff>266700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00000000-0008-0000-0E00-000009000000}"/>
            </a:ext>
          </a:extLst>
        </xdr:cNvPr>
        <xdr:cNvSpPr/>
      </xdr:nvSpPr>
      <xdr:spPr>
        <a:xfrm>
          <a:off x="4267200" y="5076825"/>
          <a:ext cx="1466850" cy="257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Trị giá FOB</a:t>
          </a:r>
        </a:p>
      </xdr:txBody>
    </xdr:sp>
    <xdr:clientData/>
  </xdr:twoCellAnchor>
  <xdr:twoCellAnchor>
    <xdr:from>
      <xdr:col>10</xdr:col>
      <xdr:colOff>104775</xdr:colOff>
      <xdr:row>18</xdr:row>
      <xdr:rowOff>9525</xdr:rowOff>
    </xdr:from>
    <xdr:to>
      <xdr:col>10</xdr:col>
      <xdr:colOff>295275</xdr:colOff>
      <xdr:row>18</xdr:row>
      <xdr:rowOff>257175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0000000-0008-0000-0E00-00000A000000}"/>
            </a:ext>
          </a:extLst>
        </xdr:cNvPr>
        <xdr:cNvSpPr/>
      </xdr:nvSpPr>
      <xdr:spPr>
        <a:xfrm>
          <a:off x="8143875" y="4619625"/>
          <a:ext cx="19050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</a:t>
          </a:r>
        </a:p>
      </xdr:txBody>
    </xdr:sp>
    <xdr:clientData/>
  </xdr:twoCellAnchor>
  <xdr:twoCellAnchor>
    <xdr:from>
      <xdr:col>9</xdr:col>
      <xdr:colOff>314325</xdr:colOff>
      <xdr:row>18</xdr:row>
      <xdr:rowOff>304800</xdr:rowOff>
    </xdr:from>
    <xdr:to>
      <xdr:col>11</xdr:col>
      <xdr:colOff>238125</xdr:colOff>
      <xdr:row>18</xdr:row>
      <xdr:rowOff>309563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id="{00000000-0008-0000-0E00-00000B000000}"/>
            </a:ext>
          </a:extLst>
        </xdr:cNvPr>
        <xdr:cNvCxnSpPr>
          <a:stCxn id="6" idx="3"/>
        </xdr:cNvCxnSpPr>
      </xdr:nvCxnSpPr>
      <xdr:spPr>
        <a:xfrm flipV="1">
          <a:off x="8477250" y="5048250"/>
          <a:ext cx="2105025" cy="4763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200025</xdr:colOff>
      <xdr:row>18</xdr:row>
      <xdr:rowOff>161925</xdr:rowOff>
    </xdr:from>
    <xdr:to>
      <xdr:col>11</xdr:col>
      <xdr:colOff>400050</xdr:colOff>
      <xdr:row>19</xdr:row>
      <xdr:rowOff>133350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00000000-0008-0000-0E00-00000C000000}"/>
            </a:ext>
          </a:extLst>
        </xdr:cNvPr>
        <xdr:cNvSpPr/>
      </xdr:nvSpPr>
      <xdr:spPr>
        <a:xfrm>
          <a:off x="10544175" y="4905375"/>
          <a:ext cx="200025" cy="2952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=</a:t>
          </a:r>
        </a:p>
      </xdr:txBody>
    </xdr:sp>
    <xdr:clientData/>
  </xdr:twoCellAnchor>
  <xdr:twoCellAnchor editAs="oneCell">
    <xdr:from>
      <xdr:col>7</xdr:col>
      <xdr:colOff>851647</xdr:colOff>
      <xdr:row>20</xdr:row>
      <xdr:rowOff>67236</xdr:rowOff>
    </xdr:from>
    <xdr:to>
      <xdr:col>11</xdr:col>
      <xdr:colOff>375470</xdr:colOff>
      <xdr:row>31</xdr:row>
      <xdr:rowOff>108535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0000000-0008-0000-0E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53735" y="5289177"/>
          <a:ext cx="3076088" cy="218162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microsoft.com/office/2019/04/relationships/externalLinkLongPath" Target="file:///\\192.168.1.1\04.%20Khoi%20Mua%20ban(&#36092;&#36023;&#37096;)\2.%20B&#7897;%20Ph&#7853;n%20Xuat%20nhap%20khau%20(&#36664;&#20986;&#20837;&#35506;)\1.%20%20Im-Ex%20Related-&#36664;&#20986;&#20837;&#38306;&#20418;\1.%20%20&#20986;&#20837;&#38306;&#20418;%20Export%20Related\2022\Ch&#7913;ng%20t&#7915;%20xu&#7845;t%20kh&#7849;u\1.%20CO\2.%20HALTL\FEB\2202-02\Invoice%202202-02%20HAL-HAL%20TL%20SEAWAY%203x40+1x20%20%20Safi%2014.02.2022%20SITC.xlsx?5656C362" TargetMode="External"/><Relationship Id="rId1" Type="http://schemas.openxmlformats.org/officeDocument/2006/relationships/externalLinkPath" Target="file:///\\5656C362\Invoice%202202-02%20HAL-HAL%20TL%20SEAWAY%203x40+1x20%20%20Safi%2014.02.2022%20SITC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microsoft.com/office/2019/04/relationships/externalLinkLongPath" Target="file:///\\192.168.1.1\04.%20Khoi%20Mua%20ban(&#36092;&#36023;&#37096;)\2.%20B&#7897;%20Ph&#7853;n%20Xuat%20nhap%20khau%20(&#36664;&#20986;&#20837;&#35506;)\1.%20%20Im-Ex%20Related-&#36664;&#20986;&#20837;&#38306;&#20418;\1.%20%20&#20986;&#20837;&#38306;&#20418;%20Export%20Related\2022\Ch&#7913;ng%20t&#7915;%20xu&#7845;t%20kh&#7849;u\1.%20CO\2.%20HALTL\JAN\2201-08\Invoice%202201-08%20HAL-HAL%20TL%20sea%20Safi%2026.01.2022%20RCL%206x40.xlsx?17DFFB74" TargetMode="External"/><Relationship Id="rId1" Type="http://schemas.openxmlformats.org/officeDocument/2006/relationships/externalLinkPath" Target="file:///\\17DFFB74\Invoice%202201-08%20HAL-HAL%20TL%20sea%20Safi%2026.01.2022%20RCL%206x40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2.%20B&#7897;%20Ph&#7853;n%20Xuat%20nhap%20khau%20(&#36664;&#20986;&#20837;&#35506;)/2.%20Customs%20-&#31246;&#38306;/1.%20li&#234;n%20quan%20Thanh%20kho&#7843;n%20SX%20-%20XK%20%20%20&#36664;&#20986;&#21521;&#12369;&#12398;&#26448;&#26009;&#28165;&#31639;/8.%20Dinh%20muc/DINH%20MUC%202022/&#272;&#7883;nh%20m&#7913;c%20truy&#7873;n/Dinh%20muc%20thang%202-202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VOICE 02"/>
      <sheetName val="Invoice (CO) 01"/>
      <sheetName val="Sheet1"/>
      <sheetName val="PO (CO)"/>
      <sheetName val="VGM"/>
      <sheetName val="Sheet4"/>
      <sheetName val="Sheet2"/>
      <sheetName val="Sheet3"/>
      <sheetName val="Sheet6"/>
      <sheetName val="Sheet5"/>
      <sheetName val="Sheet7"/>
    </sheetNames>
    <sheetDataSet>
      <sheetData sheetId="0">
        <row r="26">
          <cell r="F26" t="str">
            <v>FZA1-21-101</v>
          </cell>
          <cell r="H26">
            <v>3024</v>
          </cell>
        </row>
        <row r="27">
          <cell r="F27" t="str">
            <v>FZA1-21-111</v>
          </cell>
          <cell r="H27">
            <v>594</v>
          </cell>
        </row>
        <row r="28">
          <cell r="F28" t="str">
            <v>FZA1-21-119</v>
          </cell>
          <cell r="H28">
            <v>324</v>
          </cell>
        </row>
        <row r="29">
          <cell r="F29" t="str">
            <v>FZA1-19-3P3</v>
          </cell>
          <cell r="H29">
            <v>1920</v>
          </cell>
        </row>
        <row r="30">
          <cell r="F30" t="str">
            <v>FZA1-19-4JYA</v>
          </cell>
        </row>
        <row r="31">
          <cell r="F31" t="str">
            <v>FZA2-19-4JYA</v>
          </cell>
          <cell r="H31">
            <v>1944</v>
          </cell>
        </row>
        <row r="32">
          <cell r="F32" t="str">
            <v>FZB1-21-101</v>
          </cell>
          <cell r="H32">
            <v>729</v>
          </cell>
        </row>
        <row r="33">
          <cell r="F33" t="str">
            <v>FZB1-21-111</v>
          </cell>
          <cell r="H33">
            <v>1350</v>
          </cell>
        </row>
        <row r="34">
          <cell r="F34" t="str">
            <v>FZB1-21-119</v>
          </cell>
          <cell r="H34">
            <v>918</v>
          </cell>
        </row>
        <row r="35">
          <cell r="F35" t="str">
            <v>FZA4-19-3P3</v>
          </cell>
          <cell r="H35">
            <v>1440</v>
          </cell>
        </row>
        <row r="36">
          <cell r="F36" t="str">
            <v>FZA4-19-4JYA</v>
          </cell>
        </row>
        <row r="37">
          <cell r="F37" t="str">
            <v>FZA4-19-4JYC</v>
          </cell>
          <cell r="H37">
            <v>567</v>
          </cell>
        </row>
        <row r="38">
          <cell r="F38" t="str">
            <v>FZA5-19-4JYC</v>
          </cell>
          <cell r="H38">
            <v>1134</v>
          </cell>
        </row>
        <row r="39">
          <cell r="F39" t="str">
            <v>P301-10-141A</v>
          </cell>
        </row>
        <row r="40">
          <cell r="F40" t="str">
            <v>P301-10-161</v>
          </cell>
          <cell r="H40">
            <v>2880</v>
          </cell>
        </row>
        <row r="41">
          <cell r="F41" t="str">
            <v>P51R-10-121</v>
          </cell>
          <cell r="H41">
            <v>1440</v>
          </cell>
        </row>
        <row r="42">
          <cell r="F42" t="str">
            <v>PE01-10-121A</v>
          </cell>
        </row>
        <row r="43">
          <cell r="F43" t="str">
            <v>PE01-10-131A</v>
          </cell>
        </row>
        <row r="44">
          <cell r="F44" t="str">
            <v>PE01-10-141A</v>
          </cell>
          <cell r="H44">
            <v>10560</v>
          </cell>
        </row>
        <row r="45">
          <cell r="F45" t="str">
            <v>S550-10-121</v>
          </cell>
        </row>
        <row r="46">
          <cell r="F46" t="str">
            <v>S550-10-131</v>
          </cell>
        </row>
        <row r="47">
          <cell r="F47" t="str">
            <v>S550-10-141B</v>
          </cell>
        </row>
        <row r="48">
          <cell r="F48" t="str">
            <v>PSED-10-500</v>
          </cell>
          <cell r="H48">
            <v>768</v>
          </cell>
        </row>
        <row r="49">
          <cell r="F49" t="str">
            <v>PSED-10-190</v>
          </cell>
          <cell r="H49">
            <v>648</v>
          </cell>
        </row>
        <row r="50">
          <cell r="F50" t="str">
            <v>PSED-14-311</v>
          </cell>
          <cell r="H50">
            <v>432</v>
          </cell>
        </row>
        <row r="51">
          <cell r="F51" t="str">
            <v>FZV2-21-101</v>
          </cell>
          <cell r="H51">
            <v>1296</v>
          </cell>
        </row>
        <row r="52">
          <cell r="F52" t="str">
            <v>FZV2-21-111</v>
          </cell>
          <cell r="H52">
            <v>1188</v>
          </cell>
        </row>
        <row r="53">
          <cell r="F53" t="str">
            <v>FZV2-21-119</v>
          </cell>
        </row>
        <row r="54">
          <cell r="F54" t="str">
            <v>FZV1-19-4JY</v>
          </cell>
        </row>
        <row r="55">
          <cell r="F55" t="str">
            <v>FZVS-19-4JY</v>
          </cell>
          <cell r="H55">
            <v>2430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VOICE 02"/>
      <sheetName val="Invoice (CO) 01"/>
      <sheetName val="Sheet1"/>
      <sheetName val="PO (CO)"/>
      <sheetName val="VGM"/>
      <sheetName val="Sheet4"/>
      <sheetName val="Sheet2"/>
      <sheetName val="Sheet3"/>
      <sheetName val="Sheet6"/>
      <sheetName val="Sheet5"/>
      <sheetName val="Sheet7"/>
    </sheetNames>
    <sheetDataSet>
      <sheetData sheetId="0"/>
      <sheetData sheetId="1">
        <row r="24">
          <cell r="D24" t="str">
            <v>FZA1-21-101</v>
          </cell>
          <cell r="E24">
            <v>1512</v>
          </cell>
          <cell r="F24" t="str">
            <v>pcs</v>
          </cell>
          <cell r="G24">
            <v>9.0171848135566908</v>
          </cell>
        </row>
        <row r="25">
          <cell r="D25" t="str">
            <v>FZA1-21-111</v>
          </cell>
          <cell r="E25">
            <v>1485</v>
          </cell>
          <cell r="F25" t="str">
            <v>pcs</v>
          </cell>
          <cell r="G25">
            <v>9.1658191592321714</v>
          </cell>
        </row>
        <row r="26">
          <cell r="D26" t="str">
            <v>FZA1-21-119</v>
          </cell>
          <cell r="E26">
            <v>1620</v>
          </cell>
          <cell r="F26" t="str">
            <v>pcs</v>
          </cell>
          <cell r="G26">
            <v>8.5388914564097878</v>
          </cell>
        </row>
        <row r="27">
          <cell r="D27" t="str">
            <v>FZA1-19-3P3</v>
          </cell>
          <cell r="E27">
            <v>7200</v>
          </cell>
          <cell r="F27" t="str">
            <v>pcs</v>
          </cell>
          <cell r="G27">
            <v>5.3717628926206293</v>
          </cell>
        </row>
        <row r="28">
          <cell r="D28" t="str">
            <v>FZA1-19-4JYA</v>
          </cell>
          <cell r="E28">
            <v>0</v>
          </cell>
          <cell r="F28" t="str">
            <v>pcs</v>
          </cell>
          <cell r="G28">
            <v>-0.72696706494684782</v>
          </cell>
        </row>
        <row r="29">
          <cell r="D29" t="str">
            <v>FZA2-19-4JYA</v>
          </cell>
          <cell r="E29">
            <v>1458</v>
          </cell>
          <cell r="F29" t="str">
            <v>pcs</v>
          </cell>
          <cell r="G29">
            <v>20.366759157424394</v>
          </cell>
        </row>
        <row r="30">
          <cell r="D30" t="str">
            <v>FZB1-21-101</v>
          </cell>
          <cell r="E30">
            <v>1215</v>
          </cell>
          <cell r="F30" t="str">
            <v>pcs</v>
          </cell>
          <cell r="G30">
            <v>8.5361154489091859</v>
          </cell>
        </row>
        <row r="31">
          <cell r="D31" t="str">
            <v>FZB1-21-111</v>
          </cell>
          <cell r="E31">
            <v>2160</v>
          </cell>
          <cell r="F31" t="str">
            <v>pcs</v>
          </cell>
          <cell r="G31">
            <v>8.9115435234858076</v>
          </cell>
        </row>
        <row r="32">
          <cell r="D32" t="str">
            <v>FZB1-21-119</v>
          </cell>
          <cell r="E32">
            <v>1836</v>
          </cell>
          <cell r="F32" t="str">
            <v>pcs</v>
          </cell>
          <cell r="G32">
            <v>4.5130211482081419</v>
          </cell>
        </row>
        <row r="33">
          <cell r="D33" t="str">
            <v>FZA4-19-3P3</v>
          </cell>
          <cell r="E33">
            <v>480</v>
          </cell>
          <cell r="F33" t="str">
            <v>pcs</v>
          </cell>
          <cell r="G33">
            <v>5.7516550839249767</v>
          </cell>
        </row>
        <row r="34">
          <cell r="D34" t="str">
            <v>FZA4-19-4JYA</v>
          </cell>
          <cell r="E34">
            <v>0</v>
          </cell>
          <cell r="F34" t="str">
            <v>pcs</v>
          </cell>
          <cell r="G34">
            <v>0</v>
          </cell>
        </row>
        <row r="35">
          <cell r="D35" t="str">
            <v>FZA4-19-4JYC</v>
          </cell>
          <cell r="E35">
            <v>405</v>
          </cell>
          <cell r="F35" t="str">
            <v>pcs</v>
          </cell>
          <cell r="G35">
            <v>20.229065256251438</v>
          </cell>
        </row>
        <row r="36">
          <cell r="D36" t="str">
            <v>FZA5-19-4JYC</v>
          </cell>
          <cell r="E36">
            <v>729</v>
          </cell>
          <cell r="F36" t="str">
            <v>pcs</v>
          </cell>
          <cell r="G36">
            <v>19.916641329691888</v>
          </cell>
        </row>
        <row r="37">
          <cell r="D37" t="str">
            <v>P301-10-141A</v>
          </cell>
          <cell r="E37">
            <v>10560</v>
          </cell>
          <cell r="F37" t="str">
            <v>pcs</v>
          </cell>
          <cell r="G37">
            <v>0.65775739130434785</v>
          </cell>
        </row>
        <row r="38">
          <cell r="D38" t="str">
            <v>P301-10-161</v>
          </cell>
          <cell r="E38">
            <v>0</v>
          </cell>
          <cell r="F38" t="str">
            <v>pcs</v>
          </cell>
          <cell r="G38">
            <v>2.1266947826086957</v>
          </cell>
        </row>
        <row r="39">
          <cell r="D39" t="str">
            <v>P51R-10-121</v>
          </cell>
          <cell r="E39">
            <v>0</v>
          </cell>
          <cell r="F39" t="str">
            <v>pcs</v>
          </cell>
          <cell r="G39">
            <v>5.1656130434782606</v>
          </cell>
        </row>
        <row r="40">
          <cell r="D40" t="str">
            <v>PE01-10-121A</v>
          </cell>
          <cell r="E40">
            <v>0</v>
          </cell>
          <cell r="F40" t="str">
            <v>pcs</v>
          </cell>
          <cell r="G40">
            <v>2.1023365217391303</v>
          </cell>
        </row>
        <row r="41">
          <cell r="D41" t="str">
            <v>PE01-10-131A</v>
          </cell>
          <cell r="E41">
            <v>0</v>
          </cell>
          <cell r="F41" t="str">
            <v>pcs</v>
          </cell>
          <cell r="G41">
            <v>2.8822391304347827</v>
          </cell>
        </row>
        <row r="42">
          <cell r="D42" t="str">
            <v>PE01-10-141A</v>
          </cell>
          <cell r="E42">
            <v>0</v>
          </cell>
          <cell r="F42" t="str">
            <v>pcs</v>
          </cell>
          <cell r="G42">
            <v>0.61705739130434778</v>
          </cell>
        </row>
        <row r="43">
          <cell r="D43" t="str">
            <v>S550-10-121</v>
          </cell>
          <cell r="E43">
            <v>0</v>
          </cell>
          <cell r="F43" t="str">
            <v>pcs</v>
          </cell>
          <cell r="G43">
            <v>-4.2425217391304358E-2</v>
          </cell>
        </row>
        <row r="44">
          <cell r="D44" t="str">
            <v>S550-10-131</v>
          </cell>
          <cell r="E44">
            <v>0</v>
          </cell>
          <cell r="F44" t="str">
            <v>pcs</v>
          </cell>
          <cell r="G44">
            <v>-1.4446956521739131E-2</v>
          </cell>
        </row>
        <row r="45">
          <cell r="D45" t="str">
            <v>S550-10-141B</v>
          </cell>
          <cell r="E45">
            <v>0</v>
          </cell>
          <cell r="F45" t="str">
            <v>pcs</v>
          </cell>
          <cell r="G45">
            <v>-0.14721652173913044</v>
          </cell>
        </row>
        <row r="46">
          <cell r="D46" t="str">
            <v>PSED-10-500</v>
          </cell>
          <cell r="E46">
            <v>912</v>
          </cell>
          <cell r="F46" t="str">
            <v>pcs</v>
          </cell>
          <cell r="G46">
            <v>25.187946549915306</v>
          </cell>
        </row>
        <row r="47">
          <cell r="D47" t="str">
            <v>PSED-10-190</v>
          </cell>
          <cell r="E47">
            <v>972</v>
          </cell>
          <cell r="F47" t="str">
            <v>pcs</v>
          </cell>
          <cell r="G47">
            <v>8.7763225800752878</v>
          </cell>
        </row>
        <row r="48">
          <cell r="D48" t="str">
            <v>PSED-14-311</v>
          </cell>
          <cell r="E48">
            <v>864</v>
          </cell>
          <cell r="F48" t="str">
            <v>pcs</v>
          </cell>
          <cell r="G48">
            <v>4.9078683099815548</v>
          </cell>
        </row>
        <row r="49">
          <cell r="D49" t="str">
            <v>FZV2-21-101</v>
          </cell>
          <cell r="E49">
            <v>6048</v>
          </cell>
          <cell r="F49" t="str">
            <v>pcs</v>
          </cell>
          <cell r="G49">
            <v>9.2516080135227874</v>
          </cell>
        </row>
        <row r="50">
          <cell r="D50" t="str">
            <v>FZV2-21-111</v>
          </cell>
          <cell r="E50">
            <v>5940</v>
          </cell>
          <cell r="F50" t="str">
            <v>pcs</v>
          </cell>
          <cell r="G50">
            <v>9.7792931575695832</v>
          </cell>
        </row>
        <row r="51">
          <cell r="D51" t="str">
            <v>FZV2-21-119</v>
          </cell>
          <cell r="E51">
            <v>5832</v>
          </cell>
          <cell r="F51" t="str">
            <v>pcs</v>
          </cell>
          <cell r="G51">
            <v>8.5480247804574976</v>
          </cell>
        </row>
        <row r="52">
          <cell r="D52" t="str">
            <v>FZV1-19-4JY</v>
          </cell>
          <cell r="E52">
            <v>2592</v>
          </cell>
          <cell r="F52" t="str">
            <v>pcs</v>
          </cell>
          <cell r="G52">
            <v>21.50729162857747</v>
          </cell>
        </row>
        <row r="53">
          <cell r="D53" t="str">
            <v>FZVS-19-4JY</v>
          </cell>
          <cell r="E53">
            <v>2997</v>
          </cell>
          <cell r="F53" t="str">
            <v>pcs</v>
          </cell>
          <cell r="G53">
            <v>21.50729162857747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Định mức truyền 2.2022"/>
      <sheetName val="Sheet5"/>
      <sheetName val="ĐM khuôn Nhat"/>
      <sheetName val="Định mức truyền 07.2017"/>
      <sheetName val="Sheet3"/>
      <sheetName val="Qlý trọng lượng nội bộ"/>
      <sheetName val="Oilpump new"/>
      <sheetName val="B39H"/>
      <sheetName val="AD1C"/>
      <sheetName val="Dinh muc linh kien"/>
      <sheetName val="Sheet1"/>
      <sheetName val="Sheet2"/>
    </sheetNames>
    <sheetDataSet>
      <sheetData sheetId="0">
        <row r="3">
          <cell r="A3" t="str">
            <v>12240-RNA-A002-01</v>
          </cell>
          <cell r="B3" t="str">
            <v>12240-RNA-A002-01-2202LK</v>
          </cell>
          <cell r="C3" t="str">
            <v>Vỏ trục cam bằng nhôm dùng cho ô tô 7 chỗ 12240-RNA-A002-01</v>
          </cell>
          <cell r="D3" t="str">
            <v>PCE</v>
          </cell>
          <cell r="E3">
            <v>84839015</v>
          </cell>
          <cell r="F3" t="str">
            <v>AL17</v>
          </cell>
          <cell r="G3">
            <v>6.7666666666666667E-5</v>
          </cell>
          <cell r="H3">
            <v>0.14525362794403901</v>
          </cell>
          <cell r="I3">
            <v>7.7495495490879977E-5</v>
          </cell>
        </row>
        <row r="4">
          <cell r="A4" t="str">
            <v>12240-RNA-A002-01</v>
          </cell>
          <cell r="B4" t="str">
            <v>12240-RNA-A002-01-2202LK</v>
          </cell>
          <cell r="C4" t="str">
            <v>Vỏ trục cam bằng nhôm dùng cho ô tô 7 chỗ 12240-RNA-A002-01</v>
          </cell>
          <cell r="D4" t="str">
            <v>PCE</v>
          </cell>
          <cell r="E4">
            <v>84839015</v>
          </cell>
          <cell r="F4" t="str">
            <v>91302-PX4-0043</v>
          </cell>
          <cell r="G4">
            <v>1</v>
          </cell>
          <cell r="H4">
            <v>1.6757246376811596E-2</v>
          </cell>
          <cell r="I4">
            <v>1.0167572463768115</v>
          </cell>
        </row>
        <row r="5">
          <cell r="A5" t="str">
            <v>21261-R9L-3000</v>
          </cell>
          <cell r="B5" t="str">
            <v>21261-R9L-3000-2202</v>
          </cell>
          <cell r="C5" t="str">
            <v>Nắp động cơ bên trái A dùng cho ô tô dưới 16 chỗ ngồi 21261-R9L-3000</v>
          </cell>
          <cell r="D5" t="str">
            <v>PCE</v>
          </cell>
          <cell r="E5">
            <v>84099949</v>
          </cell>
          <cell r="F5" t="str">
            <v>AL17</v>
          </cell>
          <cell r="G5">
            <v>2.6266666666666664E-4</v>
          </cell>
          <cell r="H5">
            <v>0.14525362794403901</v>
          </cell>
          <cell r="I5">
            <v>3.0081995293996757E-4</v>
          </cell>
        </row>
        <row r="6">
          <cell r="A6" t="str">
            <v>21281-5Z3-3001</v>
          </cell>
          <cell r="B6" t="str">
            <v>21281-5Z3-3001-2202</v>
          </cell>
          <cell r="C6" t="str">
            <v>Nắp động cơ bên trái B dùng cho ô tô dưới 16 chỗ ngồi 21281-5Z3-3001</v>
          </cell>
          <cell r="D6" t="str">
            <v>PCE</v>
          </cell>
          <cell r="E6">
            <v>84099949</v>
          </cell>
          <cell r="F6" t="str">
            <v>AL17</v>
          </cell>
          <cell r="G6">
            <v>1.9433333333333333E-4</v>
          </cell>
          <cell r="H6">
            <v>0.14525362794403901</v>
          </cell>
          <cell r="I6">
            <v>2.2256095503045826E-4</v>
          </cell>
        </row>
        <row r="7">
          <cell r="A7" t="str">
            <v>21291-5Z3-3000</v>
          </cell>
          <cell r="B7" t="str">
            <v>21291-5Z3-3000-2202</v>
          </cell>
          <cell r="C7" t="str">
            <v>Tấm đỡ trục ly hợp dùng cho ô tô dưới 16 chỗ ngồi 21291-5Z3-3000, kích thước 206x214.2 x74.2 mm</v>
          </cell>
          <cell r="D7" t="str">
            <v>PCE</v>
          </cell>
          <cell r="E7" t="str">
            <v>87089360</v>
          </cell>
          <cell r="F7" t="str">
            <v>AL17</v>
          </cell>
          <cell r="G7">
            <v>6.87E-4</v>
          </cell>
          <cell r="H7">
            <v>0.14525362794403901</v>
          </cell>
          <cell r="I7">
            <v>7.8678924239755481E-4</v>
          </cell>
        </row>
        <row r="8">
          <cell r="A8" t="str">
            <v>27711-RJ2-0001</v>
          </cell>
          <cell r="B8" t="str">
            <v>27711-RJ2-0001-2202</v>
          </cell>
          <cell r="C8" t="str">
            <v>Thân van thứ cấp dùng cho hộp số động cơ ô tô dưới 16 chỗ 27711-RJ2-0001</v>
          </cell>
          <cell r="D8" t="str">
            <v>PCE</v>
          </cell>
          <cell r="E8" t="str">
            <v>87084092</v>
          </cell>
          <cell r="F8" t="str">
            <v>AL17</v>
          </cell>
          <cell r="G8">
            <v>5.2900000000000006E-4</v>
          </cell>
          <cell r="H8">
            <v>0.14525362794403901</v>
          </cell>
          <cell r="I8">
            <v>6.0583916918239677E-4</v>
          </cell>
        </row>
        <row r="9">
          <cell r="A9" t="str">
            <v>3171404X9A</v>
          </cell>
          <cell r="B9" t="str">
            <v>3171404X9A-2202</v>
          </cell>
          <cell r="C9" t="str">
            <v>Thân van thứ cấp bộ phận của hộp số dùng cho động cơ xe ô tô dưới 16 chỗ (31714 04X9A)</v>
          </cell>
          <cell r="D9" t="str">
            <v>PCE</v>
          </cell>
          <cell r="E9" t="str">
            <v>87084092</v>
          </cell>
          <cell r="F9" t="str">
            <v>AL17</v>
          </cell>
          <cell r="G9">
            <v>4.6166666666666665E-4</v>
          </cell>
          <cell r="H9">
            <v>0.14525362794403901</v>
          </cell>
          <cell r="I9">
            <v>5.2872542490083139E-4</v>
          </cell>
        </row>
        <row r="10">
          <cell r="A10" t="str">
            <v>317611XA02   B42</v>
          </cell>
          <cell r="B10" t="str">
            <v>317611XA02B42-2202</v>
          </cell>
          <cell r="C10" t="str">
            <v>Vỏ thân van điều khiển (317611XA02 B42)</v>
          </cell>
          <cell r="D10" t="str">
            <v>PCE</v>
          </cell>
          <cell r="E10" t="str">
            <v>87084092</v>
          </cell>
          <cell r="F10" t="str">
            <v>AL17</v>
          </cell>
          <cell r="G10">
            <v>5.4000000000000001E-4</v>
          </cell>
          <cell r="H10">
            <v>0.14525362794403901</v>
          </cell>
          <cell r="I10">
            <v>6.184369590897811E-4</v>
          </cell>
        </row>
        <row r="11">
          <cell r="A11" t="str">
            <v>317611XD01   B42</v>
          </cell>
          <cell r="B11" t="str">
            <v>317611XD01B42-2202</v>
          </cell>
          <cell r="C11" t="str">
            <v>Vỏ thân van điều khiển (317611XD01 B42)</v>
          </cell>
          <cell r="D11" t="str">
            <v>PCE</v>
          </cell>
          <cell r="E11" t="str">
            <v>87084092</v>
          </cell>
          <cell r="F11" t="str">
            <v>AL17</v>
          </cell>
          <cell r="G11">
            <v>5.5000000000000003E-4</v>
          </cell>
          <cell r="H11">
            <v>0.14525362794403901</v>
          </cell>
          <cell r="I11">
            <v>6.2988949536922157E-4</v>
          </cell>
        </row>
        <row r="12">
          <cell r="A12" t="str">
            <v>9145010013</v>
          </cell>
          <cell r="B12" t="str">
            <v>9145010013-2202</v>
          </cell>
          <cell r="C12" t="str">
            <v>Thân van buồng bướm ga ( tiết lưu ) điện tử dùng cho động cơ đốt trong kiểu pitton đốt cháy bằng tia lửa điện cho động cơ ô tô dưới 16 chỗ ngồi 914501 0013</v>
          </cell>
          <cell r="D12" t="str">
            <v>PCE</v>
          </cell>
          <cell r="E12" t="str">
            <v>84099149</v>
          </cell>
          <cell r="F12" t="str">
            <v>AL17</v>
          </cell>
          <cell r="G12">
            <v>5.9999999999999995E-4</v>
          </cell>
          <cell r="H12">
            <v>0.14525362794403901</v>
          </cell>
          <cell r="I12">
            <v>6.8715217676642334E-4</v>
          </cell>
        </row>
        <row r="13">
          <cell r="A13" t="str">
            <v>9145010020</v>
          </cell>
          <cell r="B13" t="str">
            <v>9145010020-2202</v>
          </cell>
          <cell r="C13" t="str">
            <v>Thân van buồng bướm ga (tiết lưu) điện tử dùng cho động cơ đốt trong kiểu pitton đốt cháy bằng tia lửa điện cho động  cơ ô tô dưới 16 chỗ ngồi 914501 0020</v>
          </cell>
          <cell r="D13" t="str">
            <v>PCE</v>
          </cell>
          <cell r="E13" t="str">
            <v>84099149</v>
          </cell>
          <cell r="F13" t="str">
            <v>AL17</v>
          </cell>
          <cell r="G13">
            <v>5.6520000000000008E-4</v>
          </cell>
          <cell r="H13">
            <v>0.14525362794403901</v>
          </cell>
          <cell r="I13">
            <v>6.4729735051397095E-4</v>
          </cell>
        </row>
        <row r="14">
          <cell r="A14" t="str">
            <v>9145010048</v>
          </cell>
          <cell r="B14" t="str">
            <v>9145010048-2202</v>
          </cell>
          <cell r="C14" t="str">
            <v>Thân van buồng bướm ga (tiết lưu) điện tử dùng cho động cơ đốt trong kiểu pitton đốt cháy bằng tia lửa điện cho động  cơ ô tô dưới 16 chỗ ngồi 914501 0048</v>
          </cell>
          <cell r="D14" t="str">
            <v>PCE</v>
          </cell>
          <cell r="E14" t="str">
            <v>84099149</v>
          </cell>
          <cell r="F14" t="str">
            <v>AL17</v>
          </cell>
          <cell r="G14">
            <v>6.5099999999999999E-4</v>
          </cell>
          <cell r="H14">
            <v>0.14525362794403901</v>
          </cell>
          <cell r="I14">
            <v>7.4556011179156942E-4</v>
          </cell>
        </row>
        <row r="15">
          <cell r="A15" t="str">
            <v>9145010073</v>
          </cell>
          <cell r="B15" t="str">
            <v>9145010073-2202</v>
          </cell>
          <cell r="C15" t="str">
            <v>Thân van buồng bướm ga (tiết lưu) điện tử dùng cho động cơ đốt trong kiểu pitton đốt cháy bằng tia lửa điện cho động  cơ ô tô dưới 16 chỗ ngồi 914501 0073</v>
          </cell>
          <cell r="D15" t="str">
            <v>PCE</v>
          </cell>
          <cell r="E15" t="str">
            <v>84099149</v>
          </cell>
          <cell r="F15" t="str">
            <v>AL17</v>
          </cell>
          <cell r="G15">
            <v>6.4420000000000005E-4</v>
          </cell>
          <cell r="H15">
            <v>0.14525362794403901</v>
          </cell>
          <cell r="I15">
            <v>7.3777238712155002E-4</v>
          </cell>
        </row>
        <row r="16">
          <cell r="A16" t="str">
            <v>9145020048</v>
          </cell>
          <cell r="B16" t="str">
            <v>9145020048-2202</v>
          </cell>
          <cell r="C16" t="str">
            <v>Thân van buồng bướm ga (tiết lưu) điện tử dùng cho động cơ đốt trong kiểu pitton đốt cháy bằng tia lửa điện cho động  cơ ô tô dưới 16 chỗ ngồi 914502 0048</v>
          </cell>
          <cell r="D16" t="str">
            <v>PCE</v>
          </cell>
          <cell r="E16" t="str">
            <v>84099149</v>
          </cell>
          <cell r="F16" t="str">
            <v>AL17</v>
          </cell>
          <cell r="G16">
            <v>6.9466666666666667E-4</v>
          </cell>
          <cell r="H16">
            <v>0.14525362794403901</v>
          </cell>
          <cell r="I16">
            <v>7.9556952021179247E-4</v>
          </cell>
        </row>
        <row r="17">
          <cell r="A17" t="str">
            <v>9145020050</v>
          </cell>
          <cell r="B17" t="str">
            <v>9145020050-2202</v>
          </cell>
          <cell r="C17" t="str">
            <v>Thân van buồng bướm ga (tiết lưu) điện tử dùng cho động cơ đốt trong kiểu pitton đốt cháy bằng tia lửa điện cho động  cơ ô tô dưới 16 chỗ ngồi 914502 0050</v>
          </cell>
          <cell r="D17" t="str">
            <v>PCE</v>
          </cell>
          <cell r="E17" t="str">
            <v>84099149</v>
          </cell>
          <cell r="F17" t="str">
            <v>AL17</v>
          </cell>
          <cell r="G17">
            <v>5.4566666666666663E-4</v>
          </cell>
          <cell r="H17">
            <v>0.14525362794403901</v>
          </cell>
          <cell r="I17">
            <v>6.2492672964813058E-4</v>
          </cell>
        </row>
        <row r="18">
          <cell r="A18" t="str">
            <v>9145020051</v>
          </cell>
          <cell r="B18" t="str">
            <v>9145020051-2202</v>
          </cell>
          <cell r="C18" t="str">
            <v>Thân van buồng bướm ga (tiết lưu) điện tử dùng cho động cơ đốt trong kiểu pitton đốt cháy bằng tia lửa điện cho động  cơ ô tô dưới 16 chỗ ngồi 914502 0051</v>
          </cell>
          <cell r="D18" t="str">
            <v>PCE</v>
          </cell>
          <cell r="E18" t="str">
            <v>84099149</v>
          </cell>
          <cell r="F18" t="str">
            <v>AL17</v>
          </cell>
          <cell r="G18">
            <v>5.3720000000000005E-4</v>
          </cell>
          <cell r="H18">
            <v>0.14525362794403901</v>
          </cell>
          <cell r="I18">
            <v>6.1523024893153785E-4</v>
          </cell>
        </row>
        <row r="19">
          <cell r="A19" t="str">
            <v>9145020052</v>
          </cell>
          <cell r="B19" t="str">
            <v>9145020052-2202</v>
          </cell>
          <cell r="C19" t="str">
            <v>Thân van buồng bướm ga (tiết lưu) điện tử dùng cho động cơ đốt trong kiểu pitton đốt cháy bằng tia lửa điện cho động  cơ ô tô dưới 16 chỗ ngồi 914502 0052</v>
          </cell>
          <cell r="D19" t="str">
            <v>PCE</v>
          </cell>
          <cell r="E19" t="str">
            <v>84099149</v>
          </cell>
          <cell r="F19" t="str">
            <v>AL17</v>
          </cell>
          <cell r="G19">
            <v>5.486666666666666E-4</v>
          </cell>
          <cell r="H19">
            <v>0.14525362794403901</v>
          </cell>
          <cell r="I19">
            <v>6.2836249053196264E-4</v>
          </cell>
        </row>
        <row r="20">
          <cell r="A20">
            <v>9145020053</v>
          </cell>
          <cell r="B20" t="str">
            <v>9145020053-2202</v>
          </cell>
          <cell r="C20" t="str">
            <v>Thân van buồng bướm ga (tiết lưu) điện tử dùng cho động cơ kiểu pitton đốt cháy bằng tia lửa điện cho động cơ ô tô dưới 16 chỗ ngồi 914502 0053</v>
          </cell>
          <cell r="D20" t="str">
            <v>PCE</v>
          </cell>
          <cell r="E20" t="str">
            <v>84099149</v>
          </cell>
          <cell r="F20" t="str">
            <v>AL17</v>
          </cell>
          <cell r="G20">
            <v>5.4933333333333331E-4</v>
          </cell>
          <cell r="H20">
            <v>0.14525362794403901</v>
          </cell>
          <cell r="I20">
            <v>6.291259929505921E-4</v>
          </cell>
        </row>
        <row r="21">
          <cell r="A21" t="str">
            <v>9145020068</v>
          </cell>
          <cell r="B21" t="str">
            <v>9145020068-2202</v>
          </cell>
          <cell r="C21" t="str">
            <v>Thân van buồng bướm ga (tiết lưu) điện tử dùng cho động cơ đốt trong kiểu pitton đốt cháy bằng tia lửa điện cho động  cơ ô tô dưới 16 chỗ ngồi 914502 0068</v>
          </cell>
          <cell r="D21" t="str">
            <v>PCE</v>
          </cell>
          <cell r="E21" t="str">
            <v>84099149</v>
          </cell>
          <cell r="F21" t="str">
            <v>AL17</v>
          </cell>
          <cell r="G21">
            <v>5.4566666666666663E-4</v>
          </cell>
          <cell r="H21">
            <v>0.14525362794403901</v>
          </cell>
          <cell r="I21">
            <v>6.2492672964813058E-4</v>
          </cell>
        </row>
        <row r="22">
          <cell r="A22" t="str">
            <v>9145020098</v>
          </cell>
          <cell r="B22" t="str">
            <v>9145020098-2202</v>
          </cell>
          <cell r="C22" t="str">
            <v>Thân van buồng bướm ga (tiết lưu) điện tử dùng cho động cơ đốt trong kiểu pitton đốt cháy bằng tia lửa điện cho động  cơ ô tô dưới 16 chỗ ngồi 914502 0098</v>
          </cell>
          <cell r="D22" t="str">
            <v>PCE</v>
          </cell>
          <cell r="E22" t="str">
            <v>84099149</v>
          </cell>
          <cell r="F22" t="str">
            <v>AL17</v>
          </cell>
          <cell r="G22">
            <v>5.8099999999999992E-4</v>
          </cell>
          <cell r="H22">
            <v>0.14525362794403901</v>
          </cell>
          <cell r="I22">
            <v>6.6539235783548661E-4</v>
          </cell>
        </row>
        <row r="23">
          <cell r="A23" t="str">
            <v>9145020107</v>
          </cell>
          <cell r="B23" t="str">
            <v>9145020107-2202</v>
          </cell>
          <cell r="C23" t="str">
            <v>Thân van buồng bướm ga (tiết lưu) điện tử dùng cho động cơ đốt trong kiểu pitton đốt cháy bằng tia lửa điện cho động  cơ ô tô dưới 16 chỗ ngồi 914502 0107</v>
          </cell>
          <cell r="D23" t="str">
            <v>PCE</v>
          </cell>
          <cell r="E23" t="str">
            <v>84099149</v>
          </cell>
          <cell r="F23" t="str">
            <v>AL17</v>
          </cell>
          <cell r="G23">
            <v>5.0366666666666669E-4</v>
          </cell>
          <cell r="H23">
            <v>0.14525362794403901</v>
          </cell>
          <cell r="I23">
            <v>5.7682607727448109E-4</v>
          </cell>
        </row>
        <row r="24">
          <cell r="A24" t="str">
            <v>9145020117</v>
          </cell>
          <cell r="B24" t="str">
            <v>9145020117-2202</v>
          </cell>
          <cell r="C24" t="str">
            <v>Thân van buồng bướm ga ( tiết lưu ) điện tử dùng cho động cơ đốt trong kiểu pitton đốt cháy bằng tia lửa điện cho động cơ ô tô dưới 16 chỗ ngồi 914502 0117</v>
          </cell>
          <cell r="D24" t="str">
            <v>PCE</v>
          </cell>
          <cell r="E24" t="str">
            <v>84099149</v>
          </cell>
          <cell r="F24" t="str">
            <v>AL17</v>
          </cell>
          <cell r="G24">
            <v>5.1033333333333334E-4</v>
          </cell>
          <cell r="H24">
            <v>0.14525362794403901</v>
          </cell>
          <cell r="I24">
            <v>5.8446110146077466E-4</v>
          </cell>
        </row>
        <row r="25">
          <cell r="A25" t="str">
            <v>9591930002</v>
          </cell>
          <cell r="B25" t="str">
            <v>9591930002-2202</v>
          </cell>
          <cell r="C25" t="str">
            <v>Thân van buồng bướm ga (tiết lưu) điện tử dùng cho động cơ đốt trong kiểu pitton đốt cháy bằng tia lửa điện cho động  cơ ô tô dưới 16 chỗ ngồi 9591930 002</v>
          </cell>
          <cell r="D25" t="str">
            <v>PCE</v>
          </cell>
          <cell r="E25" t="str">
            <v>84099149</v>
          </cell>
          <cell r="F25" t="str">
            <v>AL17</v>
          </cell>
          <cell r="G25">
            <v>5.8333333333333338E-4</v>
          </cell>
          <cell r="H25">
            <v>0.14525362794403901</v>
          </cell>
          <cell r="I25">
            <v>6.6806461630068952E-4</v>
          </cell>
        </row>
        <row r="26">
          <cell r="A26" t="str">
            <v>9591930802</v>
          </cell>
          <cell r="B26" t="str">
            <v>9591930802-2202</v>
          </cell>
          <cell r="C26" t="str">
            <v>Thân van buồng bướm ga (tiết lưu) điện tử dùng cho động cơ đốt trong kiểu pitton đốt cháy bằng tia lửa điện cho động  cơ ô tô dưới 16 chỗ ngồi 9591930 802</v>
          </cell>
          <cell r="D26" t="str">
            <v>PCE</v>
          </cell>
          <cell r="E26" t="str">
            <v>84099149</v>
          </cell>
          <cell r="F26" t="str">
            <v>AL17</v>
          </cell>
          <cell r="G26">
            <v>6.3866666666666661E-4</v>
          </cell>
          <cell r="H26">
            <v>0.14525362794403901</v>
          </cell>
          <cell r="I26">
            <v>7.3143531704692626E-4</v>
          </cell>
        </row>
        <row r="27">
          <cell r="A27" t="str">
            <v>P301-10-141A</v>
          </cell>
          <cell r="B27" t="str">
            <v>P301-10-141A-2202</v>
          </cell>
          <cell r="C27" t="str">
            <v xml:space="preserve">Nắp trục cam  dùng cho ô tô dưới 16 chỗ ngồi  P301-10-141A dùng cho ô tô dưới 16 chỗ ngồi </v>
          </cell>
          <cell r="D27" t="str">
            <v>PCE</v>
          </cell>
          <cell r="E27">
            <v>84839095</v>
          </cell>
          <cell r="F27" t="str">
            <v>AL17</v>
          </cell>
          <cell r="G27">
            <v>4.3333333333333334E-5</v>
          </cell>
          <cell r="H27">
            <v>0.14525362794403901</v>
          </cell>
          <cell r="I27">
            <v>4.9627657210908359E-5</v>
          </cell>
        </row>
        <row r="28">
          <cell r="A28" t="str">
            <v>P301-10-161</v>
          </cell>
          <cell r="B28" t="str">
            <v>P301-10-161-2202</v>
          </cell>
          <cell r="C28" t="str">
            <v>Nắp trục cam dùng cho ô tô dưới 16 chỗ ngồi P301-10-161</v>
          </cell>
          <cell r="D28" t="str">
            <v>PCE</v>
          </cell>
          <cell r="E28" t="str">
            <v>84839095</v>
          </cell>
          <cell r="F28" t="str">
            <v>AL17</v>
          </cell>
          <cell r="G28">
            <v>1.0499999999999999E-4</v>
          </cell>
          <cell r="H28">
            <v>0.14525362794403901</v>
          </cell>
          <cell r="I28">
            <v>1.2025163093412409E-4</v>
          </cell>
        </row>
        <row r="29">
          <cell r="A29" t="str">
            <v>H307-10-161</v>
          </cell>
          <cell r="B29" t="str">
            <v>H307-10-161-2202</v>
          </cell>
          <cell r="C29" t="str">
            <v>Nắp trục cam dùng cho ô tô dưới 16 chỗ ngồi H307-10-161</v>
          </cell>
          <cell r="D29" t="str">
            <v>PCE</v>
          </cell>
          <cell r="E29" t="str">
            <v>84839095</v>
          </cell>
          <cell r="F29" t="str">
            <v>AL17</v>
          </cell>
          <cell r="G29">
            <v>2.0000000000000001E-4</v>
          </cell>
          <cell r="H29">
            <v>0.14525362794403901</v>
          </cell>
          <cell r="I29">
            <v>2.2905072558880783E-4</v>
          </cell>
        </row>
        <row r="30">
          <cell r="A30" t="str">
            <v>PE01-10-121A</v>
          </cell>
          <cell r="B30" t="str">
            <v>PE01-10-121A-2202</v>
          </cell>
          <cell r="C30" t="str">
            <v>Nắp trục cam dùng cho ô tô dưới 16 chỗ ngồi PE01-10-121A</v>
          </cell>
          <cell r="D30" t="str">
            <v>PCE</v>
          </cell>
          <cell r="E30" t="str">
            <v>84839095</v>
          </cell>
          <cell r="F30" t="str">
            <v>AL17</v>
          </cell>
          <cell r="G30">
            <v>8.0000000000000007E-5</v>
          </cell>
          <cell r="H30">
            <v>0.14525362794403901</v>
          </cell>
          <cell r="I30">
            <v>9.1620290235523136E-5</v>
          </cell>
        </row>
        <row r="31">
          <cell r="A31" t="str">
            <v>PE01-10-131A</v>
          </cell>
          <cell r="B31" t="str">
            <v>PE01-10-131A-2202</v>
          </cell>
          <cell r="C31" t="str">
            <v>Nắp trục cam dùng cho ô tô dưới 16 chỗ ngồi  PE01-10-131A</v>
          </cell>
          <cell r="D31" t="str">
            <v>PCE</v>
          </cell>
          <cell r="E31" t="str">
            <v>84839095</v>
          </cell>
          <cell r="F31" t="str">
            <v>AL17</v>
          </cell>
          <cell r="G31">
            <v>1.35E-4</v>
          </cell>
          <cell r="H31">
            <v>0.14525362794403901</v>
          </cell>
          <cell r="I31">
            <v>1.5460923977244528E-4</v>
          </cell>
        </row>
        <row r="32">
          <cell r="A32" t="str">
            <v>PE01-10-141A</v>
          </cell>
          <cell r="B32" t="str">
            <v>PE01-10-141A-2202</v>
          </cell>
          <cell r="C32" t="str">
            <v>Nắp trục cam dùng cho ô tô dưới 16 chỗ ngồi PE01-10-141A</v>
          </cell>
          <cell r="D32" t="str">
            <v>PCE</v>
          </cell>
          <cell r="E32" t="str">
            <v>84839095</v>
          </cell>
          <cell r="F32" t="str">
            <v>AL17</v>
          </cell>
          <cell r="G32">
            <v>4.0000000000000003E-5</v>
          </cell>
          <cell r="H32">
            <v>0.14525362794403901</v>
          </cell>
          <cell r="I32">
            <v>4.5810145117761568E-5</v>
          </cell>
        </row>
        <row r="33">
          <cell r="A33" t="str">
            <v>VN082012-0010</v>
          </cell>
          <cell r="B33" t="str">
            <v>VN082012-0010-2202</v>
          </cell>
          <cell r="C33" t="str">
            <v>Thân trên bằng nhôm của van điều chỉnh lưu lượng dầu trong hộp số của xe ô tô 4 chỗ (VN082012-0010 )</v>
          </cell>
          <cell r="D33" t="str">
            <v>PCE</v>
          </cell>
          <cell r="E33" t="str">
            <v>87084092</v>
          </cell>
          <cell r="F33" t="str">
            <v>AL17</v>
          </cell>
          <cell r="G33">
            <v>1.1726666666666667E-3</v>
          </cell>
          <cell r="H33">
            <v>0.14525362794403901</v>
          </cell>
          <cell r="I33">
            <v>1.3430007543690432E-3</v>
          </cell>
        </row>
        <row r="34">
          <cell r="A34" t="str">
            <v>VN082012-0011</v>
          </cell>
          <cell r="B34" t="str">
            <v>VN082012-0011-2202</v>
          </cell>
          <cell r="C34" t="str">
            <v>Thân trên bằng nhôm của van điều chỉnh lưu lượng dầu trong hộp số của xe ô tô 4 chỗ (VN082012-0011 )</v>
          </cell>
          <cell r="D34" t="str">
            <v>PCE</v>
          </cell>
          <cell r="E34" t="str">
            <v>87084092</v>
          </cell>
          <cell r="F34" t="str">
            <v>AL17</v>
          </cell>
          <cell r="G34">
            <v>1.1726666666666667E-3</v>
          </cell>
          <cell r="H34">
            <v>0.14525362794403901</v>
          </cell>
          <cell r="I34">
            <v>1.3430007543690432E-3</v>
          </cell>
        </row>
        <row r="35">
          <cell r="A35" t="str">
            <v>VN082019-0010</v>
          </cell>
          <cell r="B35" t="str">
            <v>VN082019-0010-2202</v>
          </cell>
          <cell r="C35" t="str">
            <v>Thân van bằng nhôm của van điều chỉnh lưu lượng dầu trong hộp số xe ô tô dưới 10 chỗ (VN082019-0010)</v>
          </cell>
          <cell r="D35" t="str">
            <v>PCE</v>
          </cell>
          <cell r="E35" t="str">
            <v>87084092</v>
          </cell>
          <cell r="F35" t="str">
            <v>AL17</v>
          </cell>
          <cell r="G35">
            <v>9.2666666666666668E-4</v>
          </cell>
          <cell r="H35">
            <v>0.14525362794403901</v>
          </cell>
          <cell r="I35">
            <v>1.0612683618948095E-3</v>
          </cell>
        </row>
        <row r="36">
          <cell r="A36" t="str">
            <v>VN082022-0010</v>
          </cell>
          <cell r="B36" t="str">
            <v>VN082022-0010-2202</v>
          </cell>
          <cell r="C36" t="str">
            <v>Thân trên bằng nhôm của van điều chỉnh lưu lượng dầu trong hộp số của xe ô tô 4 chỗ (VN082022-0010)</v>
          </cell>
          <cell r="D36" t="str">
            <v>PCE</v>
          </cell>
          <cell r="E36" t="str">
            <v>87084092</v>
          </cell>
          <cell r="F36" t="str">
            <v>AL17</v>
          </cell>
          <cell r="G36">
            <v>2.3193333333333338E-3</v>
          </cell>
          <cell r="H36">
            <v>0.14525362794403901</v>
          </cell>
          <cell r="I36">
            <v>2.6562249144115417E-3</v>
          </cell>
        </row>
        <row r="37">
          <cell r="A37" t="str">
            <v>VN082022-0020</v>
          </cell>
          <cell r="B37" t="str">
            <v>VN082022-0020-2202</v>
          </cell>
          <cell r="C37" t="str">
            <v>Thân trên bằng nhôm của van điều chỉnh lưu lượng dầu trong hộp số của xe ô tô 4 chỗ (VN082022-0020)</v>
          </cell>
          <cell r="D37" t="str">
            <v>PCE</v>
          </cell>
          <cell r="E37" t="str">
            <v>87084092</v>
          </cell>
          <cell r="F37" t="str">
            <v>AL17</v>
          </cell>
          <cell r="G37">
            <v>2.2446666666666665E-3</v>
          </cell>
          <cell r="H37">
            <v>0.14525362794403901</v>
          </cell>
          <cell r="I37">
            <v>2.5707126435250529E-3</v>
          </cell>
        </row>
        <row r="38">
          <cell r="A38" t="str">
            <v>VN082022-0021</v>
          </cell>
          <cell r="B38" t="str">
            <v>VN082022-0021-2202</v>
          </cell>
          <cell r="C38" t="str">
            <v>Thân trên bằng nhôm của van điều chỉnh lưu lượng dầu trong hộp số của xe ô tô 4 chỗ (VN082022-0021)</v>
          </cell>
          <cell r="D38" t="str">
            <v>PCE</v>
          </cell>
          <cell r="E38" t="str">
            <v>87084092</v>
          </cell>
          <cell r="F38" t="str">
            <v>AL17</v>
          </cell>
          <cell r="G38">
            <v>2.2446666666666665E-3</v>
          </cell>
          <cell r="H38">
            <v>0.14525362794403901</v>
          </cell>
          <cell r="I38">
            <v>2.5707126435250529E-3</v>
          </cell>
        </row>
        <row r="39">
          <cell r="A39" t="str">
            <v>VN135011-1740</v>
          </cell>
          <cell r="B39" t="str">
            <v>VN135011-1740-2202</v>
          </cell>
          <cell r="C39" t="str">
            <v>Thân van bằng nhôm của van tái tuần hoàn khí thải dùng cho ô tô dưới 16 chỗ ngồi (VN135011-1740)</v>
          </cell>
          <cell r="D39" t="str">
            <v>PCE</v>
          </cell>
          <cell r="E39" t="str">
            <v>84099979</v>
          </cell>
          <cell r="F39" t="str">
            <v>AL17</v>
          </cell>
          <cell r="G39">
            <v>3.6866666666666672E-4</v>
          </cell>
          <cell r="H39">
            <v>0.14525362794403901</v>
          </cell>
          <cell r="I39">
            <v>4.2221683750203582E-4</v>
          </cell>
        </row>
        <row r="40">
          <cell r="A40" t="str">
            <v>VN135011-1920</v>
          </cell>
          <cell r="B40" t="str">
            <v>VN135011-1920-2202</v>
          </cell>
          <cell r="C40" t="str">
            <v>Thân van bằng nhôm của van tái tuần hoàn khí thải dùng cho ô tô dưới 16 chỗ ngồi (VN135011-1920)</v>
          </cell>
          <cell r="D40" t="str">
            <v>PCE</v>
          </cell>
          <cell r="E40" t="str">
            <v>84099979</v>
          </cell>
          <cell r="F40" t="str">
            <v>AL17</v>
          </cell>
          <cell r="G40">
            <v>3.6819999999999995E-4</v>
          </cell>
          <cell r="H40">
            <v>0.14525362794403901</v>
          </cell>
          <cell r="I40">
            <v>4.2168238580899515E-4</v>
          </cell>
        </row>
        <row r="41">
          <cell r="A41" t="str">
            <v>VN135011-1961</v>
          </cell>
          <cell r="B41" t="str">
            <v>VN135011-1961-2202</v>
          </cell>
          <cell r="C41" t="str">
            <v>Thân van bằng nhôm của van tái tuần hoàn khí thải dùng cho ô tô dưới 16 chỗ ngồi (VN135011-1961)</v>
          </cell>
          <cell r="D41" t="str">
            <v>PCE</v>
          </cell>
          <cell r="E41" t="str">
            <v>84099979</v>
          </cell>
          <cell r="F41" t="str">
            <v>AL17</v>
          </cell>
          <cell r="G41">
            <v>4.126E-4</v>
          </cell>
          <cell r="H41">
            <v>0.14525362794403901</v>
          </cell>
          <cell r="I41">
            <v>4.7253164688971052E-4</v>
          </cell>
        </row>
        <row r="42">
          <cell r="A42" t="str">
            <v>VN135011-1980</v>
          </cell>
          <cell r="B42" t="str">
            <v>VN135011-1980-2202</v>
          </cell>
          <cell r="C42" t="str">
            <v>Thân van bằng nhôm của van tái tuần hoàn khí thải dùng cho ô tô dưới 16 chỗ ngồi (VN135011-1980)</v>
          </cell>
          <cell r="D42" t="str">
            <v>PCE</v>
          </cell>
          <cell r="E42" t="str">
            <v>84099979</v>
          </cell>
          <cell r="F42" t="str">
            <v>AL17</v>
          </cell>
          <cell r="G42">
            <v>3.7260000000000006E-4</v>
          </cell>
          <cell r="H42">
            <v>0.14525362794403901</v>
          </cell>
          <cell r="I42">
            <v>4.2672150177194905E-4</v>
          </cell>
        </row>
        <row r="43">
          <cell r="A43" t="str">
            <v>VN135011-1990</v>
          </cell>
          <cell r="B43" t="str">
            <v>VN135011-1990-2202</v>
          </cell>
          <cell r="C43" t="str">
            <v>Thân van bằng nhôm của van tái tuần hoàn khí thải dùng cho ô tô dưới 16 chỗ ngồi (VN135011-1990)</v>
          </cell>
          <cell r="D43" t="str">
            <v>PCE</v>
          </cell>
          <cell r="E43" t="str">
            <v>84099979</v>
          </cell>
          <cell r="F43" t="str">
            <v>AL17</v>
          </cell>
          <cell r="G43">
            <v>4.1099999999999996E-4</v>
          </cell>
          <cell r="H43">
            <v>0.14525362794403901</v>
          </cell>
          <cell r="I43">
            <v>4.7069924108499999E-4</v>
          </cell>
        </row>
        <row r="44">
          <cell r="A44" t="str">
            <v>VN150111-0032</v>
          </cell>
          <cell r="B44" t="str">
            <v>VN150111-0032-2202</v>
          </cell>
          <cell r="C44" t="str">
            <v>Thân van bằng nhôm của van tái tuần hoàn khí thải dùng cho ô tô dưới 16 chỗ ngồi (VN150111-0032)</v>
          </cell>
          <cell r="D44" t="str">
            <v>PCE</v>
          </cell>
          <cell r="E44" t="str">
            <v>84099979</v>
          </cell>
          <cell r="F44" t="str">
            <v>AL17</v>
          </cell>
          <cell r="G44">
            <v>4.5066666666666665E-4</v>
          </cell>
          <cell r="H44">
            <v>0.14525362794403901</v>
          </cell>
          <cell r="I44">
            <v>5.1612763499344694E-4</v>
          </cell>
        </row>
        <row r="45">
          <cell r="A45" t="str">
            <v>VN150111-0052</v>
          </cell>
          <cell r="B45" t="str">
            <v>VN150111-0052-2202</v>
          </cell>
          <cell r="C45" t="str">
            <v>Thân van bằng nhôm của van tái tuần hoàn khí thải dùng cho ô tô dưới 16 chỗ ngồi (VN150111-0052)</v>
          </cell>
          <cell r="D45" t="str">
            <v>PCE</v>
          </cell>
          <cell r="E45" t="str">
            <v>84099979</v>
          </cell>
          <cell r="F45" t="str">
            <v>AL17</v>
          </cell>
          <cell r="G45">
            <v>5.8120000000000003E-4</v>
          </cell>
          <cell r="H45">
            <v>0.14525362794403901</v>
          </cell>
          <cell r="I45">
            <v>6.6562140856107552E-4</v>
          </cell>
        </row>
        <row r="46">
          <cell r="A46" t="str">
            <v>VN150111-0151</v>
          </cell>
          <cell r="B46" t="str">
            <v>VN150111-0151-2202</v>
          </cell>
          <cell r="C46" t="str">
            <v>Thân van bằng nhôm của van tái tuần hoàn khí thải dùng cho ô tô dưới 16 chỗ ngồi (VN150111-0151)</v>
          </cell>
          <cell r="D46" t="str">
            <v>PCE</v>
          </cell>
          <cell r="E46" t="str">
            <v>84099979</v>
          </cell>
          <cell r="F46" t="str">
            <v>AL17</v>
          </cell>
          <cell r="G46">
            <v>5.53E-4</v>
          </cell>
          <cell r="H46">
            <v>0.14525362794403901</v>
          </cell>
          <cell r="I46">
            <v>6.3332525625305362E-4</v>
          </cell>
        </row>
        <row r="47">
          <cell r="A47" t="str">
            <v>VN150111-0190</v>
          </cell>
          <cell r="B47" t="str">
            <v>VN150111-0190-2202</v>
          </cell>
          <cell r="C47" t="str">
            <v>Thân van bằng nhôm của van tái tuần hoàn khí thải dùng cho ô tô dưới 16 chỗ ngồi (VN150111-0190)</v>
          </cell>
          <cell r="D47" t="str">
            <v>PCE</v>
          </cell>
          <cell r="E47" t="str">
            <v>84099979</v>
          </cell>
          <cell r="F47" t="str">
            <v>AL17</v>
          </cell>
          <cell r="G47">
            <v>5.6000000000000006E-4</v>
          </cell>
          <cell r="H47">
            <v>0.14525362794403901</v>
          </cell>
          <cell r="I47">
            <v>6.4134203164866192E-4</v>
          </cell>
        </row>
        <row r="48">
          <cell r="A48" t="str">
            <v>VN150111-0201</v>
          </cell>
          <cell r="B48" t="str">
            <v>VN150111-0201-2202</v>
          </cell>
          <cell r="C48" t="str">
            <v>Thân van bằng nhôm của van tái tuần hoàn khí thải dùng cho ô tô dưới 16 chỗ ngồi (VN150111-0201)</v>
          </cell>
          <cell r="D48" t="str">
            <v>PCE</v>
          </cell>
          <cell r="E48" t="str">
            <v>84099979</v>
          </cell>
          <cell r="F48" t="str">
            <v>AL17</v>
          </cell>
          <cell r="G48">
            <v>5.6999999999999998E-4</v>
          </cell>
          <cell r="H48">
            <v>0.14525362794403901</v>
          </cell>
          <cell r="I48">
            <v>6.5279456792810228E-4</v>
          </cell>
        </row>
        <row r="49">
          <cell r="A49" t="str">
            <v>VN150111-0231</v>
          </cell>
          <cell r="B49" t="str">
            <v>VN150111-0231-2202</v>
          </cell>
          <cell r="C49" t="str">
            <v>Thân van bằng nhôm của van tái tuần hoàn khí thải dùng cho ô tô dưới 16 chỗ ngồi (VN150111-0231)</v>
          </cell>
          <cell r="D49" t="str">
            <v>PCE</v>
          </cell>
          <cell r="E49" t="str">
            <v>84099979</v>
          </cell>
          <cell r="F49" t="str">
            <v>AL17</v>
          </cell>
          <cell r="G49">
            <v>5.5500000000000005E-4</v>
          </cell>
          <cell r="H49">
            <v>0.14525362794403901</v>
          </cell>
          <cell r="I49">
            <v>6.3561576350894169E-4</v>
          </cell>
        </row>
        <row r="50">
          <cell r="A50" t="str">
            <v>VN150111-0250</v>
          </cell>
          <cell r="B50" t="str">
            <v>VN150111-0250-2202</v>
          </cell>
          <cell r="C50" t="str">
            <v>Thân van bằng nhôm của van tái tuần hoàn khí thải dùng cho ô tô dưới 16 chỗ ngồi (VN150111-0250)</v>
          </cell>
          <cell r="D50" t="str">
            <v>PCE</v>
          </cell>
          <cell r="E50" t="str">
            <v>84099979</v>
          </cell>
          <cell r="F50" t="str">
            <v>AL17</v>
          </cell>
          <cell r="G50">
            <v>5.13E-4</v>
          </cell>
          <cell r="H50">
            <v>0.14525362794403901</v>
          </cell>
          <cell r="I50">
            <v>5.8751511113529209E-4</v>
          </cell>
        </row>
        <row r="51">
          <cell r="A51" t="str">
            <v>VN150111-0260</v>
          </cell>
          <cell r="B51" t="str">
            <v>VN150111-0260-2202</v>
          </cell>
          <cell r="C51" t="str">
            <v>Thân van bằng nhôm của van tái tuần hoàn khí thải dùng cho ô tô dưới 16 chỗ ngồi (VN150111-0260)</v>
          </cell>
          <cell r="D51" t="str">
            <v>PCE</v>
          </cell>
          <cell r="E51" t="str">
            <v>84099979</v>
          </cell>
          <cell r="F51" t="str">
            <v>AL17</v>
          </cell>
          <cell r="G51">
            <v>5.1500000000000005E-4</v>
          </cell>
          <cell r="H51">
            <v>0.14525362794403901</v>
          </cell>
          <cell r="I51">
            <v>5.8980561839118016E-4</v>
          </cell>
        </row>
        <row r="52">
          <cell r="A52" t="str">
            <v>VN150111-0350</v>
          </cell>
          <cell r="B52" t="str">
            <v>VN150111-0350-2202</v>
          </cell>
          <cell r="C52" t="str">
            <v>Thân van bằng nhôm của van tái tuần hoàn khí thải dùng cho ô tô dưới 16 chỗ ngồi (VN150111-0350)</v>
          </cell>
          <cell r="D52" t="str">
            <v>PCE</v>
          </cell>
          <cell r="E52" t="str">
            <v>84099979</v>
          </cell>
          <cell r="F52" t="str">
            <v>AL17</v>
          </cell>
          <cell r="G52">
            <v>5.6366666666666663E-4</v>
          </cell>
          <cell r="H52">
            <v>0.14525362794403901</v>
          </cell>
          <cell r="I52">
            <v>6.4554129495112333E-4</v>
          </cell>
        </row>
        <row r="53">
          <cell r="A53" t="str">
            <v>VN150111-0360</v>
          </cell>
          <cell r="B53" t="str">
            <v>VN150111-0360-2202</v>
          </cell>
          <cell r="C53" t="str">
            <v>Thân van bằng nhôm của van tái tuần hoàn khí thải dùng cho ô tô dưới 16 chỗ ngồi (VN150111-0360)</v>
          </cell>
          <cell r="D53" t="str">
            <v>PCE</v>
          </cell>
          <cell r="E53" t="str">
            <v>84099979</v>
          </cell>
          <cell r="F53" t="str">
            <v>AL17</v>
          </cell>
          <cell r="G53">
            <v>5.1166666666666667E-4</v>
          </cell>
          <cell r="H53">
            <v>0.14525362794403901</v>
          </cell>
          <cell r="I53">
            <v>5.8598810629803338E-4</v>
          </cell>
        </row>
        <row r="54">
          <cell r="A54" t="str">
            <v>VN150111-0370</v>
          </cell>
          <cell r="B54" t="str">
            <v>VN150111-0370-2202</v>
          </cell>
          <cell r="C54" t="str">
            <v>Thân van bằng nhôm của van tái tuần hoàn khí thải dùng cho ô tô dưới 16 chỗ ngồi (VN150111-0370)</v>
          </cell>
          <cell r="D54" t="str">
            <v>PCE</v>
          </cell>
          <cell r="E54" t="str">
            <v>84099979</v>
          </cell>
          <cell r="F54" t="str">
            <v>AL17</v>
          </cell>
          <cell r="G54">
            <v>4.9299999999999995E-4</v>
          </cell>
          <cell r="H54">
            <v>0.14525362794403901</v>
          </cell>
          <cell r="I54">
            <v>5.6461003857641117E-4</v>
          </cell>
        </row>
        <row r="55">
          <cell r="A55" t="str">
            <v>VN150111-0400</v>
          </cell>
          <cell r="B55" t="str">
            <v>VN150111-0400-2202</v>
          </cell>
          <cell r="C55" t="str">
            <v>Thân van bằng nhôm của van tái tuần hoàn khí thải dùng cho ô tô dưới 16 chỗ ngồi (VN150111-0400)</v>
          </cell>
          <cell r="D55" t="str">
            <v>PCE</v>
          </cell>
          <cell r="E55" t="str">
            <v>84099979</v>
          </cell>
          <cell r="F55" t="str">
            <v>AL17</v>
          </cell>
          <cell r="G55">
            <v>4.7699999999999999E-4</v>
          </cell>
          <cell r="H55">
            <v>0.14525362794403901</v>
          </cell>
          <cell r="I55">
            <v>5.462859805293066E-4</v>
          </cell>
        </row>
        <row r="56">
          <cell r="A56" t="str">
            <v>VN150111-0460</v>
          </cell>
          <cell r="B56" t="str">
            <v>VN150111-0460-2202</v>
          </cell>
          <cell r="C56" t="str">
            <v>Thân van bằng nhôm của van tái tuần hoàn khí thải dùng cho ô tô dưới 16 chỗ ngồi (VN150111-0460)</v>
          </cell>
          <cell r="D56" t="str">
            <v>PCE</v>
          </cell>
          <cell r="E56" t="str">
            <v>84099979</v>
          </cell>
          <cell r="F56" t="str">
            <v>AL17</v>
          </cell>
          <cell r="G56">
            <v>4.75E-4</v>
          </cell>
          <cell r="H56">
            <v>0.14525362794403901</v>
          </cell>
          <cell r="I56">
            <v>5.4399547327341853E-4</v>
          </cell>
        </row>
        <row r="57">
          <cell r="A57" t="str">
            <v>VNC0811002   A02</v>
          </cell>
          <cell r="B57" t="str">
            <v>VNC0811002A02-2202</v>
          </cell>
          <cell r="C57" t="str">
            <v>Vỏ thân van trên dùng cho ô tô dưới 16 chỗ ngồi (VNC0811002    A02)</v>
          </cell>
          <cell r="D57" t="str">
            <v>PCE</v>
          </cell>
          <cell r="E57" t="str">
            <v>87089980</v>
          </cell>
          <cell r="F57" t="str">
            <v>AL17</v>
          </cell>
          <cell r="G57">
            <v>1.751E-3</v>
          </cell>
          <cell r="H57">
            <v>0.14525362794403901</v>
          </cell>
          <cell r="I57">
            <v>2.0053391025300123E-3</v>
          </cell>
        </row>
        <row r="58">
          <cell r="A58" t="str">
            <v>VNC0813002   A02</v>
          </cell>
          <cell r="B58" t="str">
            <v>VNC0813002A02-2202</v>
          </cell>
          <cell r="C58" t="str">
            <v>Vỏ thân van dưới dùng cho ô tô dưới 16 chỗ ngồi (VNC0813002    A02)</v>
          </cell>
          <cell r="D58" t="str">
            <v>PCE</v>
          </cell>
          <cell r="E58" t="str">
            <v>87089980</v>
          </cell>
          <cell r="F58" t="str">
            <v>AL17</v>
          </cell>
          <cell r="G58">
            <v>1.7546666666666667E-3</v>
          </cell>
          <cell r="H58">
            <v>0.14525362794403901</v>
          </cell>
          <cell r="I58">
            <v>2.0095383658324741E-3</v>
          </cell>
        </row>
        <row r="59">
          <cell r="A59" t="str">
            <v>ZJ01-10-121</v>
          </cell>
          <cell r="B59" t="str">
            <v>ZJ01-10-121-2202</v>
          </cell>
          <cell r="C59" t="str">
            <v>Nắp trục cam dùng cho ô tô dưới 16 chỗ ngồi  ZJ01-10-121</v>
          </cell>
          <cell r="D59" t="str">
            <v>PCE</v>
          </cell>
          <cell r="E59" t="str">
            <v>84839095</v>
          </cell>
          <cell r="F59" t="str">
            <v>AL17</v>
          </cell>
          <cell r="G59">
            <v>1.1400000000000001E-4</v>
          </cell>
          <cell r="H59">
            <v>0.14525362794403901</v>
          </cell>
          <cell r="I59">
            <v>1.3055891358562045E-4</v>
          </cell>
        </row>
        <row r="60">
          <cell r="A60" t="str">
            <v>VN082017-0021</v>
          </cell>
          <cell r="B60" t="str">
            <v>VN082017-0021-2202</v>
          </cell>
          <cell r="C60" t="str">
            <v>Thân giữa bằng nhôm chưa qua gia công của van điều chỉnh lưu lượng dầu là bộ phận của hộp số xe ô tô dưới 10 chỗ (VN082017-0021)</v>
          </cell>
          <cell r="D60" t="str">
            <v>PCE</v>
          </cell>
          <cell r="E60" t="str">
            <v>87084092</v>
          </cell>
          <cell r="F60" t="str">
            <v>AL17</v>
          </cell>
          <cell r="G60">
            <v>8.5966666666666657E-4</v>
          </cell>
          <cell r="H60">
            <v>0.14525362794403901</v>
          </cell>
          <cell r="I60">
            <v>9.845363688225587E-4</v>
          </cell>
        </row>
        <row r="61">
          <cell r="A61" t="str">
            <v>3171104X0A</v>
          </cell>
          <cell r="B61" t="str">
            <v>3171104X0A-2202</v>
          </cell>
          <cell r="C61" t="str">
            <v>Vỏ thân van trên bộ phận của hộp số dùng cho động cơ xe ô tô dưới 16 chỗ (31711 04X0A)</v>
          </cell>
          <cell r="D61" t="str">
            <v>PCE</v>
          </cell>
          <cell r="E61" t="str">
            <v>87084092</v>
          </cell>
          <cell r="F61" t="str">
            <v>AL17</v>
          </cell>
          <cell r="G61">
            <v>1.3163333333333334E-3</v>
          </cell>
          <cell r="H61">
            <v>0.14525362794403901</v>
          </cell>
          <cell r="I61">
            <v>1.5075355255836703E-3</v>
          </cell>
        </row>
        <row r="62">
          <cell r="A62" t="str">
            <v>3171304X0A</v>
          </cell>
          <cell r="B62" t="str">
            <v>3171304X0A-2202</v>
          </cell>
          <cell r="C62" t="str">
            <v>Vỏ thân van dưới bộ phận của hộp số dùng cho động cơ xe ô tô dưới 16 chỗ (31713 04X0A)</v>
          </cell>
          <cell r="D62" t="str">
            <v>PCE</v>
          </cell>
          <cell r="E62" t="str">
            <v>87084092</v>
          </cell>
          <cell r="F62" t="str">
            <v>AL17</v>
          </cell>
          <cell r="G62">
            <v>1.0049999999999998E-3</v>
          </cell>
          <cell r="H62">
            <v>0.14525362794403901</v>
          </cell>
          <cell r="I62">
            <v>1.150979896083759E-3</v>
          </cell>
        </row>
        <row r="63">
          <cell r="A63" t="str">
            <v>3171104X0A-JTC</v>
          </cell>
          <cell r="B63" t="str">
            <v>3171104X0A-JTC-2202</v>
          </cell>
          <cell r="C63" t="str">
            <v>Vỏ thân van trên bộ phận của hộp số dùng cho động cơ xe ô tô dưới 16 chỗ (31711 04X0A-JTC)</v>
          </cell>
          <cell r="D63" t="str">
            <v>PCE</v>
          </cell>
          <cell r="E63" t="str">
            <v>87084099</v>
          </cell>
          <cell r="F63" t="str">
            <v>AL17</v>
          </cell>
          <cell r="G63">
            <v>1.3163333333333334E-3</v>
          </cell>
          <cell r="H63">
            <v>0.14525362794403901</v>
          </cell>
          <cell r="I63">
            <v>1.5075355255836703E-3</v>
          </cell>
        </row>
        <row r="64">
          <cell r="A64" t="str">
            <v>3171304X0A-JTC</v>
          </cell>
          <cell r="B64" t="str">
            <v>3171304X0A-JTC-2202</v>
          </cell>
          <cell r="C64" t="str">
            <v>Vỏ thân van dưới bộ phận của hộp số dùng cho động cơ xe ô tô dưới 16 chỗ (31713 04X0A-JTC)</v>
          </cell>
          <cell r="D64" t="str">
            <v>PCE</v>
          </cell>
          <cell r="E64" t="str">
            <v>87084099</v>
          </cell>
          <cell r="F64" t="str">
            <v>AL17</v>
          </cell>
          <cell r="G64">
            <v>1.0049999999999998E-3</v>
          </cell>
          <cell r="H64">
            <v>0.14525362794403901</v>
          </cell>
          <cell r="I64">
            <v>1.150979896083759E-3</v>
          </cell>
        </row>
        <row r="65">
          <cell r="A65" t="str">
            <v>P51R-10-121</v>
          </cell>
          <cell r="B65" t="str">
            <v>P51R-10-121-2202</v>
          </cell>
          <cell r="C65" t="str">
            <v>Nắp trục cam dùng cho ô tô dưới 16 chỗ ngồi P51R-10-121</v>
          </cell>
          <cell r="D65" t="str">
            <v>PCE</v>
          </cell>
          <cell r="E65" t="str">
            <v>84839095</v>
          </cell>
          <cell r="F65" t="str">
            <v>AL17</v>
          </cell>
          <cell r="G65">
            <v>2.6866666666666667E-4</v>
          </cell>
          <cell r="H65">
            <v>0.14525362794403901</v>
          </cell>
          <cell r="I65">
            <v>3.0769147470763184E-4</v>
          </cell>
        </row>
        <row r="66">
          <cell r="A66" t="str">
            <v>S550-10-121</v>
          </cell>
          <cell r="B66" t="str">
            <v>S550-10-121-2202</v>
          </cell>
          <cell r="C66" t="str">
            <v>Nắp trục cam dùng cho ô tô dưới 16 chỗ ngồi  S550-10-121</v>
          </cell>
          <cell r="D66" t="str">
            <v>PCE</v>
          </cell>
          <cell r="E66" t="str">
            <v>84839095</v>
          </cell>
          <cell r="F66" t="str">
            <v>AL17</v>
          </cell>
          <cell r="G66">
            <v>1.4000000000000001E-4</v>
          </cell>
          <cell r="H66">
            <v>0.14525362794403901</v>
          </cell>
          <cell r="I66">
            <v>1.6033550791216548E-4</v>
          </cell>
        </row>
        <row r="67">
          <cell r="A67" t="str">
            <v>S550-10-131</v>
          </cell>
          <cell r="B67" t="str">
            <v>S550-10-131-2202</v>
          </cell>
          <cell r="C67" t="str">
            <v>Nắp trục cam dùng cho ô tô dưới 16 chỗ ngồi S550-10-131</v>
          </cell>
          <cell r="D67" t="str">
            <v>PCE</v>
          </cell>
          <cell r="E67" t="str">
            <v>84839095</v>
          </cell>
          <cell r="F67" t="str">
            <v>AL17</v>
          </cell>
          <cell r="G67">
            <v>2.9999999999999997E-5</v>
          </cell>
          <cell r="H67">
            <v>0.14525362794403901</v>
          </cell>
          <cell r="I67">
            <v>3.4357608838321166E-5</v>
          </cell>
        </row>
        <row r="68">
          <cell r="A68" t="str">
            <v>S550-10-141B</v>
          </cell>
          <cell r="B68" t="str">
            <v>S550-10-141B-2202</v>
          </cell>
          <cell r="C68" t="str">
            <v>Nắp trục cam dùng cho ô tô dưới 16 chỗ ngồi  S550-10-141B</v>
          </cell>
          <cell r="D68" t="str">
            <v>PCE</v>
          </cell>
          <cell r="E68" t="str">
            <v>84839095</v>
          </cell>
          <cell r="F68" t="str">
            <v>AL17</v>
          </cell>
          <cell r="G68">
            <v>4.4999999999999999E-4</v>
          </cell>
          <cell r="H68">
            <v>0.14525362794403901</v>
          </cell>
          <cell r="I68">
            <v>5.1536413257481759E-4</v>
          </cell>
        </row>
        <row r="69">
          <cell r="A69" t="str">
            <v>FZA1-19-3P3</v>
          </cell>
          <cell r="B69" t="str">
            <v>FZA1-19-3P3-2202</v>
          </cell>
          <cell r="C69" t="str">
            <v>Thân van dùng cho hộp số động cơ xe ô tô dưới 16 chỗ ngồi  FZA1-19-3P3</v>
          </cell>
          <cell r="D69" t="str">
            <v>PCE</v>
          </cell>
          <cell r="E69">
            <v>87084092</v>
          </cell>
          <cell r="F69" t="str">
            <v>AL17</v>
          </cell>
          <cell r="G69">
            <v>3.6166666666666671E-4</v>
          </cell>
          <cell r="H69">
            <v>0.14525362794403901</v>
          </cell>
          <cell r="I69">
            <v>4.1420006210642752E-4</v>
          </cell>
        </row>
        <row r="70">
          <cell r="A70" t="str">
            <v>FZA1-21-101</v>
          </cell>
          <cell r="B70" t="str">
            <v>FZA1-21-101-2202</v>
          </cell>
          <cell r="C70" t="str">
            <v>Vỏ thân van kim loại của van điều chỉnh lưu lượng dầu trong hộp số động cơ xe ô tô dưới 16 chỗ ngồi FZA1-21-101</v>
          </cell>
          <cell r="D70" t="str">
            <v>PCE</v>
          </cell>
          <cell r="E70">
            <v>87084092</v>
          </cell>
          <cell r="F70" t="str">
            <v>AL17</v>
          </cell>
          <cell r="G70">
            <v>1.4213333333333333E-3</v>
          </cell>
          <cell r="H70">
            <v>0.14525362794403901</v>
          </cell>
          <cell r="I70">
            <v>1.6277871565177941E-3</v>
          </cell>
        </row>
        <row r="71">
          <cell r="A71" t="str">
            <v>FZA1-21-111</v>
          </cell>
          <cell r="B71" t="str">
            <v>FZA1-21-111-2202</v>
          </cell>
          <cell r="C71" t="str">
            <v>Vỏ thân van điều khiển của van điều chỉnh lưu lượng dầu trong hộp số động cơ xe ô tô dưới 16 chỗ ngồi FZA1-21-111</v>
          </cell>
          <cell r="D71" t="str">
            <v>PCE</v>
          </cell>
          <cell r="E71">
            <v>87084092</v>
          </cell>
          <cell r="F71" t="str">
            <v>AL17</v>
          </cell>
          <cell r="G71">
            <v>1.5206666666666669E-3</v>
          </cell>
          <cell r="H71">
            <v>0.14525362794403901</v>
          </cell>
          <cell r="I71">
            <v>1.741549016893569E-3</v>
          </cell>
        </row>
        <row r="72">
          <cell r="A72" t="str">
            <v>FZA1-21-119</v>
          </cell>
          <cell r="B72" t="str">
            <v>FZA1-21-119-2202</v>
          </cell>
          <cell r="C72" t="str">
            <v>Vỏ thân van trên của van điều chỉnh lưu lượng dầu trong hộp số động cơ xe ô tô dưới 16 chỗ ngồi FZA1-21-119</v>
          </cell>
          <cell r="D72" t="str">
            <v>PCE</v>
          </cell>
          <cell r="E72">
            <v>87084092</v>
          </cell>
          <cell r="F72" t="str">
            <v>AL17</v>
          </cell>
          <cell r="G72">
            <v>1.3003333333333332E-3</v>
          </cell>
          <cell r="H72">
            <v>0.14525362794403901</v>
          </cell>
          <cell r="I72">
            <v>1.4892114675365653E-3</v>
          </cell>
        </row>
        <row r="73">
          <cell r="A73" t="str">
            <v>VN150111-0410</v>
          </cell>
          <cell r="B73" t="str">
            <v>VN150111-0410-2202</v>
          </cell>
          <cell r="C73" t="str">
            <v>Thân van bằng nhôm của van tái tuần hoàn khí thải dùng cho ô tô dưới 16 chỗ ngồi (VN150111-0410)</v>
          </cell>
          <cell r="D73" t="str">
            <v>PCE</v>
          </cell>
          <cell r="E73">
            <v>84099979</v>
          </cell>
          <cell r="F73" t="str">
            <v>AL17</v>
          </cell>
          <cell r="G73">
            <v>5.1760000000000011E-4</v>
          </cell>
          <cell r="H73">
            <v>0.14525362794403901</v>
          </cell>
          <cell r="I73">
            <v>5.9278327782383473E-4</v>
          </cell>
        </row>
        <row r="74">
          <cell r="A74" t="str">
            <v>VN150111-0380</v>
          </cell>
          <cell r="B74" t="str">
            <v>VN150111-0380-2202</v>
          </cell>
          <cell r="C74" t="str">
            <v>Thân van bằng nhôm của van tái tuần hoàn khí thải dùng cho ô tô dưới 16 chỗ ngồi (VN150111-0380)</v>
          </cell>
          <cell r="D74" t="str">
            <v>PCE</v>
          </cell>
          <cell r="E74">
            <v>84099979</v>
          </cell>
          <cell r="F74" t="str">
            <v>AL17</v>
          </cell>
          <cell r="G74">
            <v>5.2500000000000008E-4</v>
          </cell>
          <cell r="H74">
            <v>0.14525362794403901</v>
          </cell>
          <cell r="I74">
            <v>6.0125815467062063E-4</v>
          </cell>
        </row>
        <row r="75">
          <cell r="A75" t="str">
            <v>VN082021-0110</v>
          </cell>
          <cell r="B75" t="str">
            <v>VN082021-0110-2202</v>
          </cell>
          <cell r="C75" t="str">
            <v>Thân trên bằng nhôm của van điều chỉnh lưu lượng dầu trong hộp số của xe ôtô dưới 10 chỗ  (VN082021-0110)</v>
          </cell>
          <cell r="D75" t="str">
            <v>PCE</v>
          </cell>
          <cell r="E75" t="str">
            <v>84099979</v>
          </cell>
          <cell r="F75" t="str">
            <v>AL17</v>
          </cell>
          <cell r="G75">
            <v>5.4200000000000006E-4</v>
          </cell>
          <cell r="H75">
            <v>0.14525362794403901</v>
          </cell>
          <cell r="I75">
            <v>6.2072746634566928E-4</v>
          </cell>
        </row>
        <row r="76">
          <cell r="A76" t="str">
            <v>VN150111-0470</v>
          </cell>
          <cell r="B76" t="str">
            <v>VN150111-0470-2202</v>
          </cell>
          <cell r="C76" t="str">
            <v>Thân van bằng nhôm của van tái tuần hoàn khí thải dùng cho ô tô dưới 16 chỗ ngồi (VN150111-0470)</v>
          </cell>
          <cell r="D76" t="str">
            <v>PCE</v>
          </cell>
          <cell r="E76">
            <v>84099979</v>
          </cell>
          <cell r="F76" t="str">
            <v>AL17</v>
          </cell>
          <cell r="G76">
            <v>5.1000000000000004E-4</v>
          </cell>
          <cell r="H76">
            <v>0.14525362794403901</v>
          </cell>
          <cell r="I76">
            <v>5.8407935025145993E-4</v>
          </cell>
        </row>
        <row r="77">
          <cell r="A77" t="str">
            <v>21281-R9L-J000-H1</v>
          </cell>
          <cell r="B77" t="str">
            <v>21281-R9L-J000-H1-2202</v>
          </cell>
          <cell r="C77" t="str">
            <v>Nắp động cơ bên trái B dùng cho ô tô dưới 16 chỗ ngồi  21281-R9L-J000-H1</v>
          </cell>
          <cell r="D77" t="str">
            <v>PCE</v>
          </cell>
          <cell r="E77">
            <v>84099949</v>
          </cell>
          <cell r="F77" t="str">
            <v>AL17</v>
          </cell>
          <cell r="G77">
            <v>1.8966666666666665E-4</v>
          </cell>
          <cell r="H77">
            <v>0.14525362794403901</v>
          </cell>
          <cell r="I77">
            <v>2.1721643810005274E-4</v>
          </cell>
        </row>
        <row r="78">
          <cell r="A78" t="str">
            <v>FZA4-19-3P3</v>
          </cell>
          <cell r="B78" t="str">
            <v>FZA4-19-3P3-2202</v>
          </cell>
          <cell r="C78" t="str">
            <v>Thân van dùng cho hộp số động cơ xe ô tô dưới 16 chỗ ngồi  FZA4-19-3P3</v>
          </cell>
          <cell r="D78" t="str">
            <v>PCE</v>
          </cell>
          <cell r="E78">
            <v>87084092</v>
          </cell>
          <cell r="F78" t="str">
            <v>AL17</v>
          </cell>
          <cell r="G78">
            <v>2.7100000000000003E-4</v>
          </cell>
          <cell r="H78">
            <v>0.14525362794403901</v>
          </cell>
          <cell r="I78">
            <v>3.1036373317283464E-4</v>
          </cell>
        </row>
        <row r="79">
          <cell r="A79" t="str">
            <v>FZB1-21-101</v>
          </cell>
          <cell r="B79" t="str">
            <v>FZB1-21-101-2202</v>
          </cell>
          <cell r="C79" t="str">
            <v>Vỏ thân van kim loại của van điều chỉnh lưu lượng dầu trong hộp số động cơ xe ô tô dưới 16 chỗ ngồi FZB1-21-101</v>
          </cell>
          <cell r="D79" t="str">
            <v>PCE</v>
          </cell>
          <cell r="E79">
            <v>87084092</v>
          </cell>
          <cell r="F79" t="str">
            <v>AL17</v>
          </cell>
          <cell r="G79">
            <v>1.2693333333333333E-3</v>
          </cell>
          <cell r="H79">
            <v>0.14525362794403901</v>
          </cell>
          <cell r="I79">
            <v>1.4537086050703002E-3</v>
          </cell>
        </row>
        <row r="80">
          <cell r="A80" t="str">
            <v>FZB1-21-111</v>
          </cell>
          <cell r="B80" t="str">
            <v>FZB1-21-111-2202</v>
          </cell>
          <cell r="C80" t="str">
            <v>Vỏ thân van điều khiển của van điều chỉnh lưu lượng dầu trong hộp số động cơ xe ô tô dưới 16 chỗ ngồi FZB1-21-111</v>
          </cell>
          <cell r="D80" t="str">
            <v>PCE</v>
          </cell>
          <cell r="E80">
            <v>87084092</v>
          </cell>
          <cell r="F80" t="str">
            <v>AL17</v>
          </cell>
          <cell r="G80">
            <v>1.4703333333333333E-3</v>
          </cell>
          <cell r="H80">
            <v>0.14525362794403901</v>
          </cell>
          <cell r="I80">
            <v>1.6839045842870521E-3</v>
          </cell>
        </row>
        <row r="81">
          <cell r="A81" t="str">
            <v>FZB1-21-119</v>
          </cell>
          <cell r="B81" t="str">
            <v>FZB1-21-119-2202</v>
          </cell>
          <cell r="C81" t="str">
            <v>Vỏ thân van trên của van điều chỉnh lưu lượng dầu trong hộp số động cơ xe ô tô dưới 16 chỗ ngồi FZB1-21-119</v>
          </cell>
          <cell r="D81" t="str">
            <v>PCE</v>
          </cell>
          <cell r="E81">
            <v>87084092</v>
          </cell>
          <cell r="F81" t="str">
            <v>AL17</v>
          </cell>
          <cell r="G81">
            <v>4.84E-4</v>
          </cell>
          <cell r="H81">
            <v>0.14525362794403901</v>
          </cell>
          <cell r="I81">
            <v>5.543027559249149E-4</v>
          </cell>
        </row>
        <row r="82">
          <cell r="A82" t="str">
            <v>VN082012-0040</v>
          </cell>
          <cell r="B82" t="str">
            <v>VN082012-0040-2202</v>
          </cell>
          <cell r="C82" t="str">
            <v>Thân trên bằng nhôm của van điều chỉnh lưu lượng dầu trong hộp số của xe ô tô 4 chỗ (VN082012-0040 )</v>
          </cell>
          <cell r="D82" t="str">
            <v>PCE</v>
          </cell>
          <cell r="E82" t="str">
            <v>87084092</v>
          </cell>
          <cell r="F82" t="str">
            <v>AL17</v>
          </cell>
          <cell r="G82">
            <v>1.1639999999999999E-3</v>
          </cell>
          <cell r="H82">
            <v>0.14525362794403901</v>
          </cell>
          <cell r="I82">
            <v>1.3330752229268614E-3</v>
          </cell>
        </row>
        <row r="83">
          <cell r="A83" t="str">
            <v>VN082012-0041</v>
          </cell>
          <cell r="B83" t="str">
            <v>VN082012-0041-2202</v>
          </cell>
          <cell r="C83" t="str">
            <v>Thân trên bằng nhôm của van điều chỉnh lưu lượng dầu trong hộp số của xe ô tô 4 chỗ (VN082012-0041 )</v>
          </cell>
          <cell r="D83" t="str">
            <v>PCE</v>
          </cell>
          <cell r="E83" t="str">
            <v>87084092</v>
          </cell>
          <cell r="F83" t="str">
            <v>AL17</v>
          </cell>
          <cell r="G83">
            <v>1.1639999999999999E-3</v>
          </cell>
          <cell r="H83">
            <v>0.14525362794403901</v>
          </cell>
          <cell r="I83">
            <v>1.3330752229268614E-3</v>
          </cell>
        </row>
        <row r="84">
          <cell r="A84" t="str">
            <v>VN150111-0540</v>
          </cell>
          <cell r="B84" t="str">
            <v>VN150111-0540-2202</v>
          </cell>
          <cell r="C84" t="str">
            <v>Thân van bằng nhôm của van tái tuần hoàn khí thải dùng cho ô tô dưới 16 chỗ ngồi (VN150111-0540)</v>
          </cell>
          <cell r="D84" t="str">
            <v>PCE</v>
          </cell>
          <cell r="E84" t="str">
            <v>84099979</v>
          </cell>
          <cell r="F84" t="str">
            <v>AL17</v>
          </cell>
          <cell r="G84">
            <v>4.75E-4</v>
          </cell>
          <cell r="H84">
            <v>0.14525362794403901</v>
          </cell>
          <cell r="I84">
            <v>5.4399547327341853E-4</v>
          </cell>
        </row>
        <row r="85">
          <cell r="A85" t="str">
            <v>VN082019-0020</v>
          </cell>
          <cell r="B85" t="str">
            <v>VN082019-0020-2202</v>
          </cell>
          <cell r="C85" t="str">
            <v>Thân van bằng nhôm của van điều chỉnh lưu lượng dầu trong hộp số xe ô tô dưới 10 chỗ (VN082019-0020)</v>
          </cell>
          <cell r="D85" t="str">
            <v>PCE</v>
          </cell>
          <cell r="E85" t="str">
            <v>87084092</v>
          </cell>
          <cell r="F85" t="str">
            <v>AL17</v>
          </cell>
          <cell r="G85">
            <v>9.3766666666666662E-4</v>
          </cell>
          <cell r="H85">
            <v>0.14525362794403901</v>
          </cell>
          <cell r="I85">
            <v>1.073866151802194E-3</v>
          </cell>
        </row>
        <row r="86">
          <cell r="A86" t="str">
            <v>FZA1-19-4JYA</v>
          </cell>
          <cell r="B86" t="str">
            <v>FZA1-19-4JYA-2202LK</v>
          </cell>
          <cell r="C86" t="str">
            <v>Vỏ thân và ống lót dùng cho hộp số động cơ xe ô tô dưới 16 chỗ ngồi FZA1-19-4JYA</v>
          </cell>
          <cell r="D86" t="str">
            <v>PCE</v>
          </cell>
          <cell r="E86">
            <v>87084092</v>
          </cell>
          <cell r="F86" t="str">
            <v>AL17</v>
          </cell>
          <cell r="G86">
            <v>2.0299999999999997E-3</v>
          </cell>
          <cell r="H86">
            <v>0.14525362794403901</v>
          </cell>
          <cell r="I86">
            <v>2.3248648647263988E-3</v>
          </cell>
        </row>
        <row r="87">
          <cell r="A87" t="str">
            <v>FZA1-19-4JYA</v>
          </cell>
          <cell r="B87" t="str">
            <v>FZA1-19-4JYA-2202LK</v>
          </cell>
          <cell r="C87" t="str">
            <v>Vỏ thân và ống lót dùng cho hộp số động cơ xe ô tô dưới 16 chỗ ngồi FZA1-19-4JYA</v>
          </cell>
          <cell r="D87" t="str">
            <v>PCE</v>
          </cell>
          <cell r="F87" t="str">
            <v>FZ01-19-4J2-T</v>
          </cell>
          <cell r="G87">
            <v>1</v>
          </cell>
          <cell r="H87">
            <v>3.8336014709262241E-2</v>
          </cell>
          <cell r="I87">
            <v>1.0383360147092622</v>
          </cell>
        </row>
        <row r="88">
          <cell r="A88" t="str">
            <v>FZA2-19-4JYA</v>
          </cell>
          <cell r="B88" t="str">
            <v>FZA2-19-4JYA-2202LK</v>
          </cell>
          <cell r="C88" t="str">
            <v>Vỏ thân và ống lót dùng cho hộp số động cơ xe ô tô dưới 16 chỗ ngồi FZA2-19-4JYA</v>
          </cell>
          <cell r="D88" t="str">
            <v>PCE</v>
          </cell>
          <cell r="E88">
            <v>87084092</v>
          </cell>
          <cell r="F88" t="str">
            <v>AL17</v>
          </cell>
          <cell r="G88">
            <v>2.2049999999999999E-3</v>
          </cell>
          <cell r="H88">
            <v>0.14525362794403901</v>
          </cell>
          <cell r="I88">
            <v>2.5252842496166061E-3</v>
          </cell>
        </row>
        <row r="89">
          <cell r="A89" t="str">
            <v>FZA2-19-4JYA</v>
          </cell>
          <cell r="B89" t="str">
            <v>FZA2-19-4JYA-2202LK</v>
          </cell>
          <cell r="C89" t="str">
            <v>Vỏ thân và ống lót dùng cho hộp số động cơ xe ô tô dưới 16 chỗ ngồi FZA2-19-4JYA</v>
          </cell>
          <cell r="D89" t="str">
            <v>PCE</v>
          </cell>
          <cell r="F89" t="str">
            <v>FZ01-19-4J2-T</v>
          </cell>
          <cell r="G89">
            <v>1</v>
          </cell>
          <cell r="H89">
            <v>3.8336014709262241E-2</v>
          </cell>
          <cell r="I89">
            <v>1.0383360147092622</v>
          </cell>
        </row>
        <row r="90">
          <cell r="A90" t="str">
            <v>277115T00052   A02C</v>
          </cell>
          <cell r="B90" t="str">
            <v>277115T00052A02C-2202</v>
          </cell>
          <cell r="C90" t="str">
            <v>Vỏ thân van kim loại dùng cho ô tô dưới 16 chỗ ngồi  (277115T00052  A02C)</v>
          </cell>
          <cell r="D90" t="str">
            <v>PCE</v>
          </cell>
          <cell r="E90" t="str">
            <v>87089980</v>
          </cell>
          <cell r="F90" t="str">
            <v>AL17</v>
          </cell>
          <cell r="G90">
            <v>7.9066666666666662E-4</v>
          </cell>
          <cell r="H90">
            <v>0.14525362794403901</v>
          </cell>
          <cell r="I90">
            <v>9.055138684944202E-4</v>
          </cell>
        </row>
        <row r="91">
          <cell r="A91" t="str">
            <v>278115T00052   A02C</v>
          </cell>
          <cell r="B91" t="str">
            <v>278115T00052A02C-2202</v>
          </cell>
          <cell r="C91" t="str">
            <v>Vỏ thân van kim loại dùng cho ô tô dưới 16 chỗ ngồi (278115T00052  A02C)</v>
          </cell>
          <cell r="D91" t="str">
            <v>PCE</v>
          </cell>
          <cell r="E91" t="str">
            <v>87089980</v>
          </cell>
          <cell r="F91" t="str">
            <v>AL17</v>
          </cell>
          <cell r="G91">
            <v>5.5900000000000004E-4</v>
          </cell>
          <cell r="H91">
            <v>0.14525362794403901</v>
          </cell>
          <cell r="I91">
            <v>6.4019677802071783E-4</v>
          </cell>
        </row>
        <row r="92">
          <cell r="A92">
            <v>9591930702</v>
          </cell>
          <cell r="B92" t="str">
            <v>9591930702-2202</v>
          </cell>
          <cell r="C92" t="str">
            <v>Thân van buồng bướm ga (tiết lưu) điện tử dùng cho động cơ đốt trong kiểu pitton đốt cháy bằng tia lửa điện cho động  cơ ô tô dưới 16 chỗ ngồi 959193 0702</v>
          </cell>
          <cell r="D92" t="str">
            <v>PCE</v>
          </cell>
          <cell r="E92" t="str">
            <v>84099149</v>
          </cell>
          <cell r="F92" t="str">
            <v>AL17</v>
          </cell>
          <cell r="G92">
            <v>5.8166666666666664E-4</v>
          </cell>
          <cell r="H92">
            <v>0.14525362794403901</v>
          </cell>
          <cell r="I92">
            <v>6.6615586025411608E-4</v>
          </cell>
        </row>
        <row r="93">
          <cell r="A93">
            <v>9145010056</v>
          </cell>
          <cell r="B93" t="str">
            <v>9145010056-2202</v>
          </cell>
          <cell r="C93" t="str">
            <v>Thân van buồng bướm ga (tiết lưu) điện tử dùng cho động cơ đốt trong kiểu pitton đốt cháy bằng tia lửa điện cho động  cơ ô tô dưới 16 chỗ ngồi 914501 0056</v>
          </cell>
          <cell r="D93" t="str">
            <v>PCE</v>
          </cell>
          <cell r="E93" t="str">
            <v>84099149</v>
          </cell>
          <cell r="F93" t="str">
            <v>AL17</v>
          </cell>
          <cell r="G93">
            <v>5.753333333333334E-4</v>
          </cell>
          <cell r="H93">
            <v>0.14525362794403901</v>
          </cell>
          <cell r="I93">
            <v>6.5890258727713724E-4</v>
          </cell>
        </row>
        <row r="94">
          <cell r="A94">
            <v>9145040064</v>
          </cell>
          <cell r="B94" t="str">
            <v>9145040064-2202</v>
          </cell>
          <cell r="C94" t="str">
            <v>Thân van buồng bướm ga (tiết lưu) điện tử dùng cho động cơ đốt trong kiểu pitton đốt cháy bằng tia lửa điện cho động  cơ ô tô dưới 16 chỗ ngồi 914504 0064</v>
          </cell>
          <cell r="D94" t="str">
            <v>PCE</v>
          </cell>
          <cell r="E94">
            <v>84099149</v>
          </cell>
          <cell r="F94" t="str">
            <v>AL17</v>
          </cell>
          <cell r="G94">
            <v>5.3666666666666663E-4</v>
          </cell>
          <cell r="H94">
            <v>0.14525362794403901</v>
          </cell>
          <cell r="I94">
            <v>6.1461944699663421E-4</v>
          </cell>
        </row>
        <row r="95">
          <cell r="A95">
            <v>9145040072</v>
          </cell>
          <cell r="B95" t="str">
            <v>9145040072-2202</v>
          </cell>
          <cell r="C95" t="str">
            <v>Thân van buồng bướm ga (tiết lưu) điện tử dùng cho động cơ đốt trong kiểu pitton đốt cháy bằng tia lửa điện cho động  cơ ô tô dưới 16 chỗ ngồi 914504 0072</v>
          </cell>
          <cell r="D95" t="str">
            <v>PCE</v>
          </cell>
          <cell r="E95">
            <v>84099149</v>
          </cell>
          <cell r="F95" t="str">
            <v>AL17</v>
          </cell>
          <cell r="G95">
            <v>5.0000000000000001E-4</v>
          </cell>
          <cell r="H95">
            <v>0.14525362794403901</v>
          </cell>
          <cell r="I95">
            <v>5.7262681397201958E-4</v>
          </cell>
        </row>
        <row r="96">
          <cell r="A96">
            <v>9145040093</v>
          </cell>
          <cell r="B96" t="str">
            <v>9145040093-2202</v>
          </cell>
          <cell r="C96" t="str">
            <v>Thân van buồng bướm ga (tiết lưu) điện tử dùng cho động cơ đốt trong kiểu pitton đốt cháy bằng tia lửa điện cho động  cơ ô tô dưới 16 chỗ ngồi 914504 0093</v>
          </cell>
          <cell r="D96" t="str">
            <v>PCE</v>
          </cell>
          <cell r="E96">
            <v>84099149</v>
          </cell>
          <cell r="F96" t="str">
            <v>AL17</v>
          </cell>
          <cell r="G96">
            <v>5.1800000000000001E-4</v>
          </cell>
          <cell r="H96">
            <v>0.14525362794403901</v>
          </cell>
          <cell r="I96">
            <v>5.9324137927501222E-4</v>
          </cell>
        </row>
        <row r="97">
          <cell r="A97">
            <v>9145040117</v>
          </cell>
          <cell r="B97" t="str">
            <v>9145040117-2202</v>
          </cell>
          <cell r="C97" t="str">
            <v>Thân van buồng bướm ga (tiết lưu) điện tử dùng cho động cơ đốt trong kiểu pitton đốt cháy bằng tia lửa điện cho động  cơ ô tô dưới 16 chỗ ngồi 914504 0117</v>
          </cell>
          <cell r="D97" t="str">
            <v>PCE</v>
          </cell>
          <cell r="E97">
            <v>84099149</v>
          </cell>
          <cell r="F97" t="str">
            <v>AL17</v>
          </cell>
          <cell r="G97">
            <v>5.0000000000000001E-4</v>
          </cell>
          <cell r="H97">
            <v>0.14525362794403901</v>
          </cell>
          <cell r="I97">
            <v>5.7262681397201958E-4</v>
          </cell>
        </row>
        <row r="98">
          <cell r="A98">
            <v>9145040141</v>
          </cell>
          <cell r="B98" t="str">
            <v>9145040141-2202</v>
          </cell>
          <cell r="C98" t="str">
            <v>Thân van buồng bướm ga (tiết lưu) điện tử dùng cho động cơ đốt trong kiểu pitton đốt cháy bằng tia lửa điện cho động  cơ ô tô dưới 16 chỗ ngồi 914504 0141</v>
          </cell>
          <cell r="D98" t="str">
            <v>PCE</v>
          </cell>
          <cell r="E98">
            <v>84099149</v>
          </cell>
          <cell r="F98" t="str">
            <v>AL17</v>
          </cell>
          <cell r="G98">
            <v>5.1833333333333343E-4</v>
          </cell>
          <cell r="H98">
            <v>0.14525362794403901</v>
          </cell>
          <cell r="I98">
            <v>5.9362313048432706E-4</v>
          </cell>
        </row>
        <row r="99">
          <cell r="A99" t="str">
            <v xml:space="preserve">21291-5YVA-3100 </v>
          </cell>
          <cell r="B99" t="str">
            <v>21291-5YVA-3100-2202</v>
          </cell>
          <cell r="C99" t="str">
            <v>Tấm đỡ trục ly hợp dùng cho ô tô dưới 16 chỗ ngồi 21291-5YVA-3100, kích thước 206x214.2 x74.2 mm</v>
          </cell>
          <cell r="D99" t="str">
            <v>PCE</v>
          </cell>
          <cell r="E99" t="str">
            <v>87089360</v>
          </cell>
          <cell r="F99" t="str">
            <v>AL17</v>
          </cell>
          <cell r="G99">
            <v>7.1766666666666669E-4</v>
          </cell>
          <cell r="H99">
            <v>0.14525362794403901</v>
          </cell>
          <cell r="I99">
            <v>8.2191035365450544E-4</v>
          </cell>
        </row>
        <row r="100">
          <cell r="A100" t="str">
            <v xml:space="preserve">3135004X0B  </v>
          </cell>
          <cell r="B100" t="str">
            <v>3135004X0B-2202LK</v>
          </cell>
          <cell r="C100" t="str">
            <v>Cụm vỏ bộ phận bơm dầu của hộp truyền động dùng cho động cơ xe ô tô dưới 16 chỗ (3135004X0B) (01 chiếc/bộ)</v>
          </cell>
          <cell r="D100" t="str">
            <v>PCE</v>
          </cell>
          <cell r="E100" t="str">
            <v>87084092</v>
          </cell>
          <cell r="F100" t="str">
            <v>AL17</v>
          </cell>
          <cell r="G100">
            <v>3.1399999999999999E-4</v>
          </cell>
          <cell r="H100">
            <v>0.14525362794403901</v>
          </cell>
          <cell r="I100">
            <v>3.5960963917442828E-4</v>
          </cell>
        </row>
        <row r="101">
          <cell r="A101" t="str">
            <v xml:space="preserve">3135004X0B  </v>
          </cell>
          <cell r="B101" t="str">
            <v>3135004X0B-2202LK</v>
          </cell>
          <cell r="C101" t="str">
            <v>Cụm vỏ bộ phận bơm dầu của hộp truyền động dùng cho động cơ xe ô tô dưới 16 chỗ (3135004X0B) (01 chiếc/bộ)</v>
          </cell>
          <cell r="F101" t="str">
            <v>10-18 06357</v>
          </cell>
          <cell r="G101">
            <v>6</v>
          </cell>
          <cell r="H101">
            <v>4.9300422386483633E-2</v>
          </cell>
          <cell r="I101">
            <v>6.2958025343189021</v>
          </cell>
        </row>
        <row r="102">
          <cell r="A102" t="str">
            <v xml:space="preserve">3135004X0B  </v>
          </cell>
          <cell r="B102" t="str">
            <v>3135004X0B-2202LK</v>
          </cell>
          <cell r="C102" t="str">
            <v>Cụm vỏ bộ phận bơm dầu của hộp truyền động dùng cho động cơ xe ô tô dưới 16 chỗ (3135004X0B) (01 chiếc/bộ)</v>
          </cell>
          <cell r="F102" t="str">
            <v>31353 04X0A</v>
          </cell>
          <cell r="G102">
            <v>1</v>
          </cell>
          <cell r="H102">
            <v>4.9366420274551216E-2</v>
          </cell>
          <cell r="I102">
            <v>1.0493664202745512</v>
          </cell>
        </row>
        <row r="103">
          <cell r="A103" t="str">
            <v xml:space="preserve">3135004X0B  </v>
          </cell>
          <cell r="B103" t="str">
            <v>3135004X0B-2202LK</v>
          </cell>
          <cell r="C103" t="str">
            <v>Cụm vỏ bộ phận bơm dầu của hộp truyền động dùng cho động cơ xe ô tô dưới 16 chỗ (3135004X0B) (01 chiếc/bộ)</v>
          </cell>
          <cell r="F103" t="str">
            <v>31405 04X0B</v>
          </cell>
          <cell r="G103">
            <v>1</v>
          </cell>
          <cell r="H103">
            <v>4.9586413234776486E-2</v>
          </cell>
          <cell r="I103">
            <v>1.0495864132347765</v>
          </cell>
        </row>
        <row r="104">
          <cell r="A104" t="str">
            <v xml:space="preserve">3135004X0B  </v>
          </cell>
          <cell r="B104" t="str">
            <v>3135004X0B-2202LK</v>
          </cell>
          <cell r="C104" t="str">
            <v>Cụm vỏ bộ phận bơm dầu của hộp truyền động dùng cho động cơ xe ô tô dưới 16 chỗ (3135004X0B) (01 chiếc/bộ)</v>
          </cell>
          <cell r="F104" t="str">
            <v>31405 04X0C</v>
          </cell>
          <cell r="G104">
            <v>1</v>
          </cell>
          <cell r="H104">
            <v>4.9674410418866596E-2</v>
          </cell>
          <cell r="I104">
            <v>1.0496744104188667</v>
          </cell>
        </row>
        <row r="105">
          <cell r="A105" t="str">
            <v xml:space="preserve">3135004X0B  </v>
          </cell>
          <cell r="B105" t="str">
            <v>3135004X0B-2202LK</v>
          </cell>
          <cell r="C105" t="str">
            <v>Cụm vỏ bộ phận bơm dầu của hộp truyền động dùng cho động cơ xe ô tô dưới 16 chỗ (3135004X0B) (01 chiếc/bộ)</v>
          </cell>
          <cell r="F105" t="str">
            <v>31742 41X20</v>
          </cell>
          <cell r="G105">
            <v>1</v>
          </cell>
          <cell r="H105">
            <v>0.11888419570573741</v>
          </cell>
          <cell r="I105">
            <v>1.1188841957057374</v>
          </cell>
        </row>
        <row r="106">
          <cell r="A106" t="str">
            <v xml:space="preserve">3135004X0B  </v>
          </cell>
          <cell r="B106" t="str">
            <v>3135004X0B-2202LK</v>
          </cell>
          <cell r="C106" t="str">
            <v>Cụm vỏ bộ phận bơm dầu của hộp truyền động dùng cho động cơ xe ô tô dưới 16 chỗ (3135004X0B) (01 chiếc/bộ)</v>
          </cell>
          <cell r="F106" t="str">
            <v>10-18 08737</v>
          </cell>
          <cell r="G106">
            <v>1</v>
          </cell>
          <cell r="H106">
            <v>4.9894403379091866E-2</v>
          </cell>
          <cell r="I106">
            <v>1.0498944033790918</v>
          </cell>
        </row>
        <row r="107">
          <cell r="A107">
            <v>9145040118</v>
          </cell>
          <cell r="B107" t="str">
            <v>9145040118-2202</v>
          </cell>
          <cell r="C107" t="str">
            <v>Thân van buồng bướm ga (tiết lưu) điện tử dùng cho động cơ đốt trong kiểu pitton đốt cháy bằng tia lửa điện cho động  cơ ô tô dưới 16 chỗ ngồi 914504 0118</v>
          </cell>
          <cell r="D107" t="str">
            <v>PCE</v>
          </cell>
          <cell r="E107">
            <v>84099149</v>
          </cell>
          <cell r="F107" t="str">
            <v>AL17</v>
          </cell>
          <cell r="G107">
            <v>5.2400000000000005E-4</v>
          </cell>
          <cell r="H107">
            <v>0.14525362794403901</v>
          </cell>
          <cell r="I107">
            <v>6.0011290104267654E-4</v>
          </cell>
        </row>
        <row r="108">
          <cell r="A108">
            <v>9145040111</v>
          </cell>
          <cell r="B108" t="str">
            <v>9145040111-2202</v>
          </cell>
          <cell r="C108" t="str">
            <v>Thân van buồng bướm ga (tiết lưu) điện tử dùng cho động cơ đốt trong kiểu pitton đốt cháy bằng tia lửa điện cho động  cơ ô tô dưới 16 chỗ ngồi 914504 0111</v>
          </cell>
          <cell r="D108" t="str">
            <v>PCE</v>
          </cell>
          <cell r="E108">
            <v>84099149</v>
          </cell>
          <cell r="F108" t="str">
            <v>AL17</v>
          </cell>
          <cell r="G108">
            <v>5.4000000000000001E-4</v>
          </cell>
          <cell r="H108">
            <v>0.14525362794403901</v>
          </cell>
          <cell r="I108">
            <v>6.184369590897811E-4</v>
          </cell>
        </row>
        <row r="109">
          <cell r="A109">
            <v>9145040123</v>
          </cell>
          <cell r="B109" t="str">
            <v>9145040123-2202</v>
          </cell>
          <cell r="C109" t="str">
            <v>Thân van buồng bướm ga (tiết lưu) điện tử dùng cho động cơ đốt trong kiểu pitton đốt cháy bằng tia lửa điện cho động  cơ ô tô dưới 16 chỗ ngồi 914504 0123</v>
          </cell>
          <cell r="D109" t="str">
            <v>PCE</v>
          </cell>
          <cell r="E109">
            <v>84099149</v>
          </cell>
          <cell r="F109" t="str">
            <v>AL17</v>
          </cell>
          <cell r="G109">
            <v>5.0266666666666667E-4</v>
          </cell>
          <cell r="H109">
            <v>0.14525362794403901</v>
          </cell>
          <cell r="I109">
            <v>5.75680823646537E-4</v>
          </cell>
        </row>
        <row r="110">
          <cell r="A110" t="str">
            <v>FZA4-19-4JYA</v>
          </cell>
          <cell r="B110" t="str">
            <v>FZA4-19-4JYA-2202LK</v>
          </cell>
          <cell r="C110" t="str">
            <v>Vỏ thân và ống lót dùng cho hộp số động cơ xe ô tô dưới 16 chỗ ngồi FZA4-19-4JYA</v>
          </cell>
          <cell r="D110" t="str">
            <v>PCE</v>
          </cell>
          <cell r="E110">
            <v>87084092</v>
          </cell>
          <cell r="F110" t="str">
            <v>AL17</v>
          </cell>
          <cell r="G110">
            <v>1.671E-3</v>
          </cell>
          <cell r="H110">
            <v>0.14525362794403901</v>
          </cell>
          <cell r="I110">
            <v>1.9137188122944893E-3</v>
          </cell>
        </row>
        <row r="111">
          <cell r="A111" t="str">
            <v>FZA4-19-4JYA</v>
          </cell>
          <cell r="B111" t="str">
            <v>FZA4-19-4JYA-2202LK</v>
          </cell>
          <cell r="C111" t="str">
            <v>Vỏ thân và ống lót dùng cho hộp số động cơ xe ô tô dưới 16 chỗ ngồi FZA4-19-4JYA</v>
          </cell>
          <cell r="D111" t="str">
            <v>PCE</v>
          </cell>
          <cell r="F111" t="str">
            <v>FZ11-19-4J2-T</v>
          </cell>
          <cell r="G111">
            <v>1</v>
          </cell>
          <cell r="H111">
            <v>0.14023430669697501</v>
          </cell>
          <cell r="I111">
            <v>1.1402343066969749</v>
          </cell>
        </row>
        <row r="112">
          <cell r="A112" t="str">
            <v>FZA5-19-4JYA</v>
          </cell>
          <cell r="B112" t="str">
            <v>FZA5-19-4JYA-2202LK</v>
          </cell>
          <cell r="C112" t="str">
            <v>Vỏ thân và ống lót dùng cho hộp số động cơ xe ô tô dưới 16 chỗ ngồi FZA5-19-4JYA</v>
          </cell>
          <cell r="D112" t="str">
            <v>PCE</v>
          </cell>
          <cell r="E112">
            <v>87084092</v>
          </cell>
          <cell r="F112" t="str">
            <v>AL17</v>
          </cell>
          <cell r="G112">
            <v>1.671E-3</v>
          </cell>
          <cell r="H112">
            <v>0.23301680058436816</v>
          </cell>
          <cell r="I112">
            <v>2.0603710737764794E-3</v>
          </cell>
        </row>
        <row r="113">
          <cell r="A113" t="str">
            <v>FZA5-19-4JYA</v>
          </cell>
          <cell r="B113" t="str">
            <v>FZA5-19-4JYA-2202LK</v>
          </cell>
          <cell r="C113" t="str">
            <v>Vỏ thân và ống lót dùng cho hộp số động cơ xe ô tô dưới 16 chỗ ngồi FZA5-19-4JYA</v>
          </cell>
          <cell r="D113" t="str">
            <v>PCE</v>
          </cell>
          <cell r="F113" t="str">
            <v>FZ11-19-4J2-T</v>
          </cell>
          <cell r="G113">
            <v>1</v>
          </cell>
          <cell r="H113">
            <v>0.14023430669697501</v>
          </cell>
          <cell r="I113">
            <v>1.1402343066969749</v>
          </cell>
        </row>
        <row r="114">
          <cell r="A114">
            <v>9145040143</v>
          </cell>
          <cell r="B114" t="str">
            <v>9145040143-2202</v>
          </cell>
          <cell r="C114" t="str">
            <v>Thân van buồng bướm ga (tiết lưu) điện tử dùng cho động cơ đốt trong kiểu pitton đốt cháy bằng tia lửa điện cho động  cơ ô tô dưới 16 chỗ ngồi 914504 0143</v>
          </cell>
          <cell r="D114" t="str">
            <v>PCE</v>
          </cell>
          <cell r="E114">
            <v>84099149</v>
          </cell>
          <cell r="F114" t="str">
            <v>AL17</v>
          </cell>
          <cell r="G114">
            <v>5.2833333333333335E-4</v>
          </cell>
          <cell r="H114">
            <v>0.14525362794403901</v>
          </cell>
          <cell r="I114">
            <v>6.050756667637673E-4</v>
          </cell>
        </row>
        <row r="115">
          <cell r="A115" t="str">
            <v xml:space="preserve">21291-5YV-3000 </v>
          </cell>
          <cell r="B115" t="str">
            <v>21291-5YV-3000-2202</v>
          </cell>
          <cell r="C115" t="str">
            <v>Tấm đỡ trục ly hợp dùng cho ô tô dưới 16 chỗ ngồi 21291-5YV-3000, kích thước 206x214.2 x74.2 mm</v>
          </cell>
          <cell r="D115" t="str">
            <v>PCE</v>
          </cell>
          <cell r="E115" t="str">
            <v>87089360</v>
          </cell>
          <cell r="F115" t="str">
            <v>AL17</v>
          </cell>
          <cell r="G115">
            <v>7.1766666666666669E-4</v>
          </cell>
          <cell r="H115">
            <v>0.14525362794403901</v>
          </cell>
          <cell r="I115">
            <v>8.2191035365450544E-4</v>
          </cell>
        </row>
        <row r="116">
          <cell r="A116">
            <v>9145040142</v>
          </cell>
          <cell r="B116" t="str">
            <v>9145040142-2202</v>
          </cell>
          <cell r="C116" t="str">
            <v>Thân van buồng bướm ga (tiết lưu) điện tử dùng cho động cơ đốt trong kiểu pitton đốt cháy bằng tia lửa điện cho động  cơ ô tô dưới 16 chỗ ngồi 914504 0142</v>
          </cell>
          <cell r="D116" t="str">
            <v>PCE</v>
          </cell>
          <cell r="E116">
            <v>84099149</v>
          </cell>
          <cell r="F116" t="str">
            <v>AL17</v>
          </cell>
          <cell r="G116">
            <v>5.2000000000000006E-4</v>
          </cell>
          <cell r="H116">
            <v>0.14525362794403901</v>
          </cell>
          <cell r="I116">
            <v>5.9553188653090039E-4</v>
          </cell>
        </row>
        <row r="117">
          <cell r="A117">
            <v>9145040144</v>
          </cell>
          <cell r="B117" t="str">
            <v>9145040144-2202</v>
          </cell>
          <cell r="C117" t="str">
            <v>Thân van buồng bướm ga (tiết lưu) điện tử dùng cho động cơ đốt trong kiểu pitton đốt cháy bằng tia lửa điện cho động  cơ ô tô dưới 16 chỗ ngồi 914504 0144</v>
          </cell>
          <cell r="D117" t="str">
            <v>PCE</v>
          </cell>
          <cell r="E117">
            <v>84099149</v>
          </cell>
          <cell r="F117" t="str">
            <v>AL17</v>
          </cell>
          <cell r="G117">
            <v>5.1999999999999995E-4</v>
          </cell>
          <cell r="H117">
            <v>0.14525362794403901</v>
          </cell>
          <cell r="I117">
            <v>5.9553188653090029E-4</v>
          </cell>
        </row>
        <row r="118">
          <cell r="A118">
            <v>9145040116</v>
          </cell>
          <cell r="B118" t="str">
            <v>9145040116-2202</v>
          </cell>
          <cell r="C118" t="str">
            <v>Thân van buồng bướm ga (tiết lưu) điện tử dùng cho động cơ đốt trong kiểu pitton đốt cháy bằng tia lửa điện cho động  cơ ô tô dưới 16 chỗ ngồi 914504 0116</v>
          </cell>
          <cell r="D118" t="str">
            <v>PCE</v>
          </cell>
          <cell r="E118">
            <v>84099149</v>
          </cell>
          <cell r="F118" t="str">
            <v>AL17</v>
          </cell>
          <cell r="G118">
            <v>5.1866666666666662E-4</v>
          </cell>
          <cell r="H118">
            <v>0.14525362794403901</v>
          </cell>
          <cell r="I118">
            <v>5.9400488169364157E-4</v>
          </cell>
        </row>
        <row r="119">
          <cell r="A119" t="str">
            <v>SH18-13-232A</v>
          </cell>
          <cell r="B119" t="str">
            <v>SH18-13-232A-2202</v>
          </cell>
          <cell r="C119" t="str">
            <v>Thân van bằng nhôm của bộ phận dẫn khí dùng cho xe ô tô dưới 16 chỗ ngồi.</v>
          </cell>
          <cell r="D119" t="str">
            <v>PCE</v>
          </cell>
          <cell r="E119">
            <v>84099979</v>
          </cell>
          <cell r="F119" t="str">
            <v>AL17</v>
          </cell>
          <cell r="G119">
            <v>2.9999999999999997E-4</v>
          </cell>
          <cell r="H119">
            <v>0.14525362794403901</v>
          </cell>
          <cell r="I119">
            <v>3.4357608838321167E-4</v>
          </cell>
        </row>
        <row r="120">
          <cell r="A120">
            <v>9145040076</v>
          </cell>
          <cell r="B120" t="str">
            <v>9145040076-2202</v>
          </cell>
          <cell r="C120" t="str">
            <v>Thân van buồng bướm ga (tiết lưu) điện tử dùng cho động cơ đốt trong kiểu pitton đốt cháy bằng tia lửa điện cho động  cơ ô tô dưới 16 chỗ ngồi 9145040076</v>
          </cell>
          <cell r="D120" t="str">
            <v>PCE</v>
          </cell>
          <cell r="E120">
            <v>84099149</v>
          </cell>
          <cell r="F120" t="str">
            <v>AL17</v>
          </cell>
          <cell r="G120">
            <v>4.4033333333333332E-4</v>
          </cell>
          <cell r="H120">
            <v>0.14525362794403901</v>
          </cell>
          <cell r="I120">
            <v>5.0429334750469186E-4</v>
          </cell>
        </row>
        <row r="121">
          <cell r="A121">
            <v>9145040239</v>
          </cell>
          <cell r="B121" t="str">
            <v>9145040239-2202</v>
          </cell>
          <cell r="C121" t="str">
            <v>Thân van buồng bướm ga (tiết lưu) điện tử dùng cho động cơ đốt trong kiểu pitton đốt cháy bằng tia lửa điện cho động  cơ ô tô dưới 16 chỗ ngồi 9145040239</v>
          </cell>
          <cell r="D121" t="str">
            <v>PCE</v>
          </cell>
          <cell r="E121">
            <v>84099149</v>
          </cell>
          <cell r="F121" t="str">
            <v>AL17</v>
          </cell>
          <cell r="G121">
            <v>4.4500000000000003E-4</v>
          </cell>
          <cell r="H121">
            <v>0.14525362794403901</v>
          </cell>
          <cell r="I121">
            <v>5.0963786443509746E-4</v>
          </cell>
        </row>
        <row r="122">
          <cell r="A122">
            <v>9145040156</v>
          </cell>
          <cell r="B122" t="str">
            <v>9145040156-2202</v>
          </cell>
          <cell r="C122" t="str">
            <v>Thân van buồng bướm ga (tiết lưu) điện tử dùng cho động cơ đốt trong kiểu pitton đốt cháy bằng tia lửa điện cho động  cơ ô tô dưới 16 chỗ ngồi 9145040156</v>
          </cell>
          <cell r="D122" t="str">
            <v>PCE</v>
          </cell>
          <cell r="E122">
            <v>84099149</v>
          </cell>
          <cell r="F122" t="str">
            <v>AL17</v>
          </cell>
          <cell r="G122">
            <v>5.3400000000000008E-4</v>
          </cell>
          <cell r="H122">
            <v>0.14525362794403901</v>
          </cell>
          <cell r="I122">
            <v>6.11565437322117E-4</v>
          </cell>
        </row>
        <row r="123">
          <cell r="A123">
            <v>9148040010</v>
          </cell>
          <cell r="B123" t="str">
            <v>9148040010-2202LK</v>
          </cell>
          <cell r="C123" t="str">
            <v>Thân van tái tuần hoàn khí thải bằng hợp kim nhôm (dùng cho động cơ đốt trong kiểu piton đốt cháy bằng tia lửa điện cho xe động cơ ô tô dưới 16 chỗ ngồi) 9148040010</v>
          </cell>
          <cell r="D123" t="str">
            <v>PCE</v>
          </cell>
          <cell r="E123">
            <v>84099149</v>
          </cell>
          <cell r="F123" t="str">
            <v>AL17</v>
          </cell>
          <cell r="G123">
            <v>5.8766666666666668E-4</v>
          </cell>
          <cell r="H123">
            <v>0.14525362794403901</v>
          </cell>
          <cell r="I123">
            <v>6.7302738202178029E-4</v>
          </cell>
        </row>
        <row r="124">
          <cell r="A124">
            <v>9148040010</v>
          </cell>
          <cell r="B124" t="str">
            <v>9148040010-2202LK</v>
          </cell>
          <cell r="C124" t="str">
            <v>Thân van tái tuần hoàn khí thải bằng hợp kim nhôm (dùng cho động cơ đốt trong kiểu piton đốt cháy bằng tia lửa điện cho xe động cơ ô tô dưới 16 chỗ ngồi) 9148040010</v>
          </cell>
          <cell r="D124" t="str">
            <v>PCE</v>
          </cell>
          <cell r="E124">
            <v>84099149</v>
          </cell>
          <cell r="F124" t="str">
            <v>SUS304TP S-C</v>
          </cell>
          <cell r="G124">
            <v>6.7567567567567571E-3</v>
          </cell>
          <cell r="H124">
            <v>0.45471565644746081</v>
          </cell>
          <cell r="I124">
            <v>9.8291598408612214E-3</v>
          </cell>
        </row>
        <row r="125">
          <cell r="A125">
            <v>9148040072</v>
          </cell>
          <cell r="B125" t="str">
            <v>9148040072-2202LK</v>
          </cell>
          <cell r="C125" t="str">
            <v>Thân van tái tuần hoàn khí thải bằng hợp kim nhôm (dùng cho động cơ đốt trong kiểu piton đốt cháy bằng tia lửa điện cho xe động cơ ô tô dưới 16 chỗ ngồi) 9148040072</v>
          </cell>
          <cell r="D125" t="str">
            <v>PCE</v>
          </cell>
          <cell r="E125">
            <v>84099149</v>
          </cell>
          <cell r="F125" t="str">
            <v>AL17</v>
          </cell>
          <cell r="G125">
            <v>6.0399999999999994E-4</v>
          </cell>
          <cell r="H125">
            <v>0.44194251085087227</v>
          </cell>
          <cell r="I125">
            <v>8.7093327655392684E-4</v>
          </cell>
        </row>
        <row r="126">
          <cell r="A126">
            <v>9148040072</v>
          </cell>
          <cell r="B126" t="str">
            <v>9148040072-2202LK</v>
          </cell>
          <cell r="C126" t="str">
            <v>Thân van tái tuần hoàn khí thải bằng hợp kim nhôm (dùng cho động cơ đốt trong kiểu piton đốt cháy bằng tia lửa điện cho xe động cơ ô tô dưới 16 chỗ ngồi) 9148040072</v>
          </cell>
          <cell r="D126" t="str">
            <v>PCE</v>
          </cell>
          <cell r="E126">
            <v>84099149</v>
          </cell>
          <cell r="F126" t="str">
            <v>SUS304TP S-C</v>
          </cell>
          <cell r="G126">
            <v>6.7567567567567571E-3</v>
          </cell>
          <cell r="H126">
            <v>0.45471565644746081</v>
          </cell>
          <cell r="I126">
            <v>9.8291598408612214E-3</v>
          </cell>
        </row>
        <row r="127">
          <cell r="A127" t="str">
            <v>PSED-14-311</v>
          </cell>
          <cell r="B127" t="str">
            <v>PSED-14-311-2202</v>
          </cell>
          <cell r="C127" t="str">
            <v>thân van bộ phận lọc dầu dùng cho ô tô dưới 16 chỗ ngồi/PSED-14-311</v>
          </cell>
          <cell r="D127" t="str">
            <v>PCE</v>
          </cell>
          <cell r="E127">
            <v>87084092</v>
          </cell>
          <cell r="F127" t="str">
            <v>AL17</v>
          </cell>
          <cell r="G127">
            <v>2.5700000000000001E-4</v>
          </cell>
          <cell r="H127">
            <v>0.14525362794403901</v>
          </cell>
          <cell r="I127">
            <v>2.9433018238161804E-4</v>
          </cell>
        </row>
        <row r="128">
          <cell r="A128" t="str">
            <v>PSED-10-500</v>
          </cell>
          <cell r="B128" t="str">
            <v>PSED-10-500-2202LK</v>
          </cell>
          <cell r="C128" t="str">
            <v>Nắp động cơ bên phải dùng cho ô tô dưới 16 chỗ ngồi/PSED-10-500</v>
          </cell>
          <cell r="D128" t="str">
            <v>PCE</v>
          </cell>
          <cell r="E128">
            <v>84099949</v>
          </cell>
          <cell r="F128" t="str">
            <v>AL17</v>
          </cell>
          <cell r="G128">
            <v>2.7873333333333335E-3</v>
          </cell>
          <cell r="H128">
            <v>0.14525362794403901</v>
          </cell>
          <cell r="I128">
            <v>3.1922036122893518E-3</v>
          </cell>
        </row>
        <row r="129">
          <cell r="A129" t="str">
            <v>PSED-10-500</v>
          </cell>
          <cell r="B129" t="str">
            <v>PSED-10-500-2202LK</v>
          </cell>
          <cell r="C129" t="str">
            <v>Nắp động cơ bên phải dùng cho ô tô dưới 16 chỗ ngồi/PSED-10-500</v>
          </cell>
          <cell r="D129" t="str">
            <v>PCE</v>
          </cell>
          <cell r="E129">
            <v>84099949</v>
          </cell>
          <cell r="F129" t="str">
            <v>PE01-10-602</v>
          </cell>
          <cell r="G129">
            <v>1</v>
          </cell>
          <cell r="H129">
            <v>5.1866404715127698E-2</v>
          </cell>
          <cell r="I129">
            <v>1.0518664047151276</v>
          </cell>
        </row>
        <row r="130">
          <cell r="A130" t="str">
            <v>PSED-10-500</v>
          </cell>
          <cell r="B130" t="str">
            <v>PSED-10-500-2202LK</v>
          </cell>
          <cell r="C130" t="str">
            <v>Nắp động cơ bên phải dùng cho ô tô dưới 16 chỗ ngồi/PSED-10-500</v>
          </cell>
          <cell r="D130" t="str">
            <v>PCE</v>
          </cell>
          <cell r="E130">
            <v>84099949</v>
          </cell>
          <cell r="F130" t="str">
            <v>99233-0612</v>
          </cell>
          <cell r="G130">
            <v>2</v>
          </cell>
          <cell r="H130">
            <v>2.3772102161100195E-2</v>
          </cell>
          <cell r="I130">
            <v>2.0475442043222003</v>
          </cell>
        </row>
        <row r="131">
          <cell r="A131" t="str">
            <v>PSED-10-500</v>
          </cell>
          <cell r="B131" t="str">
            <v>PSED-10-500-2202LK</v>
          </cell>
          <cell r="C131" t="str">
            <v>Nắp động cơ bên phải dùng cho ô tô dưới 16 chỗ ngồi/PSED-10-500</v>
          </cell>
          <cell r="D131" t="str">
            <v>PCE</v>
          </cell>
          <cell r="E131">
            <v>84099949</v>
          </cell>
          <cell r="F131" t="str">
            <v>99233-0616</v>
          </cell>
          <cell r="G131">
            <v>2</v>
          </cell>
          <cell r="H131">
            <v>2.3968565815324167E-2</v>
          </cell>
          <cell r="I131">
            <v>2.0479371316306483</v>
          </cell>
        </row>
        <row r="132">
          <cell r="A132" t="str">
            <v>PSED-10-500</v>
          </cell>
          <cell r="B132" t="str">
            <v>PSED-10-500-2202LK</v>
          </cell>
          <cell r="C132" t="str">
            <v>Nắp động cơ bên phải dùng cho ô tô dưới 16 chỗ ngồi/PSED-10-500</v>
          </cell>
          <cell r="D132" t="str">
            <v>PCE</v>
          </cell>
          <cell r="E132">
            <v>84099949</v>
          </cell>
          <cell r="F132" t="str">
            <v>9YA02-0678</v>
          </cell>
          <cell r="G132">
            <v>1</v>
          </cell>
          <cell r="H132">
            <v>2.3575638506876228E-2</v>
          </cell>
          <cell r="I132">
            <v>1.0235756385068762</v>
          </cell>
        </row>
        <row r="133">
          <cell r="A133" t="str">
            <v>PSED-10-500</v>
          </cell>
          <cell r="B133" t="str">
            <v>PSED-10-500-2202LK</v>
          </cell>
          <cell r="C133" t="str">
            <v>Nắp động cơ bên phải dùng cho ô tô dưới 16 chỗ ngồi/PSED-10-500</v>
          </cell>
          <cell r="D133" t="str">
            <v>PCE</v>
          </cell>
          <cell r="E133">
            <v>84099949</v>
          </cell>
          <cell r="F133" t="str">
            <v>9YA02-0863</v>
          </cell>
          <cell r="G133">
            <v>1</v>
          </cell>
          <cell r="H133">
            <v>2.3575638506876228E-2</v>
          </cell>
          <cell r="I133">
            <v>1.0235756385068762</v>
          </cell>
        </row>
        <row r="134">
          <cell r="A134" t="str">
            <v>PSED-10-500</v>
          </cell>
          <cell r="B134" t="str">
            <v>PSED-10-500-2202LK</v>
          </cell>
          <cell r="C134" t="str">
            <v>Nắp động cơ bên phải dùng cho ô tô dưới 16 chỗ ngồi/PSED-10-500</v>
          </cell>
          <cell r="D134" t="str">
            <v>PCE</v>
          </cell>
          <cell r="E134">
            <v>84099949</v>
          </cell>
          <cell r="F134" t="str">
            <v>99472-0828A</v>
          </cell>
          <cell r="G134">
            <v>1</v>
          </cell>
          <cell r="H134">
            <v>2.1218074656188603E-2</v>
          </cell>
          <cell r="I134">
            <v>1.0212180746561885</v>
          </cell>
        </row>
        <row r="135">
          <cell r="A135" t="str">
            <v>PSED-10-190</v>
          </cell>
          <cell r="B135" t="str">
            <v>PSED-10-190-2202LK</v>
          </cell>
          <cell r="C135" t="str">
            <v>Nắp động cơ dùng cho ô tô dưới 16 chỗ ngồi/PSED-10-190</v>
          </cell>
          <cell r="D135" t="str">
            <v>PCE</v>
          </cell>
          <cell r="E135">
            <v>84099949</v>
          </cell>
          <cell r="F135" t="str">
            <v>AL17</v>
          </cell>
          <cell r="G135">
            <v>6.6666666666666664E-4</v>
          </cell>
          <cell r="H135">
            <v>0.14525362794403901</v>
          </cell>
          <cell r="I135">
            <v>7.6350241862935936E-4</v>
          </cell>
        </row>
        <row r="136">
          <cell r="A136" t="str">
            <v>PSED-10-190</v>
          </cell>
          <cell r="B136" t="str">
            <v>PSED-10-190-2202LK</v>
          </cell>
          <cell r="C136" t="str">
            <v>Nắp động cơ dùng cho ô tô dưới 16 chỗ ngồi/PSED-10-190</v>
          </cell>
          <cell r="D136" t="str">
            <v>PCE</v>
          </cell>
          <cell r="E136">
            <v>84099949</v>
          </cell>
          <cell r="F136" t="str">
            <v>99234-1008</v>
          </cell>
          <cell r="G136">
            <v>2</v>
          </cell>
          <cell r="H136">
            <v>5.6695262961581498E-2</v>
          </cell>
          <cell r="I136">
            <v>2.1133905259231631</v>
          </cell>
        </row>
        <row r="137">
          <cell r="A137" t="str">
            <v>VN150111-0560</v>
          </cell>
          <cell r="B137" t="str">
            <v>VN150111-0560-2202</v>
          </cell>
          <cell r="C137" t="str">
            <v>Thân van bằng nhôm của van tái tuần hoàn khí thải dùng cho ô tô dưới 16 chỗ ngồi (VN150111-0560)</v>
          </cell>
          <cell r="D137" t="str">
            <v>PCE</v>
          </cell>
          <cell r="E137">
            <v>84099979</v>
          </cell>
          <cell r="F137" t="str">
            <v>AL17</v>
          </cell>
          <cell r="G137">
            <v>5.4600000000000004E-4</v>
          </cell>
          <cell r="H137">
            <v>0.14525362794403901</v>
          </cell>
          <cell r="I137">
            <v>6.2530848085744543E-4</v>
          </cell>
        </row>
        <row r="138">
          <cell r="A138">
            <v>9123040152</v>
          </cell>
          <cell r="B138" t="str">
            <v>9123040152-2202</v>
          </cell>
          <cell r="C138" t="str">
            <v>Vỏ bọc bằng nhôm của công tắc khởi động an toàn dùng cho xe dưới 16 chỗ ngồi 9123040152</v>
          </cell>
          <cell r="D138" t="str">
            <v>PCE</v>
          </cell>
          <cell r="E138">
            <v>85389012</v>
          </cell>
          <cell r="F138" t="str">
            <v>AL17</v>
          </cell>
          <cell r="G138">
            <v>2.5000000000000001E-5</v>
          </cell>
          <cell r="H138">
            <v>0.14525362794403901</v>
          </cell>
          <cell r="I138">
            <v>2.8631340698600978E-5</v>
          </cell>
        </row>
        <row r="139">
          <cell r="A139">
            <v>9145040190</v>
          </cell>
          <cell r="B139" t="str">
            <v>9145040190-2202</v>
          </cell>
          <cell r="C139" t="str">
            <v>Thân van buồng bướm ga (tiết lưu) điện tử dùng cho động cơ đốt trong kiểu pitton đốt cháy bằng tia lửa điện cho động  cơ ô tô dưới 16 chỗ ngồi 9145040190</v>
          </cell>
          <cell r="D139" t="str">
            <v>PCE</v>
          </cell>
          <cell r="E139">
            <v>84099149</v>
          </cell>
          <cell r="F139" t="str">
            <v>AL17</v>
          </cell>
          <cell r="G139">
            <v>4.7966666666666671E-4</v>
          </cell>
          <cell r="H139">
            <v>0.14525362794403901</v>
          </cell>
          <cell r="I139">
            <v>5.4933999020382413E-4</v>
          </cell>
        </row>
        <row r="140">
          <cell r="A140" t="str">
            <v>VN150111-0480</v>
          </cell>
          <cell r="B140" t="str">
            <v>VN150111-0480-2202</v>
          </cell>
          <cell r="C140" t="str">
            <v>Thân van bằng nhôm của van tái tuần hoàn khí thải dùng cho ô tô dưới 16 chỗ ngồi (VN150111-0480)</v>
          </cell>
          <cell r="D140" t="str">
            <v>PCE</v>
          </cell>
          <cell r="E140">
            <v>84099979</v>
          </cell>
          <cell r="F140" t="str">
            <v>AL17</v>
          </cell>
          <cell r="G140">
            <v>5.4600000000000004E-4</v>
          </cell>
          <cell r="H140">
            <v>0.14525362794403901</v>
          </cell>
          <cell r="I140">
            <v>6.2530848085744543E-4</v>
          </cell>
        </row>
        <row r="141">
          <cell r="A141" t="str">
            <v>VN082017-0023</v>
          </cell>
          <cell r="B141" t="str">
            <v>VN082017-0023-2202</v>
          </cell>
          <cell r="C141" t="str">
            <v>Thân giữa bằng nhôm chưa qua gia công của van điều chỉnh lưu lượng dầu là bộ phận của hộp số xe ô tô dưới 10 chỗ (VN082017-0023)</v>
          </cell>
          <cell r="D141" t="str">
            <v>PCE</v>
          </cell>
          <cell r="E141" t="str">
            <v>87084092</v>
          </cell>
          <cell r="F141" t="str">
            <v>AL17</v>
          </cell>
          <cell r="G141">
            <v>8.5966666666666657E-4</v>
          </cell>
          <cell r="H141">
            <v>0.14525362794403901</v>
          </cell>
          <cell r="I141">
            <v>9.845363688225587E-4</v>
          </cell>
        </row>
        <row r="142">
          <cell r="A142" t="str">
            <v>VN150111-0381</v>
          </cell>
          <cell r="B142" t="str">
            <v>VN150111-0381-2202</v>
          </cell>
          <cell r="C142" t="str">
            <v>Thân van bằng nhôm của van tái tuần hoàn khí thải dùng cho ô tô dưới 16 chỗ ngồi (VN150111-0381)</v>
          </cell>
          <cell r="D142" t="str">
            <v>PCE</v>
          </cell>
          <cell r="E142">
            <v>84099979</v>
          </cell>
          <cell r="F142" t="str">
            <v>AL17</v>
          </cell>
          <cell r="G142">
            <v>5.2500000000000008E-4</v>
          </cell>
          <cell r="H142">
            <v>0.14525362794403901</v>
          </cell>
          <cell r="I142">
            <v>6.0125815467062063E-4</v>
          </cell>
        </row>
        <row r="143">
          <cell r="A143" t="str">
            <v>VN150111-0361</v>
          </cell>
          <cell r="B143" t="str">
            <v>VN150111-0361-2202</v>
          </cell>
          <cell r="C143" t="str">
            <v>Thân van bằng nhôm của van tái tuần hoàn khí thải dùng cho ô tô dưới 16 chỗ ngồi (VN150111-0361)</v>
          </cell>
          <cell r="D143" t="str">
            <v>PCE</v>
          </cell>
          <cell r="E143" t="str">
            <v>84099979</v>
          </cell>
          <cell r="F143" t="str">
            <v>AL17</v>
          </cell>
          <cell r="G143">
            <v>5.1166666666666667E-4</v>
          </cell>
          <cell r="H143">
            <v>0.14525362794403901</v>
          </cell>
          <cell r="I143">
            <v>5.8598810629803338E-4</v>
          </cell>
        </row>
        <row r="144">
          <cell r="A144" t="str">
            <v>VN082019-0011</v>
          </cell>
          <cell r="B144" t="str">
            <v>VN082019-0011-2202</v>
          </cell>
          <cell r="C144" t="str">
            <v>Thân van bằng nhôm của van điều chỉnh lưu lượng dầu trong hộp số xe ô tô dưới 10 chỗ (VN082019-0011)</v>
          </cell>
          <cell r="D144" t="str">
            <v>PCE</v>
          </cell>
          <cell r="E144" t="str">
            <v>87084092</v>
          </cell>
          <cell r="F144" t="str">
            <v>AL17</v>
          </cell>
          <cell r="G144">
            <v>9.2666666666666668E-4</v>
          </cell>
          <cell r="H144">
            <v>0.14525362794403901</v>
          </cell>
          <cell r="I144">
            <v>1.0612683618948095E-3</v>
          </cell>
        </row>
        <row r="145">
          <cell r="A145" t="str">
            <v>HF01-10-141</v>
          </cell>
          <cell r="B145" t="str">
            <v>HF01-10-141-2202</v>
          </cell>
          <cell r="C145" t="str">
            <v>Nắp trục cam dùng cho ô tô dưới 16 chỗ ngồi HF01-10-141</v>
          </cell>
          <cell r="D145" t="str">
            <v>PCE</v>
          </cell>
          <cell r="E145" t="str">
            <v>84839095</v>
          </cell>
          <cell r="F145" t="str">
            <v>AL17</v>
          </cell>
          <cell r="G145">
            <v>2.9999999999999997E-5</v>
          </cell>
          <cell r="H145">
            <v>0.14525362794403901</v>
          </cell>
          <cell r="I145">
            <v>3.4357608838321166E-5</v>
          </cell>
        </row>
        <row r="146">
          <cell r="A146" t="str">
            <v>HF01-10-121</v>
          </cell>
          <cell r="B146" t="str">
            <v>HF01-10-121-2202</v>
          </cell>
          <cell r="C146" t="str">
            <v>Nắp trục cam dùng cho ô tô dưới 16 chỗ ngồi HF01-10-121</v>
          </cell>
          <cell r="D146" t="str">
            <v>PCE</v>
          </cell>
          <cell r="E146" t="str">
            <v>84839095</v>
          </cell>
          <cell r="F146" t="str">
            <v>AL17</v>
          </cell>
          <cell r="G146">
            <v>4.0000000000000003E-5</v>
          </cell>
          <cell r="H146">
            <v>0.14525362794403901</v>
          </cell>
          <cell r="I146">
            <v>4.5810145117761568E-5</v>
          </cell>
        </row>
        <row r="147">
          <cell r="A147" t="str">
            <v>VN082019-0021</v>
          </cell>
          <cell r="B147" t="str">
            <v>VN082019-0021-2202</v>
          </cell>
          <cell r="C147" t="str">
            <v>Thân van bằng nhôm của van điều chỉnh lưu lượng dầu trong hộp số xe ô tô dưới 10 chỗ (VN082019-0021)</v>
          </cell>
          <cell r="D147" t="str">
            <v>PCE</v>
          </cell>
          <cell r="E147" t="str">
            <v>87084092</v>
          </cell>
          <cell r="F147" t="str">
            <v>AL17</v>
          </cell>
          <cell r="G147">
            <v>9.3766666666666662E-4</v>
          </cell>
          <cell r="H147">
            <v>0.14525362794403901</v>
          </cell>
          <cell r="I147">
            <v>1.073866151802194E-3</v>
          </cell>
        </row>
        <row r="148">
          <cell r="A148" t="str">
            <v>VN150111-0033</v>
          </cell>
          <cell r="B148" t="str">
            <v>VN150111-0033-2202</v>
          </cell>
          <cell r="C148" t="str">
            <v>Thân van bằng nhôm của van tái tuần hoàn khí thải dùng cho ô tô dưới 16 chỗ ngồi (VN150111-0033)</v>
          </cell>
          <cell r="D148" t="str">
            <v>PCE</v>
          </cell>
          <cell r="E148" t="str">
            <v>84099979</v>
          </cell>
          <cell r="F148" t="str">
            <v>AL17</v>
          </cell>
          <cell r="G148">
            <v>4.5066666666666665E-4</v>
          </cell>
          <cell r="H148">
            <v>0.14525362794403901</v>
          </cell>
          <cell r="I148">
            <v>5.1612763499344694E-4</v>
          </cell>
        </row>
        <row r="149">
          <cell r="A149" t="str">
            <v>VN150111-0232</v>
          </cell>
          <cell r="B149" t="str">
            <v>VN150111-0232-2202</v>
          </cell>
          <cell r="C149" t="str">
            <v>Thân van bằng nhôm của van tái tuần hoàn khí thải dùng cho ô tô dưới 16 chỗ ngồi (VN150111-0232)</v>
          </cell>
          <cell r="D149" t="str">
            <v>PCE</v>
          </cell>
          <cell r="E149" t="str">
            <v>84099979</v>
          </cell>
          <cell r="F149" t="str">
            <v>AL17</v>
          </cell>
          <cell r="G149">
            <v>5.5500000000000005E-4</v>
          </cell>
          <cell r="H149">
            <v>0.14525362794403901</v>
          </cell>
          <cell r="I149">
            <v>6.3561576350894169E-4</v>
          </cell>
        </row>
        <row r="150">
          <cell r="A150" t="str">
            <v>VN150111-0152</v>
          </cell>
          <cell r="B150" t="str">
            <v>VN150111-0152-2202</v>
          </cell>
          <cell r="C150" t="str">
            <v>Thân van bằng nhôm của van tái tuần hoàn khí thải dùng cho ô tô dưới 16 chỗ ngồi (VN150111-0152)</v>
          </cell>
          <cell r="D150" t="str">
            <v>PCE</v>
          </cell>
          <cell r="E150" t="str">
            <v>84099979</v>
          </cell>
          <cell r="F150" t="str">
            <v>AL17</v>
          </cell>
          <cell r="G150">
            <v>5.53E-4</v>
          </cell>
          <cell r="H150">
            <v>0.14525362794403901</v>
          </cell>
          <cell r="I150">
            <v>6.3332525625305362E-4</v>
          </cell>
        </row>
        <row r="151">
          <cell r="A151" t="str">
            <v>VN150111-0053</v>
          </cell>
          <cell r="B151" t="str">
            <v>VN150111-0053-2202</v>
          </cell>
          <cell r="C151" t="str">
            <v>Thân van bằng nhôm của van tái tuần hoàn khí thải dùng cho ô tô dưới 16 chỗ ngồi (VN150111-0053)</v>
          </cell>
          <cell r="D151" t="str">
            <v>PCE</v>
          </cell>
          <cell r="E151" t="str">
            <v>84099979</v>
          </cell>
          <cell r="F151" t="str">
            <v>AL17</v>
          </cell>
          <cell r="G151">
            <v>5.8120000000000003E-4</v>
          </cell>
          <cell r="H151">
            <v>0.14525362794403901</v>
          </cell>
          <cell r="I151">
            <v>6.6562140856107552E-4</v>
          </cell>
        </row>
        <row r="152">
          <cell r="A152">
            <v>9123040155</v>
          </cell>
          <cell r="B152" t="str">
            <v>9123040155-2202</v>
          </cell>
          <cell r="C152" t="str">
            <v>Vỏ bọc bằng nhôm của công tắc khởi động an toàn dùng cho xe dưới 16 chỗ ngồi 9123040155</v>
          </cell>
          <cell r="D152" t="str">
            <v>PCE</v>
          </cell>
          <cell r="E152">
            <v>85389012</v>
          </cell>
          <cell r="F152" t="str">
            <v>AL17</v>
          </cell>
          <cell r="G152">
            <v>2.3666666666666699E-5</v>
          </cell>
          <cell r="H152">
            <v>0.14525362794403901</v>
          </cell>
          <cell r="I152">
            <v>2.7104335861342295E-5</v>
          </cell>
        </row>
        <row r="153">
          <cell r="A153" t="str">
            <v>FZV2-21-101</v>
          </cell>
          <cell r="B153" t="str">
            <v>FZV2-21-101-2202</v>
          </cell>
          <cell r="C153" t="str">
            <v>Vỏ thân van kim loại của van điều chỉnh lưu lượng dầu trong hộp số động cơ xe ô tô dưới 16 chỗ ngồi  FZV2-21-101</v>
          </cell>
          <cell r="D153" t="str">
            <v>PCE</v>
          </cell>
          <cell r="E153">
            <v>87084092</v>
          </cell>
          <cell r="F153" t="str">
            <v>AL17</v>
          </cell>
          <cell r="G153">
            <v>1.4326666666666667E-3</v>
          </cell>
          <cell r="H153">
            <v>0.14525362794403901</v>
          </cell>
          <cell r="I153">
            <v>1.6407666976344935E-3</v>
          </cell>
        </row>
        <row r="154">
          <cell r="A154" t="str">
            <v>FZV2-21-111</v>
          </cell>
          <cell r="B154" t="str">
            <v>FZV2-21-111-2202</v>
          </cell>
          <cell r="C154" t="str">
            <v>Vỏ thân van kim loại của van điều chỉnh lưu lượng dầu trong hộp số động cơ xe ô tô dưới 16 chỗ ngồi  FZV2-21-111</v>
          </cell>
          <cell r="D154" t="str">
            <v>PCE</v>
          </cell>
          <cell r="E154">
            <v>87084092</v>
          </cell>
          <cell r="F154" t="str">
            <v>AL17</v>
          </cell>
          <cell r="G154">
            <v>1.5163333333333333E-3</v>
          </cell>
          <cell r="H154">
            <v>0.14525362794403901</v>
          </cell>
          <cell r="I154">
            <v>1.7365862511724778E-3</v>
          </cell>
        </row>
        <row r="155">
          <cell r="A155" t="str">
            <v>FZV2-21-119</v>
          </cell>
          <cell r="B155" t="str">
            <v>FZV2-21-119-2202</v>
          </cell>
          <cell r="C155" t="str">
            <v>Vỏ thân van kim loại của van điều chỉnh lưu lượng dầu trong hộp số động cơ xe ô tô dưới 16 chỗ ngồi  FZV2-21-119</v>
          </cell>
          <cell r="D155" t="str">
            <v>PCE</v>
          </cell>
          <cell r="E155">
            <v>87084092</v>
          </cell>
          <cell r="F155" t="str">
            <v>AL17</v>
          </cell>
          <cell r="G155">
            <v>1.3133333333333332E-3</v>
          </cell>
          <cell r="H155">
            <v>0.14525362794403901</v>
          </cell>
          <cell r="I155">
            <v>1.5040997646998378E-3</v>
          </cell>
        </row>
        <row r="156">
          <cell r="A156">
            <v>9145040109</v>
          </cell>
          <cell r="B156" t="str">
            <v>9145040109-2202</v>
          </cell>
          <cell r="C156" t="str">
            <v>Thân van buồng bướm ga (tiết lưu) điện tử dùng cho động cơ đốt trong kiểu pitton đốt cháy bằng tia lửa điện cho động  cơ ô tô dưới 16 chỗ ngồi 9145040109</v>
          </cell>
          <cell r="D156" t="str">
            <v>PCE</v>
          </cell>
          <cell r="E156">
            <v>84099149</v>
          </cell>
          <cell r="F156" t="str">
            <v>AL17</v>
          </cell>
          <cell r="G156">
            <v>3.766666666666667E-4</v>
          </cell>
          <cell r="H156">
            <v>0.14525362794403901</v>
          </cell>
          <cell r="I156">
            <v>4.313788665255881E-4</v>
          </cell>
        </row>
        <row r="157">
          <cell r="A157" t="str">
            <v>FZV1-19-4JY</v>
          </cell>
          <cell r="B157" t="str">
            <v>FZV1-19-4JY-2202LK</v>
          </cell>
          <cell r="C157" t="str">
            <v>Vỏ thân và ống lót dùng cho hộp số động cơ xe ô tô dưới 16 chỗ ngồi FZV1-19-4JY</v>
          </cell>
          <cell r="D157" t="str">
            <v>PCE</v>
          </cell>
          <cell r="E157">
            <v>87084092</v>
          </cell>
          <cell r="F157" t="str">
            <v>AL17</v>
          </cell>
          <cell r="G157">
            <v>1.9550000000000001E-3</v>
          </cell>
          <cell r="H157">
            <v>0.14525362794403901</v>
          </cell>
          <cell r="I157">
            <v>2.2389708426305967E-3</v>
          </cell>
        </row>
        <row r="158">
          <cell r="A158" t="str">
            <v>FZV1-19-4JY</v>
          </cell>
          <cell r="B158" t="str">
            <v>FZV1-19-4JY-2202LK</v>
          </cell>
          <cell r="C158" t="str">
            <v>Vỏ thân và ống lót dùng cho hộp số động cơ xe ô tô dưới 16 chỗ ngồi FZV1-19-4JY</v>
          </cell>
          <cell r="D158" t="str">
            <v>PCE</v>
          </cell>
          <cell r="E158">
            <v>87084092</v>
          </cell>
          <cell r="F158" t="str">
            <v>FZ01-19-4J2-T</v>
          </cell>
          <cell r="G158">
            <v>1</v>
          </cell>
          <cell r="H158">
            <v>3.8336014709262241E-2</v>
          </cell>
          <cell r="I158">
            <v>1.0383360147092622</v>
          </cell>
        </row>
        <row r="159">
          <cell r="A159">
            <v>9145040140</v>
          </cell>
          <cell r="B159" t="str">
            <v>9145040140-2202</v>
          </cell>
          <cell r="C159" t="str">
            <v>Thân van buồng bướm ga (tiết lưu) điện tử dùng cho động cơ đốt trong kiểu piston đốt cháy bằng tia lửa điện cho động cơ ô tô dưới 16 chỗ ngồi 9145040140</v>
          </cell>
          <cell r="D159" t="str">
            <v>PCE</v>
          </cell>
          <cell r="E159">
            <v>84099149</v>
          </cell>
          <cell r="F159" t="str">
            <v>AL17</v>
          </cell>
          <cell r="G159">
            <v>4.6300000000000003E-4</v>
          </cell>
          <cell r="H159">
            <v>5.3828224636087781E-2</v>
          </cell>
          <cell r="I159">
            <v>4.8792246800650866E-4</v>
          </cell>
        </row>
        <row r="160">
          <cell r="A160" t="str">
            <v>FZVS-19-4JY</v>
          </cell>
          <cell r="B160" t="str">
            <v>FZVS-19-4JY-2202LK</v>
          </cell>
          <cell r="C160" t="str">
            <v>Vỏ thân và ống lót dùng cho hộp số động cơ xe ô tô dưới 16 chỗ ngồi FZVS-19-4JY</v>
          </cell>
          <cell r="D160" t="str">
            <v>PCE</v>
          </cell>
          <cell r="E160">
            <v>87084092</v>
          </cell>
          <cell r="F160" t="str">
            <v>AL17</v>
          </cell>
          <cell r="G160">
            <v>1.933E-3</v>
          </cell>
          <cell r="H160">
            <v>5.3828224636087781E-2</v>
          </cell>
          <cell r="I160">
            <v>2.0370499582215576E-3</v>
          </cell>
        </row>
        <row r="161">
          <cell r="A161" t="str">
            <v>FZVS-19-4JY</v>
          </cell>
          <cell r="B161" t="str">
            <v>FZVS-19-4JY-2202LK</v>
          </cell>
          <cell r="C161" t="str">
            <v>Vỏ thân và ống lót dùng cho hộp số động cơ xe ô tô dưới 16 chỗ ngồi FZVS-19-4JY</v>
          </cell>
          <cell r="E161">
            <v>87084092</v>
          </cell>
          <cell r="F161" t="str">
            <v>FZ01-19-4J2-T</v>
          </cell>
          <cell r="G161">
            <v>1</v>
          </cell>
          <cell r="H161">
            <v>3.8336014709262241E-2</v>
          </cell>
          <cell r="I161">
            <v>1.0383360147092622</v>
          </cell>
        </row>
        <row r="162">
          <cell r="A162">
            <v>3100175093</v>
          </cell>
          <cell r="B162" t="str">
            <v>3100175093-2202</v>
          </cell>
          <cell r="C162" t="str">
            <v>Thân van buồng bướm ga (tiết lưu) điện tử dùng cho động cơ đốt trong kiểu pitton đốt cháy bằng tia lửa điện cho động  cơ ô tô dưới 16 chỗ ngồi 3100175093</v>
          </cell>
          <cell r="D162" t="str">
            <v>PCE</v>
          </cell>
          <cell r="E162" t="str">
            <v>84099149</v>
          </cell>
          <cell r="F162" t="str">
            <v>AL17</v>
          </cell>
          <cell r="G162">
            <v>5.4600000000000004E-4</v>
          </cell>
          <cell r="H162">
            <v>0.14525362794403901</v>
          </cell>
          <cell r="I162">
            <v>6.2530848085744543E-4</v>
          </cell>
        </row>
        <row r="163">
          <cell r="A163" t="str">
            <v>FZA5-19-4JYC</v>
          </cell>
          <cell r="B163" t="str">
            <v>FZA5-19-4JYC-2202LK</v>
          </cell>
          <cell r="C163" t="str">
            <v>Vỏ thân và ống lót dùng cho hộp số động cơ xe ô tô dưới 16 chỗ ngồi FZA5-19-4JYC</v>
          </cell>
          <cell r="D163" t="str">
            <v>PCE</v>
          </cell>
          <cell r="E163">
            <v>87084092</v>
          </cell>
          <cell r="F163" t="str">
            <v>AL17</v>
          </cell>
          <cell r="G163">
            <v>1.6750000000000001E-3</v>
          </cell>
          <cell r="H163">
            <v>0.14525362794403901</v>
          </cell>
          <cell r="I163">
            <v>1.9182998268062654E-3</v>
          </cell>
        </row>
        <row r="164">
          <cell r="A164" t="str">
            <v>FZA5-19-4JYC</v>
          </cell>
          <cell r="B164" t="str">
            <v>FZA5-19-4JYC-2202LK</v>
          </cell>
          <cell r="C164" t="str">
            <v>Vỏ thân và ống lót dùng cho hộp số động cơ xe ô tô dưới 16 chỗ ngồi FZA5-19-4JYC</v>
          </cell>
          <cell r="D164" t="str">
            <v>PCE</v>
          </cell>
          <cell r="F164" t="str">
            <v>FZ11-19-4J2-T</v>
          </cell>
          <cell r="G164">
            <v>1</v>
          </cell>
          <cell r="H164">
            <v>0.14023430669697501</v>
          </cell>
          <cell r="I164">
            <v>1.1402343066969749</v>
          </cell>
        </row>
        <row r="165">
          <cell r="A165" t="str">
            <v>FZA4-19-4JYC</v>
          </cell>
          <cell r="B165" t="str">
            <v>FZA4-19-4JYC-2202LK</v>
          </cell>
          <cell r="C165" t="str">
            <v>Vỏ thân và ống lót dùng cho hộp số động cơ xe ô tô dưới 16 chỗ ngồi FZA4-19-4JYC</v>
          </cell>
          <cell r="D165" t="str">
            <v>PCE</v>
          </cell>
          <cell r="E165">
            <v>87084092</v>
          </cell>
          <cell r="F165" t="str">
            <v>AL17</v>
          </cell>
          <cell r="G165">
            <v>1.6953333333333299E-3</v>
          </cell>
          <cell r="H165">
            <v>0.23301680058436816</v>
          </cell>
          <cell r="I165">
            <v>2.0903744825906947E-3</v>
          </cell>
        </row>
        <row r="166">
          <cell r="A166" t="str">
            <v>FZA4-19-4JYC</v>
          </cell>
          <cell r="B166" t="str">
            <v>FZA4-19-4JYC-2202LK</v>
          </cell>
          <cell r="C166" t="str">
            <v>Vỏ thân và ống lót dùng cho hộp số động cơ xe ô tô dưới 16 chỗ ngồi FZA4-19-4JYC</v>
          </cell>
          <cell r="D166" t="str">
            <v>PCE</v>
          </cell>
          <cell r="F166" t="str">
            <v>FZ11-19-4J2-T</v>
          </cell>
          <cell r="G166">
            <v>1</v>
          </cell>
          <cell r="H166">
            <v>0.14023430669697501</v>
          </cell>
          <cell r="I166">
            <v>1.1402343066969749</v>
          </cell>
        </row>
        <row r="167">
          <cell r="A167" t="str">
            <v>P9460947P101-COV</v>
          </cell>
          <cell r="B167" t="str">
            <v>P9460947P101-COV-2202</v>
          </cell>
          <cell r="C167" t="str">
            <v>Nắp cảm biến đo góc tuyệt đối bằng nhôm của máy phát điện cho xe hơi P9460947P101-COV</v>
          </cell>
          <cell r="D167" t="str">
            <v>PCE</v>
          </cell>
          <cell r="E167">
            <v>85119020</v>
          </cell>
          <cell r="F167" t="str">
            <v>AL17</v>
          </cell>
          <cell r="G167">
            <v>2.02E-4</v>
          </cell>
          <cell r="H167">
            <v>0.14525362794403901</v>
          </cell>
        </row>
        <row r="168">
          <cell r="A168" t="str">
            <v>P9460946P101-RF</v>
          </cell>
          <cell r="B168" t="str">
            <v>P9460946P101-RF-2202</v>
          </cell>
          <cell r="C168" t="str">
            <v>Nắp Rotor bằng nhôm của máy phát điện cho xe hơi P9460946P101-RF</v>
          </cell>
          <cell r="D168" t="str">
            <v>PCE</v>
          </cell>
          <cell r="E168">
            <v>85119020</v>
          </cell>
          <cell r="F168" t="str">
            <v>AL17</v>
          </cell>
          <cell r="G168">
            <v>1.6200000000000001E-4</v>
          </cell>
          <cell r="H168">
            <v>0.14525362794403901</v>
          </cell>
        </row>
        <row r="169">
          <cell r="A169" t="str">
            <v>5-150111-926</v>
          </cell>
          <cell r="B169" t="str">
            <v>5-150111-926-2202</v>
          </cell>
          <cell r="C169" t="str">
            <v>Thân van bằng nhôm của van tái tuần hoàn khí thải dùng cho ô tô dưới 16 chỗ ngồi (5-150111-926)</v>
          </cell>
          <cell r="D169" t="str">
            <v>PCE</v>
          </cell>
          <cell r="E169">
            <v>84099979</v>
          </cell>
          <cell r="F169" t="str">
            <v>AL17</v>
          </cell>
          <cell r="G169">
            <v>4.772E-4</v>
          </cell>
          <cell r="H169">
            <v>0.14525362794403901</v>
          </cell>
          <cell r="I169">
            <v>5.4651503125489539E-4</v>
          </cell>
        </row>
        <row r="170">
          <cell r="A170" t="str">
            <v>P5SP-10-161</v>
          </cell>
          <cell r="B170" t="str">
            <v>P5SP-10-161-2202</v>
          </cell>
          <cell r="C170" t="str">
            <v>Nắp trục cam dùng cho ô tô dưới 16 chỗ ngồi P5SP-10-161</v>
          </cell>
          <cell r="D170" t="str">
            <v>PCE</v>
          </cell>
          <cell r="E170" t="str">
            <v>84839095</v>
          </cell>
          <cell r="F170" t="str">
            <v>AL17</v>
          </cell>
          <cell r="G170">
            <v>1.1E-4</v>
          </cell>
          <cell r="H170">
            <v>0.14525362794403901</v>
          </cell>
          <cell r="I170">
            <v>1.2597789907384431E-4</v>
          </cell>
        </row>
        <row r="171">
          <cell r="A171" t="str">
            <v>VN082022-0011</v>
          </cell>
          <cell r="B171" t="str">
            <v>VN082022-0011-2202</v>
          </cell>
          <cell r="C171" t="str">
            <v>Thân trên bằng nhôm của van điều chỉnh lưu lượng dầu trong hộp số của xe ô tô 4 chỗ (VN082022-0011)</v>
          </cell>
          <cell r="D171" t="str">
            <v>PCE</v>
          </cell>
          <cell r="E171" t="str">
            <v>87084092</v>
          </cell>
          <cell r="F171" t="str">
            <v>AL17</v>
          </cell>
          <cell r="G171">
            <v>2.3193333333333338E-3</v>
          </cell>
          <cell r="H171">
            <v>0.14525362794403901</v>
          </cell>
          <cell r="I171">
            <v>2.6562249144115417E-3</v>
          </cell>
        </row>
        <row r="172">
          <cell r="A172" t="str">
            <v>RZ01-21-4C6</v>
          </cell>
          <cell r="B172" t="str">
            <v>RZ01-21-4C6-2202</v>
          </cell>
          <cell r="C172" t="str">
            <v>Vỏ piston bằng nhôm trong động cơ xe ô tô dưới 16 chỗ ngồi, RZ01-21-4C6, hàng mới 100%</v>
          </cell>
          <cell r="D172" t="str">
            <v>PCE</v>
          </cell>
          <cell r="E172">
            <v>84099949</v>
          </cell>
          <cell r="F172" t="str">
            <v>AL17</v>
          </cell>
          <cell r="G172">
            <v>1.85E-4</v>
          </cell>
          <cell r="H172">
            <v>0.14525362794403901</v>
          </cell>
          <cell r="I172">
            <v>2.1187192116964721E-4</v>
          </cell>
        </row>
        <row r="173">
          <cell r="A173" t="str">
            <v>PXK7-14-191</v>
          </cell>
          <cell r="B173" t="str">
            <v>PXK7-14-191-2202</v>
          </cell>
          <cell r="C173" t="str">
            <v>Giá đỡ của cụm bơm dầu trong động cơ xe ô tô dưới 16 chỗ ngồi, PXK7-14-191, hàng mới 100%</v>
          </cell>
          <cell r="D173" t="str">
            <v>PCE</v>
          </cell>
          <cell r="E173" t="str">
            <v>87089970</v>
          </cell>
          <cell r="F173" t="str">
            <v>AL17</v>
          </cell>
          <cell r="H173">
            <v>0.14525362794403901</v>
          </cell>
        </row>
        <row r="174">
          <cell r="A174" t="str">
            <v>PXK7-14-362</v>
          </cell>
          <cell r="B174" t="str">
            <v>PXK7-14-362-2202</v>
          </cell>
          <cell r="C174" t="str">
            <v xml:space="preserve">Mặt lắp ráp (mặt bích) bằng nhôm của cảm biến dầu trong động cơ xe ô tô dưới 16 chỗ, PXK7-14-362, hàng mới 100% </v>
          </cell>
          <cell r="D174" t="str">
            <v>PCE</v>
          </cell>
          <cell r="E174">
            <v>87089999</v>
          </cell>
          <cell r="F174" t="str">
            <v>AL17</v>
          </cell>
          <cell r="G174">
            <v>2.8000000000000001E-2</v>
          </cell>
          <cell r="H174">
            <v>0.14525362794403901</v>
          </cell>
          <cell r="I174">
            <v>3.2067101582433095E-2</v>
          </cell>
        </row>
        <row r="175">
          <cell r="A175" t="str">
            <v>PE01-15-091</v>
          </cell>
          <cell r="B175" t="str">
            <v>PE01-15-091-2202</v>
          </cell>
          <cell r="C175" t="str">
            <v>Vỏ thân bơm nước cung cấp nước làm mát cho động cơ, lắp ráp vào xe dưới 9 chỗ, PE01-15-091, hàng mới 100%</v>
          </cell>
          <cell r="D175" t="str">
            <v>PCE</v>
          </cell>
          <cell r="E175">
            <v>84139190</v>
          </cell>
          <cell r="F175" t="str">
            <v>AL17</v>
          </cell>
          <cell r="G175">
            <v>0.255</v>
          </cell>
          <cell r="H175">
            <v>0.14525362794403901</v>
          </cell>
          <cell r="I175">
            <v>0.29203967512572998</v>
          </cell>
        </row>
        <row r="176">
          <cell r="A176" t="str">
            <v>P9460947 (P101)</v>
          </cell>
          <cell r="B176" t="str">
            <v>P9460947(P101)-2202</v>
          </cell>
          <cell r="C176" t="str">
            <v>Nắp cảm biến đo góc tuyệt đối bằng nhôm của máy phát điện cho xe hơi P9460947 (P101)</v>
          </cell>
          <cell r="D176" t="str">
            <v>PCE</v>
          </cell>
          <cell r="E176">
            <v>85119020</v>
          </cell>
          <cell r="F176" t="str">
            <v>AL17</v>
          </cell>
          <cell r="G176">
            <v>2.02E-4</v>
          </cell>
          <cell r="H176">
            <v>0.14525362794403901</v>
          </cell>
          <cell r="I176">
            <v>2.313412328446959E-4</v>
          </cell>
        </row>
        <row r="177">
          <cell r="A177" t="str">
            <v>P9460946 (P101)</v>
          </cell>
          <cell r="B177" t="str">
            <v>P9460946(P101)-2202</v>
          </cell>
          <cell r="C177" t="str">
            <v>Nắp Rotor bằng nhôm của máy phát điện cho xe hơi P9460946 (P101)</v>
          </cell>
          <cell r="D177" t="str">
            <v>PCE</v>
          </cell>
          <cell r="E177">
            <v>85119020</v>
          </cell>
          <cell r="F177" t="str">
            <v>AL17</v>
          </cell>
          <cell r="G177">
            <v>1.6200000000000001E-4</v>
          </cell>
          <cell r="H177">
            <v>0.14525362794403901</v>
          </cell>
          <cell r="I177">
            <v>1.8553108772693434E-4</v>
          </cell>
        </row>
        <row r="178">
          <cell r="A178" t="str">
            <v xml:space="preserve">T301-10-161 </v>
          </cell>
          <cell r="B178" t="str">
            <v>T301-10-161-2202</v>
          </cell>
          <cell r="C178" t="str">
            <v xml:space="preserve">Nắp trục khuỷu dùng cho ô tô dưới 16 chỗ ngồi T301-10-161  </v>
          </cell>
          <cell r="D178" t="str">
            <v>PCE</v>
          </cell>
          <cell r="E178">
            <v>84839095</v>
          </cell>
          <cell r="F178" t="str">
            <v>AL17</v>
          </cell>
          <cell r="G178">
            <v>1E-4</v>
          </cell>
          <cell r="H178">
            <v>0.12122158313837823</v>
          </cell>
          <cell r="I178">
            <v>1.1212215831383784E-4</v>
          </cell>
        </row>
        <row r="179">
          <cell r="A179" t="str">
            <v>T303-14-762</v>
          </cell>
          <cell r="B179" t="str">
            <v>T303-14-762-2202</v>
          </cell>
          <cell r="C179" t="str">
            <v>Linh kiện cố định cảm biến áp lực và nhiệt độ dầu trong động cơ xe dưới 16 chỗ ngồi, T303-14-762, hàng mới 100%</v>
          </cell>
          <cell r="D179" t="str">
            <v>PCE</v>
          </cell>
          <cell r="E179">
            <v>90269010</v>
          </cell>
          <cell r="F179" t="str">
            <v>AL17</v>
          </cell>
        </row>
        <row r="180">
          <cell r="A180" t="str">
            <v>P9460947 (P201)</v>
          </cell>
          <cell r="B180" t="str">
            <v>P9460947(P201)-2202</v>
          </cell>
          <cell r="C180" t="str">
            <v>Nắp cảm biến đo góc tuyệt đối bằng nhôm của máy phát điện cho xe hơi P9460947 (P201)</v>
          </cell>
          <cell r="D180" t="str">
            <v>PCE</v>
          </cell>
          <cell r="E180">
            <v>85119020</v>
          </cell>
          <cell r="F180" t="str">
            <v>AL17</v>
          </cell>
          <cell r="G180">
            <v>2.02E-4</v>
          </cell>
          <cell r="H180">
            <v>0.14525362794403901</v>
          </cell>
          <cell r="I180">
            <v>2.313412328446959E-4</v>
          </cell>
        </row>
        <row r="181">
          <cell r="A181" t="str">
            <v>P9460946 (P201)</v>
          </cell>
          <cell r="B181" t="str">
            <v>P9460946(P201)-2202</v>
          </cell>
          <cell r="C181" t="str">
            <v>Nắp Rotor bằng nhôm của máy phát điện cho xe hơi P9460946 (P201)</v>
          </cell>
          <cell r="D181" t="str">
            <v>PCE</v>
          </cell>
          <cell r="E181">
            <v>85119020</v>
          </cell>
          <cell r="F181" t="str">
            <v>AL17</v>
          </cell>
          <cell r="G181">
            <v>1.6200000000000001E-4</v>
          </cell>
          <cell r="H181">
            <v>0.14525362794403901</v>
          </cell>
          <cell r="I181">
            <v>1.8553108772693434E-4</v>
          </cell>
        </row>
        <row r="182">
          <cell r="A182" t="str">
            <v>T301-13-F6X</v>
          </cell>
          <cell r="B182" t="str">
            <v>T301-13-F6X-2202</v>
          </cell>
          <cell r="C182" t="str">
            <v>Giá đỡ két nước làm mát dùng trong động cơ xe dưới 9 chỗ ngồi, T301-13-F6X, hàng mới 100%</v>
          </cell>
          <cell r="D182" t="str">
            <v>PCE</v>
          </cell>
          <cell r="E182">
            <v>87089195</v>
          </cell>
          <cell r="F182" t="str">
            <v>AL17</v>
          </cell>
          <cell r="H182">
            <v>0.14525362794403901</v>
          </cell>
          <cell r="I182">
            <v>0</v>
          </cell>
        </row>
        <row r="183">
          <cell r="A183" t="str">
            <v>PE01-15-091-A</v>
          </cell>
          <cell r="B183" t="str">
            <v>PE01-15-091-A-2202</v>
          </cell>
          <cell r="C183" t="str">
            <v>Vỏ thân bơm nước cung cấp nước làm mát cho động cơ, lắp ráp vào xe dưới 9 chỗ, PE01-15-091-A, hàng mới 100%</v>
          </cell>
          <cell r="D183" t="str">
            <v>PCE</v>
          </cell>
          <cell r="E183">
            <v>84139190</v>
          </cell>
          <cell r="F183" t="str">
            <v>AL17</v>
          </cell>
          <cell r="G183">
            <v>2.5500000000000002E-4</v>
          </cell>
          <cell r="H183">
            <v>0.14525362794403901</v>
          </cell>
          <cell r="I183">
            <v>2.9203967512572997E-4</v>
          </cell>
        </row>
        <row r="184">
          <cell r="A184" t="str">
            <v>H301-10-131</v>
          </cell>
          <cell r="B184" t="str">
            <v>H301-10-131-2202</v>
          </cell>
          <cell r="C184" t="str">
            <v>Nắp trục khuỷu dùng cho ô tô dưới 16 chỗ ngồi H301-10-131</v>
          </cell>
          <cell r="D184" t="str">
            <v>PCE</v>
          </cell>
          <cell r="E184">
            <v>84839095</v>
          </cell>
          <cell r="F184" t="str">
            <v>AL17</v>
          </cell>
          <cell r="G184">
            <v>1.03E-4</v>
          </cell>
          <cell r="H184">
            <v>0.12122158313837823</v>
          </cell>
          <cell r="I184">
            <v>1.1548582306325295E-4</v>
          </cell>
        </row>
        <row r="185">
          <cell r="A185" t="str">
            <v>T301-13-G01</v>
          </cell>
          <cell r="B185" t="str">
            <v>T301-13-G01-2202</v>
          </cell>
          <cell r="C185" t="str">
            <v>Vỏ bảo vệ bơm phun nhiên liệu động cơ, bằng nhôm dùng cho xe ô tô dưới 9 chỗ ngồi . Hàng mới 100%</v>
          </cell>
          <cell r="D185" t="str">
            <v>PCE</v>
          </cell>
          <cell r="E185">
            <v>84139190</v>
          </cell>
          <cell r="F185" t="str">
            <v>AL17</v>
          </cell>
          <cell r="I185">
            <v>0</v>
          </cell>
        </row>
        <row r="186">
          <cell r="A186" t="str">
            <v>T301-13-G01</v>
          </cell>
          <cell r="B186" t="str">
            <v>T301-13-G01-2202</v>
          </cell>
          <cell r="C186" t="str">
            <v>Vỏ bảo vệ bơm phun nhiên liệu động cơ, bằng nhôm dùng cho xe ô tô dưới 9 chỗ ngồi . Hàng mới 100%</v>
          </cell>
          <cell r="D186" t="str">
            <v>PCE</v>
          </cell>
          <cell r="E186">
            <v>84139190</v>
          </cell>
          <cell r="F186" t="str">
            <v>AL17</v>
          </cell>
          <cell r="I186">
            <v>0</v>
          </cell>
        </row>
        <row r="187">
          <cell r="A187" t="str">
            <v>344211-80960</v>
          </cell>
          <cell r="B187" t="str">
            <v>344211-80960-2202</v>
          </cell>
          <cell r="C187" t="str">
            <v>Thân bơm dẫn dầu cho hộp số ô tô bằng nhôm dùng cho xe ô tô dưới 9 chỗ ngồi, 344211-80960, Hàng mới 100%</v>
          </cell>
          <cell r="D187" t="str">
            <v>PCE</v>
          </cell>
          <cell r="E187">
            <v>87084092</v>
          </cell>
          <cell r="F187" t="str">
            <v>AL17</v>
          </cell>
          <cell r="G187">
            <v>1.4899999999999999E-4</v>
          </cell>
          <cell r="H187">
            <v>0.14525362794403901</v>
          </cell>
          <cell r="I187">
            <v>1.706427905636618E-4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1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2:O74"/>
  <sheetViews>
    <sheetView tabSelected="1" view="pageBreakPreview" zoomScale="75" zoomScaleNormal="75" zoomScaleSheetLayoutView="75" workbookViewId="0">
      <pane ySplit="5" topLeftCell="A6" activePane="bottomLeft" state="frozen"/>
      <selection pane="bottomLeft" activeCell="D5" sqref="D5"/>
    </sheetView>
  </sheetViews>
  <sheetFormatPr defaultRowHeight="14.5"/>
  <cols>
    <col min="1" max="1" width="15.36328125" customWidth="1"/>
    <col min="2" max="2" width="23.54296875" customWidth="1"/>
    <col min="3" max="3" width="16.6328125" customWidth="1"/>
    <col min="4" max="4" width="14.453125" customWidth="1"/>
    <col min="5" max="5" width="9" customWidth="1"/>
    <col min="6" max="6" width="19.6328125" style="36" customWidth="1"/>
    <col min="7" max="7" width="20.08984375" style="35" customWidth="1"/>
    <col min="8" max="8" width="20.36328125" customWidth="1"/>
    <col min="9" max="9" width="19.36328125" customWidth="1"/>
    <col min="10" max="10" width="14.90625" customWidth="1"/>
    <col min="11" max="14" width="14.36328125" customWidth="1"/>
    <col min="15" max="15" width="13.36328125" bestFit="1" customWidth="1"/>
  </cols>
  <sheetData>
    <row r="2" spans="1:15">
      <c r="A2" s="117"/>
      <c r="B2" s="117"/>
      <c r="C2" s="117"/>
      <c r="D2" s="117"/>
      <c r="E2" s="185" t="s">
        <v>165</v>
      </c>
      <c r="F2" s="117"/>
      <c r="G2" s="117"/>
      <c r="H2" s="117"/>
      <c r="I2" s="117"/>
      <c r="J2" s="117"/>
      <c r="K2" s="117"/>
      <c r="L2" s="117"/>
      <c r="M2" s="117"/>
      <c r="N2" s="117"/>
    </row>
    <row r="3" spans="1:15">
      <c r="A3" s="117"/>
      <c r="B3" s="117" t="s">
        <v>96</v>
      </c>
      <c r="C3" s="184">
        <v>304534278700</v>
      </c>
      <c r="D3" s="170"/>
      <c r="E3" s="117"/>
      <c r="F3" s="117"/>
      <c r="G3" s="117"/>
      <c r="H3" s="117"/>
      <c r="I3" s="117"/>
      <c r="J3" s="117"/>
      <c r="K3" s="117"/>
      <c r="L3" s="117"/>
      <c r="M3" s="117"/>
      <c r="N3" s="117"/>
    </row>
    <row r="4" spans="1:15">
      <c r="A4" s="187" t="s">
        <v>163</v>
      </c>
      <c r="B4" s="187"/>
      <c r="C4" s="187"/>
      <c r="D4" s="187"/>
      <c r="E4" s="187"/>
      <c r="F4" s="187"/>
      <c r="G4" s="187"/>
      <c r="H4" s="187"/>
      <c r="I4" s="187" t="s">
        <v>162</v>
      </c>
      <c r="J4" s="187"/>
      <c r="K4" s="187"/>
      <c r="L4" s="187"/>
      <c r="M4" s="187"/>
      <c r="N4" s="187"/>
      <c r="O4" s="154"/>
    </row>
    <row r="5" spans="1:15" ht="51.75" customHeight="1">
      <c r="A5" s="119" t="s">
        <v>58</v>
      </c>
      <c r="B5" s="119" t="s">
        <v>59</v>
      </c>
      <c r="C5" s="119" t="s">
        <v>60</v>
      </c>
      <c r="D5" s="123" t="s">
        <v>61</v>
      </c>
      <c r="E5" s="119" t="s">
        <v>62</v>
      </c>
      <c r="F5" s="121" t="s">
        <v>54</v>
      </c>
      <c r="G5" s="120" t="s">
        <v>55</v>
      </c>
      <c r="H5" s="122" t="s">
        <v>99</v>
      </c>
      <c r="I5" s="143" t="s">
        <v>160</v>
      </c>
      <c r="J5" s="148" t="s">
        <v>144</v>
      </c>
      <c r="K5" s="148" t="s">
        <v>147</v>
      </c>
      <c r="L5" s="148" t="s">
        <v>149</v>
      </c>
      <c r="M5" s="148" t="s">
        <v>150</v>
      </c>
      <c r="N5" s="148" t="s">
        <v>151</v>
      </c>
    </row>
    <row r="6" spans="1:15">
      <c r="A6" s="119">
        <v>1</v>
      </c>
      <c r="B6" s="119" t="s">
        <v>63</v>
      </c>
      <c r="C6" s="119" t="s">
        <v>49</v>
      </c>
      <c r="D6" s="164">
        <f>VLOOKUP(C6,'[1]INVOICE 02'!$F$26:$H$55,3,0)</f>
        <v>3024</v>
      </c>
      <c r="E6" s="119" t="s">
        <v>56</v>
      </c>
      <c r="F6" s="142">
        <f>VLOOKUP(C6,'[2]Invoice (CO) 01'!$D$24:$I$53,4,0)</f>
        <v>9.0171848135566908</v>
      </c>
      <c r="G6" s="127">
        <f t="shared" ref="G6:G17" si="0">+ROUND(D6*F6,2)</f>
        <v>27267.97</v>
      </c>
      <c r="H6" s="150">
        <f>VLOOKUP(C6,'[3]Định mức truyền 2.2022'!$A$3:$I$187,9,0)</f>
        <v>1.6277871565177941E-3</v>
      </c>
      <c r="I6" s="118"/>
      <c r="J6" s="118"/>
      <c r="K6" s="118"/>
      <c r="L6" s="118"/>
      <c r="M6" s="118"/>
      <c r="N6" s="118"/>
    </row>
    <row r="7" spans="1:15">
      <c r="A7" s="119">
        <v>2</v>
      </c>
      <c r="B7" s="119" t="s">
        <v>64</v>
      </c>
      <c r="C7" s="119" t="s">
        <v>53</v>
      </c>
      <c r="D7" s="164">
        <f>VLOOKUP(C7,'[1]INVOICE 02'!$F$26:$H$55,3,0)</f>
        <v>594</v>
      </c>
      <c r="E7" s="119" t="s">
        <v>56</v>
      </c>
      <c r="F7" s="142">
        <f>VLOOKUP(C7,'[2]Invoice (CO) 01'!$D$24:$I$53,4,0)</f>
        <v>9.1658191592321714</v>
      </c>
      <c r="G7" s="127">
        <f t="shared" si="0"/>
        <v>5444.5</v>
      </c>
      <c r="H7" s="150">
        <f>VLOOKUP(C7,'[3]Định mức truyền 2.2022'!$A$3:$I$187,9,0)</f>
        <v>1.741549016893569E-3</v>
      </c>
      <c r="I7" s="129"/>
      <c r="J7" s="129"/>
      <c r="K7" s="129"/>
      <c r="L7" s="129"/>
      <c r="M7" s="129"/>
      <c r="N7" s="129"/>
    </row>
    <row r="8" spans="1:15">
      <c r="A8" s="119">
        <v>3</v>
      </c>
      <c r="B8" s="119" t="s">
        <v>65</v>
      </c>
      <c r="C8" s="119" t="s">
        <v>66</v>
      </c>
      <c r="D8" s="164">
        <f>VLOOKUP(C8,'[1]INVOICE 02'!$F$26:$H$55,3,0)</f>
        <v>324</v>
      </c>
      <c r="E8" s="119" t="s">
        <v>56</v>
      </c>
      <c r="F8" s="142">
        <f>VLOOKUP(C8,'[2]Invoice (CO) 01'!$D$24:$I$53,4,0)</f>
        <v>8.5388914564097878</v>
      </c>
      <c r="G8" s="127">
        <f t="shared" si="0"/>
        <v>2766.6</v>
      </c>
      <c r="H8" s="150">
        <f>VLOOKUP(C8,'[3]Định mức truyền 2.2022'!$A$3:$I$187,9,0)</f>
        <v>1.4892114675365653E-3</v>
      </c>
      <c r="I8" s="129"/>
      <c r="J8" s="129"/>
      <c r="K8" s="129"/>
      <c r="L8" s="129"/>
      <c r="M8" s="129"/>
      <c r="N8" s="129"/>
    </row>
    <row r="9" spans="1:15">
      <c r="A9" s="119">
        <v>4</v>
      </c>
      <c r="B9" s="119" t="s">
        <v>67</v>
      </c>
      <c r="C9" s="119" t="s">
        <v>68</v>
      </c>
      <c r="D9" s="164">
        <f>VLOOKUP(C9,'[1]INVOICE 02'!$F$26:$H$55,3,0)</f>
        <v>1920</v>
      </c>
      <c r="E9" s="119" t="s">
        <v>56</v>
      </c>
      <c r="F9" s="142">
        <f>VLOOKUP(C9,'[2]Invoice (CO) 01'!$D$24:$I$53,4,0)</f>
        <v>5.3717628926206293</v>
      </c>
      <c r="G9" s="127">
        <f t="shared" si="0"/>
        <v>10313.780000000001</v>
      </c>
      <c r="H9" s="150">
        <f>VLOOKUP(C9,'[3]Định mức truyền 2.2022'!$A$3:$I$187,9,0)</f>
        <v>4.1420006210642752E-4</v>
      </c>
      <c r="I9" s="129"/>
      <c r="J9" s="129"/>
      <c r="K9" s="129"/>
      <c r="L9" s="129"/>
      <c r="M9" s="129"/>
      <c r="N9" s="129"/>
    </row>
    <row r="10" spans="1:15" hidden="1">
      <c r="A10" s="119"/>
      <c r="B10" s="144" t="s">
        <v>69</v>
      </c>
      <c r="C10" s="144" t="s">
        <v>70</v>
      </c>
      <c r="D10" s="164"/>
      <c r="E10" s="119" t="s">
        <v>56</v>
      </c>
      <c r="F10" s="142">
        <f>VLOOKUP(C10,'[2]Invoice (CO) 01'!$D$24:$I$53,4,0)</f>
        <v>-0.72696706494684782</v>
      </c>
      <c r="G10" s="127">
        <f t="shared" si="0"/>
        <v>0</v>
      </c>
      <c r="H10" s="150">
        <f>VLOOKUP(C10,'[3]Định mức truyền 2.2022'!$A$3:$I$187,9,0)</f>
        <v>2.3248648647263988E-3</v>
      </c>
      <c r="I10" s="157">
        <v>1.0383360147092622</v>
      </c>
      <c r="J10" s="129"/>
      <c r="K10" s="129"/>
      <c r="L10" s="129"/>
      <c r="M10" s="129"/>
      <c r="N10" s="129"/>
      <c r="O10" s="44"/>
    </row>
    <row r="11" spans="1:15">
      <c r="A11" s="119">
        <v>5</v>
      </c>
      <c r="B11" s="144" t="s">
        <v>69</v>
      </c>
      <c r="C11" s="144" t="s">
        <v>71</v>
      </c>
      <c r="D11" s="164">
        <f>VLOOKUP(C11,'[1]INVOICE 02'!$F$26:$H$55,3,0)</f>
        <v>1944</v>
      </c>
      <c r="E11" s="119" t="s">
        <v>56</v>
      </c>
      <c r="F11" s="142">
        <f>VLOOKUP(C11,'[2]Invoice (CO) 01'!$D$24:$I$53,4,0)</f>
        <v>20.366759157424394</v>
      </c>
      <c r="G11" s="127">
        <f t="shared" si="0"/>
        <v>39592.980000000003</v>
      </c>
      <c r="H11" s="150">
        <f>VLOOKUP(C11,'[3]Định mức truyền 2.2022'!$A$3:$I$187,9,0)</f>
        <v>2.5252842496166061E-3</v>
      </c>
      <c r="I11" s="157">
        <v>1.0383360147092622</v>
      </c>
      <c r="J11" s="129"/>
      <c r="K11" s="129"/>
      <c r="L11" s="129"/>
      <c r="M11" s="129"/>
      <c r="N11" s="129"/>
    </row>
    <row r="12" spans="1:15">
      <c r="A12" s="119">
        <v>6</v>
      </c>
      <c r="B12" s="119" t="s">
        <v>63</v>
      </c>
      <c r="C12" s="119" t="s">
        <v>72</v>
      </c>
      <c r="D12" s="164">
        <f>VLOOKUP(C12,'[1]INVOICE 02'!$F$26:$H$55,3,0)</f>
        <v>729</v>
      </c>
      <c r="E12" s="119" t="s">
        <v>56</v>
      </c>
      <c r="F12" s="142">
        <f>VLOOKUP(C12,'[2]Invoice (CO) 01'!$D$24:$I$53,4,0)</f>
        <v>8.5361154489091859</v>
      </c>
      <c r="G12" s="127">
        <f t="shared" si="0"/>
        <v>6222.83</v>
      </c>
      <c r="H12" s="150">
        <f>VLOOKUP(C12,'[3]Định mức truyền 2.2022'!$A$3:$I$187,9,0)</f>
        <v>1.4537086050703002E-3</v>
      </c>
      <c r="I12" s="129"/>
      <c r="J12" s="129"/>
      <c r="K12" s="129"/>
      <c r="L12" s="129"/>
      <c r="M12" s="129"/>
      <c r="N12" s="129"/>
    </row>
    <row r="13" spans="1:15">
      <c r="A13" s="119">
        <v>7</v>
      </c>
      <c r="B13" s="119" t="s">
        <v>64</v>
      </c>
      <c r="C13" s="119" t="s">
        <v>73</v>
      </c>
      <c r="D13" s="164">
        <f>VLOOKUP(C13,'[1]INVOICE 02'!$F$26:$H$55,3,0)</f>
        <v>1350</v>
      </c>
      <c r="E13" s="119" t="s">
        <v>56</v>
      </c>
      <c r="F13" s="142">
        <f>VLOOKUP(C13,'[2]Invoice (CO) 01'!$D$24:$I$53,4,0)</f>
        <v>8.9115435234858076</v>
      </c>
      <c r="G13" s="127">
        <f t="shared" si="0"/>
        <v>12030.58</v>
      </c>
      <c r="H13" s="150">
        <f>VLOOKUP(C13,'[3]Định mức truyền 2.2022'!$A$3:$I$187,9,0)</f>
        <v>1.6839045842870521E-3</v>
      </c>
      <c r="I13" s="129"/>
      <c r="J13" s="129"/>
      <c r="K13" s="129"/>
      <c r="L13" s="129"/>
      <c r="M13" s="129"/>
      <c r="N13" s="129"/>
    </row>
    <row r="14" spans="1:15">
      <c r="A14" s="119">
        <v>8</v>
      </c>
      <c r="B14" s="119" t="s">
        <v>65</v>
      </c>
      <c r="C14" s="119" t="s">
        <v>74</v>
      </c>
      <c r="D14" s="164">
        <f>VLOOKUP(C14,'[1]INVOICE 02'!$F$26:$H$55,3,0)</f>
        <v>918</v>
      </c>
      <c r="E14" s="119" t="s">
        <v>56</v>
      </c>
      <c r="F14" s="142">
        <f>VLOOKUP(C14,'[2]Invoice (CO) 01'!$D$24:$I$53,4,0)</f>
        <v>4.5130211482081419</v>
      </c>
      <c r="G14" s="127">
        <f t="shared" si="0"/>
        <v>4142.95</v>
      </c>
      <c r="H14" s="150">
        <f>VLOOKUP(C14,'[3]Định mức truyền 2.2022'!$A$3:$I$187,9,0)</f>
        <v>5.543027559249149E-4</v>
      </c>
      <c r="I14" s="129"/>
      <c r="J14" s="129"/>
      <c r="K14" s="129"/>
      <c r="L14" s="129"/>
      <c r="M14" s="129"/>
      <c r="N14" s="129"/>
    </row>
    <row r="15" spans="1:15">
      <c r="A15" s="119">
        <v>9</v>
      </c>
      <c r="B15" s="119" t="s">
        <v>67</v>
      </c>
      <c r="C15" s="119" t="s">
        <v>75</v>
      </c>
      <c r="D15" s="164">
        <f>VLOOKUP(C15,'[1]INVOICE 02'!$F$26:$H$55,3,0)</f>
        <v>1440</v>
      </c>
      <c r="E15" s="119" t="s">
        <v>56</v>
      </c>
      <c r="F15" s="142">
        <f>VLOOKUP(C15,'[2]Invoice (CO) 01'!$D$24:$I$53,4,0)</f>
        <v>5.7516550839249767</v>
      </c>
      <c r="G15" s="127">
        <f t="shared" si="0"/>
        <v>8282.3799999999992</v>
      </c>
      <c r="H15" s="150">
        <f>VLOOKUP(C15,'[3]Định mức truyền 2.2022'!$A$3:$I$187,9,0)</f>
        <v>3.1036373317283464E-4</v>
      </c>
      <c r="I15" s="129"/>
      <c r="J15" s="129"/>
      <c r="K15" s="129"/>
      <c r="L15" s="129"/>
      <c r="M15" s="129"/>
      <c r="N15" s="129"/>
    </row>
    <row r="16" spans="1:15" hidden="1">
      <c r="A16" s="119"/>
      <c r="B16" s="145" t="s">
        <v>69</v>
      </c>
      <c r="C16" s="145" t="s">
        <v>76</v>
      </c>
      <c r="D16" s="164"/>
      <c r="E16" s="119" t="s">
        <v>56</v>
      </c>
      <c r="F16" s="142">
        <f>VLOOKUP(C16,'[2]Invoice (CO) 01'!$D$24:$I$53,4,0)</f>
        <v>0</v>
      </c>
      <c r="G16" s="127">
        <f t="shared" si="0"/>
        <v>0</v>
      </c>
      <c r="H16" s="150">
        <f>VLOOKUP(C16,'[3]Định mức truyền 2.2022'!$A$3:$I$187,9,0)</f>
        <v>1.9137188122944893E-3</v>
      </c>
      <c r="I16" s="158">
        <v>1.1402343066969749</v>
      </c>
      <c r="J16" s="129"/>
      <c r="K16" s="129"/>
      <c r="L16" s="129"/>
      <c r="M16" s="129"/>
      <c r="N16" s="129"/>
    </row>
    <row r="17" spans="1:15">
      <c r="A17" s="119">
        <v>10</v>
      </c>
      <c r="B17" s="145" t="s">
        <v>69</v>
      </c>
      <c r="C17" s="145" t="s">
        <v>137</v>
      </c>
      <c r="D17" s="164">
        <f>VLOOKUP(C17,'[1]INVOICE 02'!$F$26:$H$55,3,0)</f>
        <v>567</v>
      </c>
      <c r="E17" s="119" t="s">
        <v>56</v>
      </c>
      <c r="F17" s="142">
        <f>VLOOKUP(C17,'[2]Invoice (CO) 01'!$D$24:$I$53,4,0)</f>
        <v>20.229065256251438</v>
      </c>
      <c r="G17" s="127">
        <f t="shared" si="0"/>
        <v>11469.88</v>
      </c>
      <c r="H17" s="150">
        <f>VLOOKUP(C17,'[3]Định mức truyền 2.2022'!$A$3:$I$187,9,0)</f>
        <v>2.0903744825906947E-3</v>
      </c>
      <c r="I17" s="158">
        <v>1.1402343066969749</v>
      </c>
      <c r="J17" s="129"/>
      <c r="K17" s="129"/>
      <c r="L17" s="129"/>
      <c r="M17" s="129"/>
      <c r="N17" s="129"/>
    </row>
    <row r="18" spans="1:15" hidden="1">
      <c r="A18" s="119"/>
      <c r="B18" s="119" t="s">
        <v>69</v>
      </c>
      <c r="C18" s="119" t="s">
        <v>77</v>
      </c>
      <c r="D18" s="164"/>
      <c r="E18" s="119" t="s">
        <v>56</v>
      </c>
      <c r="F18" s="142" t="e">
        <f>VLOOKUP(C18,'[2]Invoice (CO) 01'!$D$24:$I$53,4,0)</f>
        <v>#N/A</v>
      </c>
      <c r="G18" s="127"/>
      <c r="H18" s="150" t="e">
        <f>VLOOKUP(C18,'[3]Định mức truyền 2.2022'!$A$3:$I$187,9,0)</f>
        <v>#N/A</v>
      </c>
      <c r="I18" s="158"/>
      <c r="J18" s="129"/>
      <c r="K18" s="129"/>
      <c r="L18" s="129"/>
      <c r="M18" s="129"/>
      <c r="N18" s="129"/>
    </row>
    <row r="19" spans="1:15" hidden="1">
      <c r="A19" s="119"/>
      <c r="B19" s="145" t="s">
        <v>69</v>
      </c>
      <c r="C19" s="146" t="s">
        <v>78</v>
      </c>
      <c r="D19" s="164"/>
      <c r="E19" s="119" t="s">
        <v>56</v>
      </c>
      <c r="F19" s="142" t="e">
        <f>VLOOKUP(C19,'[2]Invoice (CO) 01'!$D$24:$I$53,4,0)</f>
        <v>#N/A</v>
      </c>
      <c r="G19" s="127"/>
      <c r="H19" s="150">
        <f>VLOOKUP(C19,'[3]Định mức truyền 2.2022'!$A$3:$I$187,9,0)</f>
        <v>2.0603710737764794E-3</v>
      </c>
      <c r="I19" s="158">
        <v>1.1402343066969749</v>
      </c>
      <c r="J19" s="129"/>
      <c r="K19" s="129"/>
      <c r="L19" s="129"/>
      <c r="M19" s="129"/>
      <c r="N19" s="129"/>
    </row>
    <row r="20" spans="1:15">
      <c r="A20" s="119">
        <v>11</v>
      </c>
      <c r="B20" s="145" t="s">
        <v>69</v>
      </c>
      <c r="C20" s="145" t="s">
        <v>136</v>
      </c>
      <c r="D20" s="164">
        <f>VLOOKUP(C20,'[1]INVOICE 02'!$F$26:$H$55,3,0)</f>
        <v>1134</v>
      </c>
      <c r="E20" s="119" t="s">
        <v>56</v>
      </c>
      <c r="F20" s="142">
        <f>VLOOKUP(C20,'[2]Invoice (CO) 01'!$D$24:$I$53,4,0)</f>
        <v>19.916641329691888</v>
      </c>
      <c r="G20" s="127">
        <f t="shared" ref="G20:G37" si="1">+ROUND(D20*F20,2)</f>
        <v>22585.47</v>
      </c>
      <c r="H20" s="150">
        <f>VLOOKUP(C20,'[3]Định mức truyền 2.2022'!$A$3:$I$187,9,0)</f>
        <v>1.9182998268062654E-3</v>
      </c>
      <c r="I20" s="158">
        <v>1.1402343066969749</v>
      </c>
      <c r="J20" s="129"/>
      <c r="K20" s="129"/>
      <c r="L20" s="129"/>
      <c r="M20" s="129"/>
      <c r="N20" s="129"/>
    </row>
    <row r="21" spans="1:15" hidden="1">
      <c r="A21" s="119"/>
      <c r="B21" s="119" t="s">
        <v>79</v>
      </c>
      <c r="C21" s="119" t="s">
        <v>80</v>
      </c>
      <c r="D21" s="164"/>
      <c r="E21" s="119" t="s">
        <v>56</v>
      </c>
      <c r="F21" s="142">
        <f>VLOOKUP(C21,'[2]Invoice (CO) 01'!$D$24:$I$53,4,0)</f>
        <v>0.65775739130434785</v>
      </c>
      <c r="G21" s="127">
        <f>+ROUND(D21*F21,2)</f>
        <v>0</v>
      </c>
      <c r="H21" s="150">
        <f>VLOOKUP(C21,'[3]Định mức truyền 2.2022'!$A$3:$I$187,9,0)</f>
        <v>4.9627657210908359E-5</v>
      </c>
      <c r="I21" s="158"/>
      <c r="J21" s="129"/>
      <c r="K21" s="129"/>
      <c r="L21" s="129"/>
      <c r="M21" s="129"/>
      <c r="N21" s="129"/>
    </row>
    <row r="22" spans="1:15">
      <c r="A22" s="119">
        <v>12</v>
      </c>
      <c r="B22" s="119" t="s">
        <v>79</v>
      </c>
      <c r="C22" s="119" t="s">
        <v>81</v>
      </c>
      <c r="D22" s="164">
        <f>VLOOKUP(C22,'[1]INVOICE 02'!$F$26:$H$55,3,0)</f>
        <v>2880</v>
      </c>
      <c r="E22" s="119" t="s">
        <v>56</v>
      </c>
      <c r="F22" s="142">
        <f>VLOOKUP(C22,'[2]Invoice (CO) 01'!$D$24:$I$53,4,0)</f>
        <v>2.1266947826086957</v>
      </c>
      <c r="G22" s="127">
        <f t="shared" si="1"/>
        <v>6124.88</v>
      </c>
      <c r="H22" s="150">
        <f>VLOOKUP(C22,'[3]Định mức truyền 2.2022'!$A$3:$I$187,9,0)</f>
        <v>1.2025163093412409E-4</v>
      </c>
      <c r="I22" s="129"/>
      <c r="J22" s="129"/>
      <c r="K22" s="129"/>
      <c r="L22" s="129"/>
      <c r="M22" s="129"/>
      <c r="N22" s="129"/>
    </row>
    <row r="23" spans="1:15">
      <c r="A23" s="119">
        <v>13</v>
      </c>
      <c r="B23" s="119" t="s">
        <v>79</v>
      </c>
      <c r="C23" s="119" t="s">
        <v>82</v>
      </c>
      <c r="D23" s="164">
        <f>VLOOKUP(C23,'[1]INVOICE 02'!$F$26:$H$55,3,0)</f>
        <v>1440</v>
      </c>
      <c r="E23" s="119" t="s">
        <v>56</v>
      </c>
      <c r="F23" s="142">
        <f>VLOOKUP(C23,'[2]Invoice (CO) 01'!$D$24:$I$53,4,0)</f>
        <v>5.1656130434782606</v>
      </c>
      <c r="G23" s="127">
        <f t="shared" si="1"/>
        <v>7438.48</v>
      </c>
      <c r="H23" s="150">
        <f>VLOOKUP(C23,'[3]Định mức truyền 2.2022'!$A$3:$I$187,9,0)</f>
        <v>3.0769147470763184E-4</v>
      </c>
      <c r="I23" s="129"/>
      <c r="J23" s="129"/>
      <c r="K23" s="129"/>
      <c r="L23" s="129"/>
      <c r="M23" s="129"/>
      <c r="N23" s="129"/>
    </row>
    <row r="24" spans="1:15" hidden="1">
      <c r="A24" s="119"/>
      <c r="B24" s="119" t="s">
        <v>79</v>
      </c>
      <c r="C24" s="119" t="s">
        <v>83</v>
      </c>
      <c r="D24" s="164"/>
      <c r="E24" s="119" t="s">
        <v>56</v>
      </c>
      <c r="F24" s="142">
        <f>VLOOKUP(C24,'[2]Invoice (CO) 01'!$D$24:$I$53,4,0)</f>
        <v>2.1023365217391303</v>
      </c>
      <c r="G24" s="127">
        <f t="shared" si="1"/>
        <v>0</v>
      </c>
      <c r="H24" s="150">
        <f>VLOOKUP(C24,'[3]Định mức truyền 2.2022'!$A$3:$I$187,9,0)</f>
        <v>9.1620290235523136E-5</v>
      </c>
      <c r="I24" s="129"/>
      <c r="J24" s="129"/>
      <c r="K24" s="129"/>
      <c r="L24" s="129"/>
      <c r="M24" s="129"/>
      <c r="N24" s="129"/>
    </row>
    <row r="25" spans="1:15" hidden="1">
      <c r="A25" s="119"/>
      <c r="B25" s="119" t="s">
        <v>79</v>
      </c>
      <c r="C25" s="119" t="s">
        <v>84</v>
      </c>
      <c r="D25" s="164"/>
      <c r="E25" s="119" t="s">
        <v>56</v>
      </c>
      <c r="F25" s="142">
        <f>VLOOKUP(C25,'[2]Invoice (CO) 01'!$D$24:$I$53,4,0)</f>
        <v>2.8822391304347827</v>
      </c>
      <c r="G25" s="127">
        <f t="shared" si="1"/>
        <v>0</v>
      </c>
      <c r="H25" s="150">
        <f>VLOOKUP(C25,'[3]Định mức truyền 2.2022'!$A$3:$I$187,9,0)</f>
        <v>1.5460923977244528E-4</v>
      </c>
      <c r="I25" s="129"/>
      <c r="J25" s="129"/>
      <c r="K25" s="129"/>
      <c r="L25" s="129"/>
      <c r="M25" s="129"/>
      <c r="N25" s="129"/>
    </row>
    <row r="26" spans="1:15">
      <c r="A26" s="119">
        <v>14</v>
      </c>
      <c r="B26" s="119" t="s">
        <v>79</v>
      </c>
      <c r="C26" s="119" t="s">
        <v>85</v>
      </c>
      <c r="D26" s="164">
        <f>VLOOKUP(C26,'[1]INVOICE 02'!$F$26:$H$55,3,0)</f>
        <v>10560</v>
      </c>
      <c r="E26" s="119" t="s">
        <v>56</v>
      </c>
      <c r="F26" s="142">
        <f>VLOOKUP(C26,'[2]Invoice (CO) 01'!$D$24:$I$53,4,0)</f>
        <v>0.61705739130434778</v>
      </c>
      <c r="G26" s="127">
        <f t="shared" si="1"/>
        <v>6516.13</v>
      </c>
      <c r="H26" s="150">
        <f>VLOOKUP(C26,'[3]Định mức truyền 2.2022'!$A$3:$I$187,9,0)</f>
        <v>4.5810145117761568E-5</v>
      </c>
      <c r="I26" s="129"/>
      <c r="J26" s="129"/>
      <c r="K26" s="129"/>
      <c r="L26" s="129"/>
      <c r="M26" s="129"/>
      <c r="N26" s="129"/>
    </row>
    <row r="27" spans="1:15" hidden="1">
      <c r="A27" s="119"/>
      <c r="B27" s="119" t="s">
        <v>79</v>
      </c>
      <c r="C27" s="119" t="s">
        <v>86</v>
      </c>
      <c r="D27" s="164"/>
      <c r="E27" s="119" t="s">
        <v>56</v>
      </c>
      <c r="F27" s="142">
        <f>VLOOKUP(C27,'[2]Invoice (CO) 01'!$D$24:$I$53,4,0)</f>
        <v>-4.2425217391304358E-2</v>
      </c>
      <c r="G27" s="127">
        <f t="shared" si="1"/>
        <v>0</v>
      </c>
      <c r="H27" s="150">
        <f>VLOOKUP(C27,'[3]Định mức truyền 2.2022'!$A$3:$I$187,9,0)</f>
        <v>1.6033550791216548E-4</v>
      </c>
      <c r="I27" s="129"/>
      <c r="J27" s="129"/>
      <c r="K27" s="129"/>
      <c r="L27" s="129"/>
      <c r="M27" s="129"/>
      <c r="N27" s="129"/>
    </row>
    <row r="28" spans="1:15" hidden="1">
      <c r="A28" s="119"/>
      <c r="B28" s="119" t="s">
        <v>79</v>
      </c>
      <c r="C28" s="119" t="s">
        <v>87</v>
      </c>
      <c r="D28" s="164"/>
      <c r="E28" s="119" t="s">
        <v>56</v>
      </c>
      <c r="F28" s="142">
        <f>VLOOKUP(C28,'[2]Invoice (CO) 01'!$D$24:$I$53,4,0)</f>
        <v>-1.4446956521739131E-2</v>
      </c>
      <c r="G28" s="127">
        <f t="shared" si="1"/>
        <v>0</v>
      </c>
      <c r="H28" s="150">
        <f>VLOOKUP(C28,'[3]Định mức truyền 2.2022'!$A$3:$I$187,9,0)</f>
        <v>3.4357608838321166E-5</v>
      </c>
      <c r="I28" s="129"/>
      <c r="J28" s="129"/>
      <c r="K28" s="129"/>
      <c r="L28" s="129"/>
      <c r="M28" s="129"/>
      <c r="N28" s="129"/>
    </row>
    <row r="29" spans="1:15" hidden="1">
      <c r="A29" s="119"/>
      <c r="B29" s="119" t="s">
        <v>79</v>
      </c>
      <c r="C29" s="119" t="s">
        <v>88</v>
      </c>
      <c r="D29" s="164"/>
      <c r="E29" s="119" t="s">
        <v>56</v>
      </c>
      <c r="F29" s="142">
        <f>VLOOKUP(C29,'[2]Invoice (CO) 01'!$D$24:$I$53,4,0)</f>
        <v>-0.14721652173913044</v>
      </c>
      <c r="G29" s="127">
        <f t="shared" si="1"/>
        <v>0</v>
      </c>
      <c r="H29" s="150">
        <f>VLOOKUP(C29,'[3]Định mức truyền 2.2022'!$A$3:$I$187,9,0)</f>
        <v>5.1536413257481759E-4</v>
      </c>
      <c r="I29" s="159"/>
      <c r="J29" s="159"/>
      <c r="K29" s="129"/>
      <c r="L29" s="129"/>
      <c r="M29" s="129"/>
      <c r="N29" s="129"/>
    </row>
    <row r="30" spans="1:15">
      <c r="A30" s="119">
        <v>15</v>
      </c>
      <c r="B30" s="149" t="s">
        <v>89</v>
      </c>
      <c r="C30" s="149" t="s">
        <v>90</v>
      </c>
      <c r="D30" s="164">
        <f>VLOOKUP(C30,'[1]INVOICE 02'!$F$26:$H$55,3,0)</f>
        <v>768</v>
      </c>
      <c r="E30" s="119" t="s">
        <v>56</v>
      </c>
      <c r="F30" s="142">
        <f>VLOOKUP(C30,'[2]Invoice (CO) 01'!$D$24:$I$53,4,0)</f>
        <v>25.187946549915306</v>
      </c>
      <c r="G30" s="127">
        <f t="shared" si="1"/>
        <v>19344.34</v>
      </c>
      <c r="H30" s="150">
        <f>VLOOKUP(C30,'[3]Định mức truyền 2.2022'!$A$3:$I$187,9,0)</f>
        <v>3.1922036122893518E-3</v>
      </c>
      <c r="I30" s="182">
        <v>1.0518664047151276</v>
      </c>
      <c r="J30" s="160">
        <v>2.0475442043222003</v>
      </c>
      <c r="K30" s="161">
        <v>2.0479371316306483</v>
      </c>
      <c r="L30" s="161">
        <v>1.0235756385068762</v>
      </c>
      <c r="M30" s="161">
        <v>1.0235756385068762</v>
      </c>
      <c r="N30" s="172">
        <v>1.0212180746561885</v>
      </c>
      <c r="O30" s="171"/>
    </row>
    <row r="31" spans="1:15">
      <c r="A31" s="119">
        <v>16</v>
      </c>
      <c r="B31" s="147" t="s">
        <v>91</v>
      </c>
      <c r="C31" s="147" t="s">
        <v>92</v>
      </c>
      <c r="D31" s="164">
        <f>VLOOKUP(C31,'[1]INVOICE 02'!$F$26:$H$55,3,0)</f>
        <v>648</v>
      </c>
      <c r="E31" s="119" t="s">
        <v>56</v>
      </c>
      <c r="F31" s="142">
        <f>VLOOKUP(C31,'[2]Invoice (CO) 01'!$D$24:$I$53,4,0)</f>
        <v>8.7763225800752878</v>
      </c>
      <c r="G31" s="127">
        <f t="shared" si="1"/>
        <v>5687.06</v>
      </c>
      <c r="H31" s="150">
        <f>VLOOKUP(C31,'[3]Định mức truyền 2.2022'!$A$3:$I$187,9,0)</f>
        <v>7.6350241862935936E-4</v>
      </c>
      <c r="I31" s="162">
        <v>2.1133905259231631</v>
      </c>
      <c r="J31" s="129"/>
      <c r="K31" s="129"/>
      <c r="L31" s="129"/>
      <c r="M31" s="129"/>
      <c r="N31" s="129"/>
    </row>
    <row r="32" spans="1:15" ht="14" customHeight="1">
      <c r="A32" s="119">
        <v>17</v>
      </c>
      <c r="B32" s="124" t="s">
        <v>93</v>
      </c>
      <c r="C32" s="119" t="s">
        <v>94</v>
      </c>
      <c r="D32" s="164">
        <f>VLOOKUP(C32,'[1]INVOICE 02'!$F$26:$H$55,3,0)</f>
        <v>432</v>
      </c>
      <c r="E32" s="119" t="s">
        <v>56</v>
      </c>
      <c r="F32" s="142">
        <f>VLOOKUP(C32,'[2]Invoice (CO) 01'!$D$24:$I$53,4,0)</f>
        <v>4.9078683099815548</v>
      </c>
      <c r="G32" s="127">
        <f t="shared" si="1"/>
        <v>2120.1999999999998</v>
      </c>
      <c r="H32" s="150">
        <f>VLOOKUP(C32,'[3]Định mức truyền 2.2022'!$A$3:$I$187,9,0)</f>
        <v>2.9433018238161804E-4</v>
      </c>
      <c r="I32" s="129"/>
      <c r="J32" s="129"/>
      <c r="K32" s="129"/>
      <c r="L32" s="129"/>
      <c r="M32" s="129"/>
      <c r="N32" s="129"/>
    </row>
    <row r="33" spans="1:14">
      <c r="A33" s="119">
        <v>18</v>
      </c>
      <c r="B33" s="124" t="s">
        <v>63</v>
      </c>
      <c r="C33" s="119" t="s">
        <v>106</v>
      </c>
      <c r="D33" s="164">
        <f>VLOOKUP(C33,'[1]INVOICE 02'!$F$26:$H$55,3,0)</f>
        <v>1296</v>
      </c>
      <c r="E33" s="119" t="s">
        <v>56</v>
      </c>
      <c r="F33" s="142">
        <f>VLOOKUP(C33,'[2]Invoice (CO) 01'!$D$24:$I$53,4,0)</f>
        <v>9.2516080135227874</v>
      </c>
      <c r="G33" s="127">
        <f t="shared" si="1"/>
        <v>11990.08</v>
      </c>
      <c r="H33" s="150">
        <f>VLOOKUP(C33,'[3]Định mức truyền 2.2022'!$A$3:$I$187,9,0)</f>
        <v>1.6407666976344935E-3</v>
      </c>
      <c r="I33" s="129"/>
      <c r="J33" s="129"/>
      <c r="K33" s="129"/>
      <c r="L33" s="129"/>
      <c r="M33" s="129"/>
      <c r="N33" s="129"/>
    </row>
    <row r="34" spans="1:14">
      <c r="A34" s="119">
        <v>19</v>
      </c>
      <c r="B34" s="124" t="s">
        <v>64</v>
      </c>
      <c r="C34" s="119" t="s">
        <v>107</v>
      </c>
      <c r="D34" s="164">
        <f>VLOOKUP(C34,'[1]INVOICE 02'!$F$26:$H$55,3,0)</f>
        <v>1188</v>
      </c>
      <c r="E34" s="119" t="s">
        <v>56</v>
      </c>
      <c r="F34" s="142">
        <f>VLOOKUP(C34,'[2]Invoice (CO) 01'!$D$24:$I$53,4,0)</f>
        <v>9.7792931575695832</v>
      </c>
      <c r="G34" s="127">
        <f t="shared" si="1"/>
        <v>11617.8</v>
      </c>
      <c r="H34" s="150">
        <f>VLOOKUP(C34,'[3]Định mức truyền 2.2022'!$A$3:$I$187,9,0)</f>
        <v>1.7365862511724778E-3</v>
      </c>
      <c r="I34" s="129"/>
      <c r="J34" s="129"/>
      <c r="K34" s="129"/>
      <c r="L34" s="129"/>
      <c r="M34" s="129"/>
      <c r="N34" s="129"/>
    </row>
    <row r="35" spans="1:14" hidden="1">
      <c r="A35" s="119"/>
      <c r="B35" s="124" t="s">
        <v>65</v>
      </c>
      <c r="C35" s="119" t="s">
        <v>108</v>
      </c>
      <c r="D35" s="164"/>
      <c r="E35" s="119" t="s">
        <v>56</v>
      </c>
      <c r="F35" s="142">
        <f>VLOOKUP(C35,'[2]Invoice (CO) 01'!$D$24:$I$53,4,0)</f>
        <v>8.5480247804574976</v>
      </c>
      <c r="G35" s="127">
        <f t="shared" si="1"/>
        <v>0</v>
      </c>
      <c r="H35" s="150">
        <f>VLOOKUP(C35,'[3]Định mức truyền 2.2022'!$A$3:$I$187,9,0)</f>
        <v>1.5040997646998378E-3</v>
      </c>
      <c r="I35" s="129"/>
      <c r="J35" s="129"/>
      <c r="K35" s="129"/>
      <c r="L35" s="129"/>
      <c r="M35" s="129"/>
      <c r="N35" s="129"/>
    </row>
    <row r="36" spans="1:14" hidden="1">
      <c r="A36" s="119"/>
      <c r="B36" s="152" t="s">
        <v>69</v>
      </c>
      <c r="C36" s="153" t="s">
        <v>124</v>
      </c>
      <c r="D36" s="164"/>
      <c r="E36" s="119" t="s">
        <v>56</v>
      </c>
      <c r="F36" s="142">
        <f>VLOOKUP(C36,'[2]Invoice (CO) 01'!$D$24:$I$53,4,0)</f>
        <v>21.50729162857747</v>
      </c>
      <c r="G36" s="127">
        <f t="shared" si="1"/>
        <v>0</v>
      </c>
      <c r="H36" s="150">
        <f>VLOOKUP(C36,'[3]Định mức truyền 2.2022'!$A$3:$I$187,9,0)</f>
        <v>2.2389708426305967E-3</v>
      </c>
      <c r="I36" s="183">
        <v>1.0383360147092622</v>
      </c>
      <c r="J36" s="129"/>
      <c r="K36" s="129"/>
      <c r="L36" s="129"/>
      <c r="M36" s="129"/>
      <c r="N36" s="129"/>
    </row>
    <row r="37" spans="1:14">
      <c r="A37" s="119">
        <v>20</v>
      </c>
      <c r="B37" s="151" t="s">
        <v>69</v>
      </c>
      <c r="C37" s="144" t="s">
        <v>125</v>
      </c>
      <c r="D37" s="164">
        <f>VLOOKUP(C37,'[1]INVOICE 02'!$F$26:$H$55,3,0)</f>
        <v>2430</v>
      </c>
      <c r="E37" s="119" t="s">
        <v>56</v>
      </c>
      <c r="F37" s="142">
        <f>VLOOKUP(C37,'[2]Invoice (CO) 01'!$D$24:$I$53,4,0)</f>
        <v>21.50729162857747</v>
      </c>
      <c r="G37" s="127">
        <f t="shared" si="1"/>
        <v>52262.720000000001</v>
      </c>
      <c r="H37" s="150">
        <f>VLOOKUP(C37,'[3]Định mức truyền 2.2022'!$A$3:$I$187,9,0)</f>
        <v>2.0370499582215576E-3</v>
      </c>
      <c r="I37" s="157">
        <v>1.0383360147092622</v>
      </c>
      <c r="J37" s="129"/>
      <c r="K37" s="129"/>
      <c r="L37" s="129"/>
      <c r="M37" s="129"/>
      <c r="N37" s="129"/>
    </row>
    <row r="38" spans="1:14">
      <c r="A38" s="189"/>
      <c r="B38" s="190"/>
      <c r="C38" s="119"/>
      <c r="D38" s="164"/>
      <c r="E38" s="119"/>
      <c r="F38" s="142"/>
      <c r="G38" s="155">
        <f>SUM(G6:G37)</f>
        <v>273221.61</v>
      </c>
      <c r="H38" s="141"/>
      <c r="I38" s="173"/>
      <c r="J38" s="174"/>
      <c r="K38" s="136"/>
      <c r="L38" s="136"/>
      <c r="M38" s="136"/>
      <c r="N38" s="136"/>
    </row>
    <row r="39" spans="1:14">
      <c r="A39" s="189" t="s">
        <v>57</v>
      </c>
      <c r="B39" s="190"/>
      <c r="C39" s="119"/>
      <c r="D39" s="164"/>
      <c r="E39" s="119"/>
      <c r="F39" s="142"/>
      <c r="G39" s="155">
        <f>+G40-G38</f>
        <v>19701.590000000026</v>
      </c>
      <c r="H39" s="141"/>
      <c r="I39" s="118"/>
      <c r="J39" s="118"/>
      <c r="K39" s="117"/>
      <c r="L39" s="117"/>
      <c r="M39" s="164">
        <v>336</v>
      </c>
      <c r="N39" s="117"/>
    </row>
    <row r="40" spans="1:14">
      <c r="A40" s="189" t="s">
        <v>95</v>
      </c>
      <c r="B40" s="190"/>
      <c r="C40" s="119"/>
      <c r="D40" s="126">
        <f>SUM(D6:D37)</f>
        <v>35586</v>
      </c>
      <c r="E40" s="119"/>
      <c r="F40" s="121"/>
      <c r="G40" s="156">
        <v>292923.2</v>
      </c>
      <c r="H40" s="134"/>
      <c r="I40" s="118"/>
      <c r="J40" s="118"/>
      <c r="K40" s="117"/>
      <c r="L40" s="117"/>
      <c r="M40" s="117"/>
      <c r="N40" s="117"/>
    </row>
    <row r="41" spans="1:14">
      <c r="A41" s="117"/>
      <c r="B41" s="117"/>
      <c r="C41" s="117"/>
      <c r="D41" s="125"/>
      <c r="E41" s="117"/>
      <c r="F41" s="128"/>
      <c r="G41" s="117"/>
      <c r="H41" s="117"/>
      <c r="I41" s="117"/>
      <c r="J41" s="117"/>
      <c r="K41" s="117"/>
      <c r="L41" s="117"/>
      <c r="M41" s="117"/>
      <c r="N41" s="117"/>
    </row>
    <row r="42" spans="1:14">
      <c r="A42" s="117"/>
      <c r="B42" s="117"/>
      <c r="C42" s="117"/>
      <c r="D42" s="117"/>
      <c r="E42" s="117"/>
      <c r="F42" s="117"/>
      <c r="G42" s="131" t="s">
        <v>152</v>
      </c>
      <c r="H42" s="118" t="s">
        <v>153</v>
      </c>
      <c r="I42" s="118" t="s">
        <v>154</v>
      </c>
      <c r="J42" s="118" t="s">
        <v>161</v>
      </c>
      <c r="K42" s="117"/>
      <c r="L42" s="117"/>
      <c r="M42" s="117"/>
      <c r="N42" s="117"/>
    </row>
    <row r="43" spans="1:14" ht="30.75" customHeight="1">
      <c r="A43" s="129"/>
      <c r="B43" s="136" t="s">
        <v>140</v>
      </c>
      <c r="C43" s="191"/>
      <c r="D43" s="192"/>
      <c r="E43" s="129" t="s">
        <v>97</v>
      </c>
      <c r="F43" s="117"/>
      <c r="G43" s="119" t="s">
        <v>49</v>
      </c>
      <c r="H43" s="118"/>
      <c r="I43" s="118"/>
      <c r="J43" s="140">
        <f>VLOOKUP(G43,'[3]Định mức truyền 2.2022'!$A$3:$I$187,9,0)</f>
        <v>1.6277871565177941E-3</v>
      </c>
      <c r="K43" s="188" t="s">
        <v>162</v>
      </c>
      <c r="L43" s="117"/>
      <c r="M43" s="117"/>
      <c r="N43" s="117"/>
    </row>
    <row r="44" spans="1:14">
      <c r="A44" s="129"/>
      <c r="B44" s="136"/>
      <c r="C44" s="139" t="s">
        <v>12</v>
      </c>
      <c r="D44" s="139" t="s">
        <v>13</v>
      </c>
      <c r="E44" s="129" t="s">
        <v>98</v>
      </c>
      <c r="F44" s="117"/>
      <c r="G44" s="119" t="s">
        <v>53</v>
      </c>
      <c r="H44" s="118"/>
      <c r="I44" s="118"/>
      <c r="J44" s="140">
        <f>VLOOKUP(G44,'[3]Định mức truyền 2.2022'!$A$3:$I$187,9,0)</f>
        <v>1.741549016893569E-3</v>
      </c>
      <c r="K44" s="188"/>
      <c r="L44" s="117"/>
      <c r="M44" s="117"/>
      <c r="N44" s="117"/>
    </row>
    <row r="45" spans="1:14">
      <c r="A45" s="130" t="s">
        <v>100</v>
      </c>
      <c r="B45" s="136"/>
      <c r="C45" s="175">
        <v>104258702660</v>
      </c>
      <c r="D45" s="176">
        <v>44460</v>
      </c>
      <c r="E45" s="163">
        <v>2515</v>
      </c>
      <c r="F45" s="186" t="s">
        <v>163</v>
      </c>
      <c r="G45" s="119" t="s">
        <v>66</v>
      </c>
      <c r="H45" s="118"/>
      <c r="I45" s="118"/>
      <c r="J45" s="140">
        <f>VLOOKUP(G45,'[3]Định mức truyền 2.2022'!$A$3:$I$187,9,0)</f>
        <v>1.4892114675365653E-3</v>
      </c>
      <c r="K45" s="188"/>
      <c r="L45" s="117"/>
      <c r="M45" s="117"/>
      <c r="N45" s="117"/>
    </row>
    <row r="46" spans="1:14" ht="29">
      <c r="A46" s="130" t="s">
        <v>101</v>
      </c>
      <c r="B46" s="137" t="s">
        <v>141</v>
      </c>
      <c r="C46" s="177" t="s">
        <v>164</v>
      </c>
      <c r="D46" s="178">
        <v>44453</v>
      </c>
      <c r="E46" s="179">
        <v>1.6160000000000001</v>
      </c>
      <c r="F46" s="186"/>
      <c r="G46" s="119" t="s">
        <v>68</v>
      </c>
      <c r="H46" s="118"/>
      <c r="I46" s="118"/>
      <c r="J46" s="140">
        <f>VLOOKUP(G46,'[3]Định mức truyền 2.2022'!$A$3:$I$187,9,0)</f>
        <v>4.1420006210642752E-4</v>
      </c>
      <c r="K46" s="188"/>
      <c r="L46" s="117"/>
      <c r="M46" s="117"/>
      <c r="N46" s="117"/>
    </row>
    <row r="47" spans="1:14">
      <c r="A47" s="130" t="s">
        <v>102</v>
      </c>
      <c r="B47" s="138" t="s">
        <v>136</v>
      </c>
      <c r="C47" s="177" t="s">
        <v>157</v>
      </c>
      <c r="D47" s="180">
        <v>44355</v>
      </c>
      <c r="E47" s="130">
        <v>1.6719999999999999</v>
      </c>
      <c r="F47" s="186"/>
      <c r="G47" s="119" t="s">
        <v>70</v>
      </c>
      <c r="H47" s="118"/>
      <c r="I47" s="118"/>
      <c r="J47" s="140">
        <f>VLOOKUP(G47,'[3]Định mức truyền 2.2022'!$A$3:$I$187,9,0)</f>
        <v>2.3248648647263988E-3</v>
      </c>
      <c r="K47" s="188"/>
      <c r="L47" s="117"/>
      <c r="M47" s="117"/>
      <c r="N47" s="117"/>
    </row>
    <row r="48" spans="1:14">
      <c r="A48" s="129" t="s">
        <v>155</v>
      </c>
      <c r="B48" s="138" t="s">
        <v>90</v>
      </c>
      <c r="C48" s="181" t="s">
        <v>158</v>
      </c>
      <c r="D48" s="178">
        <v>44350</v>
      </c>
      <c r="E48" s="129">
        <v>1.21</v>
      </c>
      <c r="F48" s="186"/>
      <c r="G48" s="119" t="s">
        <v>71</v>
      </c>
      <c r="H48" s="118"/>
      <c r="I48" s="118"/>
      <c r="J48" s="140">
        <f>VLOOKUP(G48,'[3]Định mức truyền 2.2022'!$A$3:$I$187,9,0)</f>
        <v>2.5252842496166061E-3</v>
      </c>
      <c r="K48" s="188"/>
      <c r="L48" s="117"/>
      <c r="M48" s="117"/>
      <c r="N48" s="117"/>
    </row>
    <row r="49" spans="1:11">
      <c r="A49" s="129" t="s">
        <v>145</v>
      </c>
      <c r="B49" s="138" t="s">
        <v>90</v>
      </c>
      <c r="C49" s="181" t="s">
        <v>156</v>
      </c>
      <c r="D49" s="178">
        <v>44323</v>
      </c>
      <c r="E49" s="129">
        <v>0.08</v>
      </c>
      <c r="F49" s="186"/>
      <c r="G49" s="119" t="s">
        <v>72</v>
      </c>
      <c r="H49" s="118"/>
      <c r="I49" s="118"/>
      <c r="J49" s="140">
        <f>VLOOKUP(G49,'[3]Định mức truyền 2.2022'!$A$3:$I$187,9,0)</f>
        <v>1.4537086050703002E-3</v>
      </c>
      <c r="K49" s="188"/>
    </row>
    <row r="50" spans="1:11">
      <c r="A50" s="129" t="s">
        <v>146</v>
      </c>
      <c r="B50" s="138" t="s">
        <v>90</v>
      </c>
      <c r="C50" s="181" t="s">
        <v>156</v>
      </c>
      <c r="D50" s="178">
        <v>44323</v>
      </c>
      <c r="E50" s="129">
        <v>0.08</v>
      </c>
      <c r="F50" s="186"/>
      <c r="G50" s="119" t="s">
        <v>73</v>
      </c>
      <c r="H50" s="118"/>
      <c r="I50" s="118"/>
      <c r="J50" s="140">
        <f>VLOOKUP(G50,'[3]Định mức truyền 2.2022'!$A$3:$I$187,9,0)</f>
        <v>1.6839045842870521E-3</v>
      </c>
      <c r="K50" s="188"/>
    </row>
    <row r="51" spans="1:11">
      <c r="A51" s="129" t="s">
        <v>148</v>
      </c>
      <c r="B51" s="138" t="s">
        <v>90</v>
      </c>
      <c r="C51" s="181" t="s">
        <v>159</v>
      </c>
      <c r="D51" s="178">
        <v>44347</v>
      </c>
      <c r="E51" s="129">
        <v>0.1</v>
      </c>
      <c r="F51" s="186"/>
      <c r="G51" s="119" t="s">
        <v>74</v>
      </c>
      <c r="H51" s="118"/>
      <c r="I51" s="118"/>
      <c r="J51" s="140">
        <f>VLOOKUP(G51,'[3]Định mức truyền 2.2022'!$A$3:$I$187,9,0)</f>
        <v>5.543027559249149E-4</v>
      </c>
      <c r="K51" s="188"/>
    </row>
    <row r="52" spans="1:11">
      <c r="A52" s="129" t="s">
        <v>119</v>
      </c>
      <c r="B52" s="138" t="s">
        <v>90</v>
      </c>
      <c r="C52" s="181" t="s">
        <v>159</v>
      </c>
      <c r="D52" s="178">
        <v>44347</v>
      </c>
      <c r="E52" s="129">
        <v>0.14000000000000001</v>
      </c>
      <c r="F52" s="186"/>
      <c r="G52" s="119" t="s">
        <v>75</v>
      </c>
      <c r="H52" s="118"/>
      <c r="I52" s="118"/>
      <c r="J52" s="140">
        <f>VLOOKUP(G52,'[3]Định mức truyền 2.2022'!$A$3:$I$187,9,0)</f>
        <v>3.1036373317283464E-4</v>
      </c>
      <c r="K52" s="188"/>
    </row>
    <row r="53" spans="1:11">
      <c r="A53" s="129" t="s">
        <v>120</v>
      </c>
      <c r="B53" s="138" t="s">
        <v>90</v>
      </c>
      <c r="C53" s="181" t="s">
        <v>156</v>
      </c>
      <c r="D53" s="178">
        <v>44323</v>
      </c>
      <c r="E53" s="129">
        <v>0.08</v>
      </c>
      <c r="F53" s="186"/>
      <c r="G53" s="119" t="s">
        <v>76</v>
      </c>
      <c r="H53" s="118"/>
      <c r="I53" s="118"/>
      <c r="J53" s="140">
        <f>VLOOKUP(G53,'[3]Định mức truyền 2.2022'!$A$3:$I$187,9,0)</f>
        <v>1.9137188122944893E-3</v>
      </c>
      <c r="K53" s="188"/>
    </row>
    <row r="54" spans="1:11">
      <c r="A54" s="129" t="s">
        <v>121</v>
      </c>
      <c r="B54" s="138" t="s">
        <v>92</v>
      </c>
      <c r="C54" s="177" t="s">
        <v>159</v>
      </c>
      <c r="D54" s="178">
        <v>44347</v>
      </c>
      <c r="E54" s="129">
        <v>0.06</v>
      </c>
      <c r="F54" s="186"/>
      <c r="G54" s="119" t="s">
        <v>137</v>
      </c>
      <c r="H54" s="118"/>
      <c r="I54" s="118"/>
      <c r="J54" s="140">
        <f>VLOOKUP(G54,'[3]Định mức truyền 2.2022'!$A$3:$I$187,9,0)</f>
        <v>2.0903744825906947E-3</v>
      </c>
      <c r="K54" s="188"/>
    </row>
    <row r="55" spans="1:11">
      <c r="A55" s="117"/>
      <c r="B55" s="117"/>
      <c r="C55" s="117"/>
      <c r="D55" s="117"/>
      <c r="E55" s="117"/>
      <c r="F55" s="135"/>
      <c r="G55" s="119" t="s">
        <v>77</v>
      </c>
      <c r="H55" s="118"/>
      <c r="I55" s="118"/>
      <c r="J55" s="140" t="e">
        <f>VLOOKUP(G55,'[3]Định mức truyền 2.2022'!$A$3:$I$187,9,0)</f>
        <v>#N/A</v>
      </c>
      <c r="K55" s="188"/>
    </row>
    <row r="56" spans="1:11">
      <c r="A56" s="117"/>
      <c r="B56" s="132"/>
      <c r="C56" s="117"/>
      <c r="D56" s="117"/>
      <c r="E56" s="117"/>
      <c r="F56" s="117"/>
      <c r="G56" s="119" t="s">
        <v>78</v>
      </c>
      <c r="H56" s="118"/>
      <c r="I56" s="118"/>
      <c r="J56" s="140">
        <f>VLOOKUP(G56,'[3]Định mức truyền 2.2022'!$A$3:$I$187,9,0)</f>
        <v>2.0603710737764794E-3</v>
      </c>
      <c r="K56" s="188"/>
    </row>
    <row r="57" spans="1:11">
      <c r="A57" s="117"/>
      <c r="B57" s="133"/>
      <c r="C57" s="117"/>
      <c r="D57" s="117"/>
      <c r="E57" s="117"/>
      <c r="F57" s="117"/>
      <c r="G57" s="119" t="s">
        <v>136</v>
      </c>
      <c r="H57" s="118"/>
      <c r="I57" s="118"/>
      <c r="J57" s="140">
        <f>VLOOKUP(G57,'[3]Định mức truyền 2.2022'!$A$3:$I$187,9,0)</f>
        <v>1.9182998268062654E-3</v>
      </c>
      <c r="K57" s="188"/>
    </row>
    <row r="58" spans="1:11">
      <c r="A58" s="117"/>
      <c r="B58" s="132"/>
      <c r="C58" s="117"/>
      <c r="D58" s="117"/>
      <c r="E58" s="117"/>
      <c r="F58" s="117"/>
      <c r="G58" s="119" t="s">
        <v>80</v>
      </c>
      <c r="H58" s="118"/>
      <c r="I58" s="118"/>
      <c r="J58" s="140">
        <f>VLOOKUP(G58,'[3]Định mức truyền 2.2022'!$A$3:$I$187,9,0)</f>
        <v>4.9627657210908359E-5</v>
      </c>
      <c r="K58" s="188"/>
    </row>
    <row r="59" spans="1:11">
      <c r="A59" s="117"/>
      <c r="B59" s="132"/>
      <c r="C59" s="117"/>
      <c r="D59" s="117"/>
      <c r="E59" s="117"/>
      <c r="F59" s="117"/>
      <c r="G59" s="119" t="s">
        <v>81</v>
      </c>
      <c r="H59" s="118"/>
      <c r="I59" s="118"/>
      <c r="J59" s="140">
        <f>VLOOKUP(G59,'[3]Định mức truyền 2.2022'!$A$3:$I$187,9,0)</f>
        <v>1.2025163093412409E-4</v>
      </c>
      <c r="K59" s="188"/>
    </row>
    <row r="60" spans="1:11">
      <c r="A60" s="117"/>
      <c r="B60" s="136"/>
      <c r="C60" s="117"/>
      <c r="D60" s="117"/>
      <c r="E60" s="117"/>
      <c r="F60" s="117"/>
      <c r="G60" s="119" t="s">
        <v>82</v>
      </c>
      <c r="H60" s="118"/>
      <c r="I60" s="118"/>
      <c r="J60" s="140">
        <f>VLOOKUP(G60,'[3]Định mức truyền 2.2022'!$A$3:$I$187,9,0)</f>
        <v>3.0769147470763184E-4</v>
      </c>
      <c r="K60" s="188"/>
    </row>
    <row r="61" spans="1:11">
      <c r="A61" s="117"/>
      <c r="B61" s="136"/>
      <c r="C61" s="117"/>
      <c r="D61" s="117"/>
      <c r="E61" s="117"/>
      <c r="F61" s="117"/>
      <c r="G61" s="119" t="s">
        <v>83</v>
      </c>
      <c r="H61" s="118"/>
      <c r="I61" s="118"/>
      <c r="J61" s="140">
        <f>VLOOKUP(G61,'[3]Định mức truyền 2.2022'!$A$3:$I$187,9,0)</f>
        <v>9.1620290235523136E-5</v>
      </c>
      <c r="K61" s="188"/>
    </row>
    <row r="62" spans="1:11">
      <c r="A62" s="117"/>
      <c r="B62" s="117"/>
      <c r="C62" s="117"/>
      <c r="D62" s="117"/>
      <c r="E62" s="117"/>
      <c r="F62" s="117"/>
      <c r="G62" s="119" t="s">
        <v>84</v>
      </c>
      <c r="H62" s="118"/>
      <c r="I62" s="118"/>
      <c r="J62" s="140">
        <f>VLOOKUP(G62,'[3]Định mức truyền 2.2022'!$A$3:$I$187,9,0)</f>
        <v>1.5460923977244528E-4</v>
      </c>
      <c r="K62" s="188"/>
    </row>
    <row r="63" spans="1:11">
      <c r="A63" s="117"/>
      <c r="B63" s="117"/>
      <c r="C63" s="117"/>
      <c r="D63" s="117"/>
      <c r="E63" s="117"/>
      <c r="F63" s="117"/>
      <c r="G63" s="119" t="s">
        <v>85</v>
      </c>
      <c r="H63" s="118"/>
      <c r="I63" s="118"/>
      <c r="J63" s="140">
        <f>VLOOKUP(G63,'[3]Định mức truyền 2.2022'!$A$3:$I$187,9,0)</f>
        <v>4.5810145117761568E-5</v>
      </c>
      <c r="K63" s="188"/>
    </row>
    <row r="64" spans="1:11">
      <c r="A64" s="117"/>
      <c r="B64" s="117"/>
      <c r="C64" s="117"/>
      <c r="D64" s="117"/>
      <c r="E64" s="117"/>
      <c r="F64" s="117"/>
      <c r="G64" s="119" t="s">
        <v>86</v>
      </c>
      <c r="H64" s="118"/>
      <c r="I64" s="118"/>
      <c r="J64" s="140">
        <f>VLOOKUP(G64,'[3]Định mức truyền 2.2022'!$A$3:$I$187,9,0)</f>
        <v>1.6033550791216548E-4</v>
      </c>
      <c r="K64" s="188"/>
    </row>
    <row r="65" spans="7:11">
      <c r="G65" s="119" t="s">
        <v>87</v>
      </c>
      <c r="H65" s="118"/>
      <c r="I65" s="118"/>
      <c r="J65" s="140">
        <f>VLOOKUP(G65,'[3]Định mức truyền 2.2022'!$A$3:$I$187,9,0)</f>
        <v>3.4357608838321166E-5</v>
      </c>
      <c r="K65" s="188"/>
    </row>
    <row r="66" spans="7:11">
      <c r="G66" s="119" t="s">
        <v>88</v>
      </c>
      <c r="H66" s="118"/>
      <c r="I66" s="118"/>
      <c r="J66" s="140">
        <f>VLOOKUP(G66,'[3]Định mức truyền 2.2022'!$A$3:$I$187,9,0)</f>
        <v>5.1536413257481759E-4</v>
      </c>
      <c r="K66" s="188"/>
    </row>
    <row r="67" spans="7:11">
      <c r="G67" s="119" t="s">
        <v>90</v>
      </c>
      <c r="H67" s="118"/>
      <c r="I67" s="118"/>
      <c r="J67" s="140">
        <f>VLOOKUP(G67,'[3]Định mức truyền 2.2022'!$A$3:$I$187,9,0)</f>
        <v>3.1922036122893518E-3</v>
      </c>
      <c r="K67" s="188"/>
    </row>
    <row r="68" spans="7:11">
      <c r="G68" s="119" t="s">
        <v>92</v>
      </c>
      <c r="H68" s="118"/>
      <c r="I68" s="118"/>
      <c r="J68" s="140">
        <f>VLOOKUP(G68,'[3]Định mức truyền 2.2022'!$A$3:$I$187,9,0)</f>
        <v>7.6350241862935936E-4</v>
      </c>
      <c r="K68" s="188"/>
    </row>
    <row r="69" spans="7:11">
      <c r="G69" s="119" t="s">
        <v>94</v>
      </c>
      <c r="H69" s="118"/>
      <c r="I69" s="118"/>
      <c r="J69" s="140">
        <f>VLOOKUP(G69,'[3]Định mức truyền 2.2022'!$A$3:$I$187,9,0)</f>
        <v>2.9433018238161804E-4</v>
      </c>
      <c r="K69" s="188"/>
    </row>
    <row r="70" spans="7:11">
      <c r="G70" s="119" t="s">
        <v>106</v>
      </c>
      <c r="H70" s="118"/>
      <c r="I70" s="118"/>
      <c r="J70" s="140">
        <f>VLOOKUP(G70,'[3]Định mức truyền 2.2022'!$A$3:$I$187,9,0)</f>
        <v>1.6407666976344935E-3</v>
      </c>
      <c r="K70" s="188"/>
    </row>
    <row r="71" spans="7:11">
      <c r="G71" s="119" t="s">
        <v>107</v>
      </c>
      <c r="H71" s="118"/>
      <c r="I71" s="118"/>
      <c r="J71" s="140">
        <f>VLOOKUP(G71,'[3]Định mức truyền 2.2022'!$A$3:$I$187,9,0)</f>
        <v>1.7365862511724778E-3</v>
      </c>
      <c r="K71" s="188"/>
    </row>
    <row r="72" spans="7:11">
      <c r="G72" s="119" t="s">
        <v>108</v>
      </c>
      <c r="H72" s="118"/>
      <c r="I72" s="118"/>
      <c r="J72" s="140">
        <f>VLOOKUP(G72,'[3]Định mức truyền 2.2022'!$A$3:$I$187,9,0)</f>
        <v>1.5040997646998378E-3</v>
      </c>
      <c r="K72" s="188"/>
    </row>
    <row r="73" spans="7:11">
      <c r="G73" s="119" t="s">
        <v>124</v>
      </c>
      <c r="H73" s="118"/>
      <c r="I73" s="118"/>
      <c r="J73" s="140">
        <f>VLOOKUP(G73,'[3]Định mức truyền 2.2022'!$A$3:$I$187,9,0)</f>
        <v>2.2389708426305967E-3</v>
      </c>
      <c r="K73" s="188"/>
    </row>
    <row r="74" spans="7:11">
      <c r="G74" s="119" t="s">
        <v>125</v>
      </c>
      <c r="H74" s="118"/>
      <c r="I74" s="118"/>
      <c r="J74" s="140">
        <f>VLOOKUP(G74,'[3]Định mức truyền 2.2022'!$A$3:$I$187,9,0)</f>
        <v>2.0370499582215576E-3</v>
      </c>
      <c r="K74" s="188"/>
    </row>
  </sheetData>
  <autoFilter ref="A5:J40" xr:uid="{00000000-0009-0000-0000-000000000000}"/>
  <mergeCells count="8">
    <mergeCell ref="F45:F54"/>
    <mergeCell ref="A4:H4"/>
    <mergeCell ref="K43:K74"/>
    <mergeCell ref="A38:B38"/>
    <mergeCell ref="A39:B39"/>
    <mergeCell ref="A40:B40"/>
    <mergeCell ref="C43:D43"/>
    <mergeCell ref="I4:N4"/>
  </mergeCells>
  <phoneticPr fontId="35"/>
  <conditionalFormatting sqref="B57">
    <cfRule type="expression" dxfId="3" priority="5">
      <formula>C57&lt;&gt;0</formula>
    </cfRule>
  </conditionalFormatting>
  <conditionalFormatting sqref="B57">
    <cfRule type="expression" dxfId="2" priority="3">
      <formula>C57&lt;&gt;0</formula>
    </cfRule>
  </conditionalFormatting>
  <conditionalFormatting sqref="B57">
    <cfRule type="expression" dxfId="1" priority="6">
      <formula>D53&lt;&gt;0</formula>
    </cfRule>
  </conditionalFormatting>
  <conditionalFormatting sqref="E45">
    <cfRule type="expression" dxfId="0" priority="1">
      <formula>E45&lt;&gt;0</formula>
    </cfRule>
  </conditionalFormatting>
  <pageMargins left="0.41" right="0.19" top="0.75" bottom="0.75" header="0.3" footer="0.3"/>
  <pageSetup paperSize="8" scale="80" orientation="landscape" r:id="rId1"/>
  <rowBreaks count="1" manualBreakCount="1">
    <brk id="41" max="16383" man="1"/>
  </rowBreaks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4">
    <tabColor rgb="FFFFFF00"/>
  </sheetPr>
  <dimension ref="A1:N27"/>
  <sheetViews>
    <sheetView view="pageBreakPreview" topLeftCell="A5" zoomScaleSheetLayoutView="100" workbookViewId="0">
      <selection activeCell="O10" sqref="O10"/>
    </sheetView>
  </sheetViews>
  <sheetFormatPr defaultColWidth="9.08984375" defaultRowHeight="14.5"/>
  <cols>
    <col min="1" max="1" width="6.453125" style="45" customWidth="1"/>
    <col min="2" max="2" width="29.54296875" style="45" customWidth="1"/>
    <col min="3" max="3" width="9.36328125" style="45" customWidth="1"/>
    <col min="4" max="4" width="6.90625" style="45" customWidth="1"/>
    <col min="5" max="5" width="10.6328125" style="45" customWidth="1"/>
    <col min="6" max="6" width="11.90625" style="45" customWidth="1"/>
    <col min="7" max="7" width="7.6328125" style="45" customWidth="1"/>
    <col min="8" max="8" width="12.90625" style="45" customWidth="1"/>
    <col min="9" max="9" width="11.6328125" style="45" customWidth="1"/>
    <col min="10" max="10" width="13.54296875" style="45" customWidth="1"/>
    <col min="11" max="11" width="15" style="45" customWidth="1"/>
    <col min="12" max="13" width="10.6328125" style="45" customWidth="1"/>
    <col min="14" max="16384" width="9.08984375" style="45"/>
  </cols>
  <sheetData>
    <row r="1" spans="1:14" ht="40.5" customHeight="1">
      <c r="A1" s="209" t="s">
        <v>0</v>
      </c>
      <c r="B1" s="210"/>
      <c r="C1" s="210"/>
      <c r="D1" s="210"/>
      <c r="E1" s="210"/>
      <c r="F1" s="210"/>
      <c r="G1" s="210"/>
      <c r="H1" s="210"/>
      <c r="I1" s="210"/>
      <c r="J1" s="210"/>
      <c r="K1" s="210"/>
      <c r="L1" s="210"/>
      <c r="M1" s="210"/>
      <c r="N1" s="210"/>
    </row>
    <row r="2" spans="1:14" ht="21.75" customHeight="1">
      <c r="A2" s="48"/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</row>
    <row r="3" spans="1:14">
      <c r="A3" s="50" t="s">
        <v>130</v>
      </c>
      <c r="F3" s="50" t="s">
        <v>111</v>
      </c>
      <c r="H3" s="50"/>
    </row>
    <row r="4" spans="1:14" ht="18" customHeight="1">
      <c r="A4" s="50" t="s">
        <v>131</v>
      </c>
      <c r="F4" s="204" t="s">
        <v>44</v>
      </c>
      <c r="G4" s="204"/>
      <c r="H4" s="204"/>
      <c r="I4" s="204"/>
      <c r="J4" s="204"/>
      <c r="K4" s="204"/>
      <c r="L4" s="204"/>
      <c r="M4" s="204"/>
    </row>
    <row r="5" spans="1:14">
      <c r="A5" s="51" t="s">
        <v>52</v>
      </c>
      <c r="C5" s="211">
        <f>+Tổng!C3</f>
        <v>304534278700</v>
      </c>
      <c r="D5" s="211"/>
      <c r="E5" s="211"/>
      <c r="F5" s="50" t="s">
        <v>39</v>
      </c>
      <c r="H5" s="50"/>
      <c r="J5" s="50" t="s">
        <v>48</v>
      </c>
      <c r="K5" s="45" t="str">
        <f>+Tổng!C20</f>
        <v>FZA5-19-4JYC</v>
      </c>
    </row>
    <row r="6" spans="1:14">
      <c r="F6" s="50" t="s">
        <v>51</v>
      </c>
      <c r="G6" s="111">
        <f>+Tổng!D20</f>
        <v>1134</v>
      </c>
      <c r="H6" s="50" t="s">
        <v>142</v>
      </c>
      <c r="J6" s="45" t="s">
        <v>50</v>
      </c>
      <c r="K6" s="45" t="str">
        <f>+Tổng!G20&amp;" USD"</f>
        <v>22585.47 USD</v>
      </c>
    </row>
    <row r="7" spans="1:14">
      <c r="F7" s="51"/>
      <c r="H7" s="51"/>
    </row>
    <row r="8" spans="1:14" ht="42.75" customHeight="1">
      <c r="A8" s="212" t="s">
        <v>1</v>
      </c>
      <c r="B8" s="212" t="s">
        <v>2</v>
      </c>
      <c r="C8" s="212" t="s">
        <v>45</v>
      </c>
      <c r="D8" s="212" t="s">
        <v>3</v>
      </c>
      <c r="E8" s="212" t="s">
        <v>36</v>
      </c>
      <c r="F8" s="212" t="s">
        <v>4</v>
      </c>
      <c r="G8" s="212"/>
      <c r="H8" s="212"/>
      <c r="I8" s="212" t="s">
        <v>5</v>
      </c>
      <c r="J8" s="212" t="s">
        <v>6</v>
      </c>
      <c r="K8" s="212"/>
      <c r="L8" s="212" t="s">
        <v>7</v>
      </c>
      <c r="M8" s="212"/>
    </row>
    <row r="9" spans="1:14">
      <c r="A9" s="212"/>
      <c r="B9" s="212"/>
      <c r="C9" s="212"/>
      <c r="D9" s="212"/>
      <c r="E9" s="212"/>
      <c r="F9" s="212" t="s">
        <v>8</v>
      </c>
      <c r="G9" s="212" t="s">
        <v>9</v>
      </c>
      <c r="H9" s="212"/>
      <c r="I9" s="212"/>
      <c r="J9" s="212"/>
      <c r="K9" s="212"/>
      <c r="L9" s="212"/>
      <c r="M9" s="212"/>
    </row>
    <row r="10" spans="1:14" ht="23.25" customHeight="1">
      <c r="A10" s="212"/>
      <c r="B10" s="212"/>
      <c r="C10" s="212"/>
      <c r="D10" s="212"/>
      <c r="E10" s="212"/>
      <c r="F10" s="212"/>
      <c r="G10" s="109" t="s">
        <v>10</v>
      </c>
      <c r="H10" s="109" t="s">
        <v>11</v>
      </c>
      <c r="I10" s="212"/>
      <c r="J10" s="109" t="s">
        <v>12</v>
      </c>
      <c r="K10" s="109" t="s">
        <v>13</v>
      </c>
      <c r="L10" s="109" t="s">
        <v>12</v>
      </c>
      <c r="M10" s="109" t="s">
        <v>13</v>
      </c>
    </row>
    <row r="11" spans="1:14">
      <c r="A11" s="53" t="s">
        <v>14</v>
      </c>
      <c r="B11" s="53" t="s">
        <v>15</v>
      </c>
      <c r="C11" s="53" t="s">
        <v>16</v>
      </c>
      <c r="D11" s="53" t="s">
        <v>17</v>
      </c>
      <c r="E11" s="53" t="s">
        <v>18</v>
      </c>
      <c r="F11" s="53" t="s">
        <v>19</v>
      </c>
      <c r="G11" s="53" t="s">
        <v>20</v>
      </c>
      <c r="H11" s="53" t="s">
        <v>21</v>
      </c>
      <c r="I11" s="53" t="s">
        <v>22</v>
      </c>
      <c r="J11" s="53" t="s">
        <v>23</v>
      </c>
      <c r="K11" s="53" t="s">
        <v>24</v>
      </c>
      <c r="L11" s="53" t="s">
        <v>25</v>
      </c>
      <c r="M11" s="53" t="s">
        <v>26</v>
      </c>
    </row>
    <row r="12" spans="1:14">
      <c r="A12" s="54" t="s">
        <v>27</v>
      </c>
      <c r="B12" s="55" t="s">
        <v>28</v>
      </c>
      <c r="C12" s="56"/>
      <c r="D12" s="57"/>
      <c r="F12" s="58"/>
      <c r="G12" s="56"/>
      <c r="H12" s="59"/>
      <c r="I12" s="60"/>
      <c r="J12" s="61"/>
      <c r="K12" s="62"/>
      <c r="L12" s="56"/>
      <c r="M12" s="56"/>
    </row>
    <row r="13" spans="1:14">
      <c r="A13" s="56">
        <v>1</v>
      </c>
      <c r="B13" s="63" t="s">
        <v>40</v>
      </c>
      <c r="C13" s="56">
        <v>76012000</v>
      </c>
      <c r="D13" s="64" t="s">
        <v>41</v>
      </c>
      <c r="E13" s="47">
        <f>+Tổng!H20</f>
        <v>1.9182998268062654E-3</v>
      </c>
      <c r="F13" s="65">
        <f>+Tổng!E45</f>
        <v>2515</v>
      </c>
      <c r="G13" s="56"/>
      <c r="H13" s="66">
        <f>F13*E13</f>
        <v>4.8245240644177576</v>
      </c>
      <c r="I13" s="64" t="s">
        <v>43</v>
      </c>
      <c r="J13" s="67">
        <f>+Tổng!C45</f>
        <v>104258702660</v>
      </c>
      <c r="K13" s="42">
        <f>+Tổng!D45</f>
        <v>44460</v>
      </c>
      <c r="L13" s="56"/>
      <c r="M13" s="56"/>
    </row>
    <row r="14" spans="1:14" ht="36.5">
      <c r="A14" s="56">
        <v>2</v>
      </c>
      <c r="B14" s="68" t="s">
        <v>105</v>
      </c>
      <c r="C14" s="56" t="s">
        <v>110</v>
      </c>
      <c r="D14" s="64" t="s">
        <v>56</v>
      </c>
      <c r="E14" s="47">
        <f>+Tổng!I20</f>
        <v>1.1402343066969749</v>
      </c>
      <c r="F14" s="79">
        <f>+Tổng!E47</f>
        <v>1.6719999999999999</v>
      </c>
      <c r="G14" s="56"/>
      <c r="H14" s="66">
        <f>F14*E14</f>
        <v>1.906471760797342</v>
      </c>
      <c r="I14" s="64" t="s">
        <v>104</v>
      </c>
      <c r="J14" s="70" t="str">
        <f>+Tổng!C47</f>
        <v>104074222560</v>
      </c>
      <c r="K14" s="62">
        <f>+Tổng!D47</f>
        <v>44355</v>
      </c>
      <c r="L14" s="56"/>
      <c r="M14" s="56"/>
    </row>
    <row r="15" spans="1:14">
      <c r="A15" s="54"/>
      <c r="B15" s="71"/>
      <c r="C15" s="56"/>
      <c r="D15" s="56"/>
      <c r="E15" s="56"/>
      <c r="F15" s="72"/>
      <c r="G15" s="73"/>
      <c r="H15" s="46">
        <f>SUM(H13:H14)</f>
        <v>6.7309958252150999</v>
      </c>
      <c r="I15" s="56"/>
      <c r="J15" s="56"/>
      <c r="K15" s="56"/>
      <c r="L15" s="56"/>
      <c r="M15" s="56"/>
    </row>
    <row r="16" spans="1:14">
      <c r="A16" s="54" t="s">
        <v>29</v>
      </c>
      <c r="B16" s="55" t="s">
        <v>30</v>
      </c>
      <c r="C16" s="75"/>
      <c r="D16" s="75"/>
      <c r="E16" s="75"/>
      <c r="F16" s="75"/>
      <c r="G16" s="75"/>
      <c r="H16" s="46">
        <f>+Tổng!F20</f>
        <v>19.916641329691888</v>
      </c>
      <c r="I16" s="75"/>
      <c r="J16" s="75"/>
      <c r="K16" s="75"/>
      <c r="L16" s="56"/>
      <c r="M16" s="56"/>
      <c r="N16" s="74">
        <f>(H16-H15)/H16</f>
        <v>0.66204162068327865</v>
      </c>
    </row>
    <row r="17" spans="1:14">
      <c r="N17" s="45" t="str">
        <f>+TEXT(N16,"00.00%")</f>
        <v>66.20%</v>
      </c>
    </row>
    <row r="18" spans="1:14" ht="15" customHeight="1">
      <c r="A18" s="203" t="s">
        <v>37</v>
      </c>
    </row>
    <row r="19" spans="1:14" ht="25.5" customHeight="1">
      <c r="A19" s="203"/>
      <c r="B19" s="204" t="s">
        <v>31</v>
      </c>
      <c r="C19" s="110"/>
      <c r="D19" s="110"/>
      <c r="E19" s="165"/>
      <c r="F19" s="165"/>
      <c r="G19" s="165"/>
      <c r="H19" s="165"/>
      <c r="I19" s="165"/>
      <c r="J19" s="166">
        <f>H16</f>
        <v>19.916641329691888</v>
      </c>
      <c r="K19" s="166">
        <f>H15</f>
        <v>6.7309958252150999</v>
      </c>
      <c r="L19" s="206">
        <f>(J19-K19)/J20</f>
        <v>0.66204162068327865</v>
      </c>
      <c r="M19" s="206"/>
    </row>
    <row r="20" spans="1:14" ht="23.25" customHeight="1">
      <c r="A20" s="203"/>
      <c r="B20" s="204"/>
      <c r="C20" s="165"/>
      <c r="D20" s="165"/>
      <c r="E20" s="165"/>
      <c r="F20" s="165"/>
      <c r="G20" s="165"/>
      <c r="H20" s="165"/>
      <c r="I20" s="165"/>
      <c r="J20" s="207">
        <f>H16</f>
        <v>19.916641329691888</v>
      </c>
      <c r="K20" s="208"/>
      <c r="L20" s="206"/>
      <c r="M20" s="206"/>
    </row>
    <row r="21" spans="1:14" ht="18.75" customHeight="1">
      <c r="A21" s="203"/>
      <c r="C21" s="205"/>
      <c r="D21" s="205"/>
    </row>
    <row r="22" spans="1:14">
      <c r="A22" s="77" t="s">
        <v>32</v>
      </c>
    </row>
    <row r="23" spans="1:14">
      <c r="A23" s="50" t="s">
        <v>33</v>
      </c>
    </row>
    <row r="25" spans="1:14">
      <c r="I25" s="78" t="str">
        <f>+Tổng!E2</f>
        <v>Hà Nội, ngày 17 tháng 2 năm 2022</v>
      </c>
    </row>
    <row r="26" spans="1:14">
      <c r="I26" s="77" t="s">
        <v>34</v>
      </c>
    </row>
    <row r="27" spans="1:14">
      <c r="I27" s="78" t="s">
        <v>35</v>
      </c>
    </row>
  </sheetData>
  <mergeCells count="19">
    <mergeCell ref="A18:A21"/>
    <mergeCell ref="B19:B20"/>
    <mergeCell ref="C21:D21"/>
    <mergeCell ref="L19:M20"/>
    <mergeCell ref="J20:K20"/>
    <mergeCell ref="A1:N1"/>
    <mergeCell ref="F4:M4"/>
    <mergeCell ref="C5:E5"/>
    <mergeCell ref="A8:A10"/>
    <mergeCell ref="B8:B10"/>
    <mergeCell ref="C8:C10"/>
    <mergeCell ref="D8:D10"/>
    <mergeCell ref="E8:E10"/>
    <mergeCell ref="F8:H8"/>
    <mergeCell ref="I8:I10"/>
    <mergeCell ref="J8:K9"/>
    <mergeCell ref="L8:M9"/>
    <mergeCell ref="F9:F10"/>
    <mergeCell ref="G9:H9"/>
  </mergeCells>
  <phoneticPr fontId="35"/>
  <pageMargins left="0.1" right="0.1" top="0.75" bottom="0.75" header="0.3" footer="0.3"/>
  <pageSetup paperSize="9" scale="70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5">
    <tabColor rgb="FFFFFF00"/>
  </sheetPr>
  <dimension ref="A1:O31"/>
  <sheetViews>
    <sheetView view="pageBreakPreview" topLeftCell="A11" zoomScaleSheetLayoutView="100" workbookViewId="0">
      <selection activeCell="O21" sqref="O21"/>
    </sheetView>
  </sheetViews>
  <sheetFormatPr defaultColWidth="9.08984375" defaultRowHeight="14.5"/>
  <cols>
    <col min="1" max="1" width="6.453125" style="45" customWidth="1"/>
    <col min="2" max="2" width="51.453125" style="45" customWidth="1"/>
    <col min="3" max="3" width="9.36328125" style="45" customWidth="1"/>
    <col min="4" max="4" width="6.90625" style="45" customWidth="1"/>
    <col min="5" max="5" width="10.6328125" style="45" customWidth="1"/>
    <col min="6" max="6" width="11.90625" style="45" customWidth="1"/>
    <col min="7" max="7" width="7.6328125" style="45" customWidth="1"/>
    <col min="8" max="8" width="12.90625" style="45" customWidth="1"/>
    <col min="9" max="9" width="11.6328125" style="45" customWidth="1"/>
    <col min="10" max="10" width="13.54296875" style="45" customWidth="1"/>
    <col min="11" max="11" width="15" style="45" customWidth="1"/>
    <col min="12" max="13" width="10.6328125" style="45" customWidth="1"/>
    <col min="14" max="16384" width="9.08984375" style="45"/>
  </cols>
  <sheetData>
    <row r="1" spans="1:14" ht="40.5" customHeight="1">
      <c r="A1" s="209" t="s">
        <v>0</v>
      </c>
      <c r="B1" s="210"/>
      <c r="C1" s="210"/>
      <c r="D1" s="210"/>
      <c r="E1" s="210"/>
      <c r="F1" s="210"/>
      <c r="G1" s="210"/>
      <c r="H1" s="210"/>
      <c r="I1" s="210"/>
      <c r="J1" s="210"/>
      <c r="K1" s="210"/>
      <c r="L1" s="210"/>
      <c r="M1" s="210"/>
      <c r="N1" s="210"/>
    </row>
    <row r="2" spans="1:14" ht="11.25" customHeight="1">
      <c r="A2" s="48"/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</row>
    <row r="3" spans="1:14">
      <c r="A3" s="50" t="s">
        <v>130</v>
      </c>
      <c r="F3" s="50" t="s">
        <v>112</v>
      </c>
      <c r="H3" s="50"/>
    </row>
    <row r="4" spans="1:14" ht="18" customHeight="1">
      <c r="A4" s="50" t="s">
        <v>131</v>
      </c>
      <c r="F4" s="204" t="s">
        <v>129</v>
      </c>
      <c r="G4" s="204"/>
      <c r="H4" s="204"/>
      <c r="I4" s="204"/>
      <c r="J4" s="204"/>
      <c r="K4" s="204"/>
      <c r="L4" s="204"/>
      <c r="M4" s="204"/>
    </row>
    <row r="5" spans="1:14">
      <c r="A5" s="51" t="s">
        <v>52</v>
      </c>
      <c r="C5" s="211">
        <f>+Tổng!C3</f>
        <v>304534278700</v>
      </c>
      <c r="D5" s="211"/>
      <c r="E5" s="211"/>
      <c r="F5" s="50" t="s">
        <v>126</v>
      </c>
      <c r="H5" s="50"/>
      <c r="J5" s="50" t="s">
        <v>48</v>
      </c>
      <c r="K5" s="45" t="str">
        <f>+Tổng!C30</f>
        <v>PSED-10-500</v>
      </c>
    </row>
    <row r="6" spans="1:14">
      <c r="F6" s="50" t="s">
        <v>51</v>
      </c>
      <c r="G6" s="45" t="str">
        <f>+Tổng!D30&amp;" chiếc"</f>
        <v>768 chiếc</v>
      </c>
      <c r="H6" s="50"/>
      <c r="J6" s="45" t="s">
        <v>50</v>
      </c>
      <c r="K6" s="45" t="str">
        <f>+Tổng!G30&amp;" USD"</f>
        <v>19344.34 USD</v>
      </c>
    </row>
    <row r="7" spans="1:14" ht="42.75" customHeight="1">
      <c r="A7" s="212" t="s">
        <v>1</v>
      </c>
      <c r="B7" s="212" t="s">
        <v>2</v>
      </c>
      <c r="C7" s="212" t="s">
        <v>45</v>
      </c>
      <c r="D7" s="212" t="s">
        <v>3</v>
      </c>
      <c r="E7" s="212" t="s">
        <v>36</v>
      </c>
      <c r="F7" s="212" t="s">
        <v>4</v>
      </c>
      <c r="G7" s="212"/>
      <c r="H7" s="212"/>
      <c r="I7" s="212" t="s">
        <v>5</v>
      </c>
      <c r="J7" s="212" t="s">
        <v>6</v>
      </c>
      <c r="K7" s="212"/>
      <c r="L7" s="212" t="s">
        <v>7</v>
      </c>
      <c r="M7" s="212"/>
    </row>
    <row r="8" spans="1:14">
      <c r="A8" s="212"/>
      <c r="B8" s="212"/>
      <c r="C8" s="212"/>
      <c r="D8" s="212"/>
      <c r="E8" s="212"/>
      <c r="F8" s="212" t="s">
        <v>8</v>
      </c>
      <c r="G8" s="212" t="s">
        <v>9</v>
      </c>
      <c r="H8" s="212"/>
      <c r="I8" s="212"/>
      <c r="J8" s="212"/>
      <c r="K8" s="212"/>
      <c r="L8" s="212"/>
      <c r="M8" s="212"/>
    </row>
    <row r="9" spans="1:14" ht="23.25" customHeight="1">
      <c r="A9" s="212"/>
      <c r="B9" s="212"/>
      <c r="C9" s="212"/>
      <c r="D9" s="212"/>
      <c r="E9" s="212"/>
      <c r="F9" s="212"/>
      <c r="G9" s="52" t="s">
        <v>10</v>
      </c>
      <c r="H9" s="52" t="s">
        <v>11</v>
      </c>
      <c r="I9" s="212"/>
      <c r="J9" s="52" t="s">
        <v>12</v>
      </c>
      <c r="K9" s="52" t="s">
        <v>13</v>
      </c>
      <c r="L9" s="52" t="s">
        <v>12</v>
      </c>
      <c r="M9" s="52" t="s">
        <v>13</v>
      </c>
    </row>
    <row r="10" spans="1:14">
      <c r="A10" s="53" t="s">
        <v>14</v>
      </c>
      <c r="B10" s="53" t="s">
        <v>15</v>
      </c>
      <c r="C10" s="53" t="s">
        <v>16</v>
      </c>
      <c r="D10" s="53" t="s">
        <v>17</v>
      </c>
      <c r="E10" s="53" t="s">
        <v>18</v>
      </c>
      <c r="F10" s="53" t="s">
        <v>19</v>
      </c>
      <c r="G10" s="53" t="s">
        <v>20</v>
      </c>
      <c r="H10" s="53" t="s">
        <v>21</v>
      </c>
      <c r="I10" s="53" t="s">
        <v>22</v>
      </c>
      <c r="J10" s="53" t="s">
        <v>23</v>
      </c>
      <c r="K10" s="53" t="s">
        <v>24</v>
      </c>
      <c r="L10" s="53" t="s">
        <v>25</v>
      </c>
      <c r="M10" s="53" t="s">
        <v>26</v>
      </c>
    </row>
    <row r="11" spans="1:14">
      <c r="A11" s="54" t="s">
        <v>27</v>
      </c>
      <c r="B11" s="55" t="s">
        <v>28</v>
      </c>
      <c r="C11" s="56"/>
      <c r="D11" s="57"/>
      <c r="F11" s="58"/>
      <c r="G11" s="56"/>
      <c r="H11" s="59"/>
      <c r="I11" s="60"/>
      <c r="J11" s="61"/>
      <c r="K11" s="62"/>
      <c r="L11" s="56"/>
      <c r="M11" s="56"/>
    </row>
    <row r="12" spans="1:14">
      <c r="A12" s="56">
        <v>1</v>
      </c>
      <c r="B12" s="63" t="s">
        <v>40</v>
      </c>
      <c r="C12" s="56">
        <v>76012000</v>
      </c>
      <c r="D12" s="64" t="s">
        <v>41</v>
      </c>
      <c r="E12" s="47">
        <f>+Tổng!H30</f>
        <v>3.1922036122893518E-3</v>
      </c>
      <c r="F12" s="65">
        <f>+Tổng!E45</f>
        <v>2515</v>
      </c>
      <c r="G12" s="56"/>
      <c r="H12" s="66">
        <f>F12*E12</f>
        <v>8.0283920849077202</v>
      </c>
      <c r="I12" s="64" t="s">
        <v>43</v>
      </c>
      <c r="J12" s="67">
        <f>+Tổng!C45</f>
        <v>104258702660</v>
      </c>
      <c r="K12" s="42">
        <f>+Tổng!D45</f>
        <v>44460</v>
      </c>
      <c r="L12" s="56"/>
      <c r="M12" s="56"/>
    </row>
    <row r="13" spans="1:14" ht="24">
      <c r="A13" s="56">
        <v>2</v>
      </c>
      <c r="B13" s="63" t="s">
        <v>113</v>
      </c>
      <c r="C13" s="56">
        <v>40169390</v>
      </c>
      <c r="D13" s="64" t="s">
        <v>56</v>
      </c>
      <c r="E13" s="47">
        <f>+Tổng!I30</f>
        <v>1.0518664047151276</v>
      </c>
      <c r="F13" s="65">
        <f>+Tổng!E48</f>
        <v>1.21</v>
      </c>
      <c r="G13" s="56"/>
      <c r="H13" s="66">
        <f t="shared" ref="H13:H18" si="0">F13*E13</f>
        <v>1.2727583497053043</v>
      </c>
      <c r="I13" s="64" t="s">
        <v>104</v>
      </c>
      <c r="J13" s="67" t="str">
        <f>+Tổng!C48</f>
        <v>104064824620</v>
      </c>
      <c r="K13" s="42">
        <f>+Tổng!D48</f>
        <v>44350</v>
      </c>
      <c r="L13" s="56"/>
      <c r="M13" s="56"/>
    </row>
    <row r="14" spans="1:14" ht="24">
      <c r="A14" s="56">
        <v>3</v>
      </c>
      <c r="B14" s="63" t="s">
        <v>114</v>
      </c>
      <c r="C14" s="56">
        <v>73182400</v>
      </c>
      <c r="D14" s="64" t="s">
        <v>56</v>
      </c>
      <c r="E14" s="47">
        <f>+Tổng!J30</f>
        <v>2.0475442043222003</v>
      </c>
      <c r="F14" s="65">
        <f>+Tổng!E49</f>
        <v>0.08</v>
      </c>
      <c r="G14" s="56"/>
      <c r="H14" s="66">
        <f t="shared" si="0"/>
        <v>0.16380353634577602</v>
      </c>
      <c r="I14" s="64" t="s">
        <v>104</v>
      </c>
      <c r="J14" s="67" t="str">
        <f>+Tổng!C49</f>
        <v>104006305060</v>
      </c>
      <c r="K14" s="42">
        <f>+Tổng!D49</f>
        <v>44323</v>
      </c>
      <c r="L14" s="56"/>
      <c r="M14" s="56"/>
    </row>
    <row r="15" spans="1:14" ht="24">
      <c r="A15" s="56">
        <v>4</v>
      </c>
      <c r="B15" s="63" t="s">
        <v>115</v>
      </c>
      <c r="C15" s="56">
        <v>73182400</v>
      </c>
      <c r="D15" s="64" t="s">
        <v>56</v>
      </c>
      <c r="E15" s="47">
        <f>+Tổng!K30</f>
        <v>2.0479371316306483</v>
      </c>
      <c r="F15" s="65">
        <f>+Tổng!E50</f>
        <v>0.08</v>
      </c>
      <c r="G15" s="56"/>
      <c r="H15" s="66">
        <f t="shared" si="0"/>
        <v>0.16383497053045187</v>
      </c>
      <c r="I15" s="64" t="s">
        <v>104</v>
      </c>
      <c r="J15" s="67" t="str">
        <f>+Tổng!C50</f>
        <v>104006305060</v>
      </c>
      <c r="K15" s="42">
        <f>+Tổng!D50</f>
        <v>44323</v>
      </c>
      <c r="L15" s="56"/>
      <c r="M15" s="56"/>
    </row>
    <row r="16" spans="1:14" ht="24">
      <c r="A16" s="56">
        <v>5</v>
      </c>
      <c r="B16" s="63" t="s">
        <v>116</v>
      </c>
      <c r="C16" s="56">
        <v>73181590</v>
      </c>
      <c r="D16" s="64" t="s">
        <v>56</v>
      </c>
      <c r="E16" s="47">
        <f>+Tổng!L30</f>
        <v>1.0235756385068762</v>
      </c>
      <c r="F16" s="65">
        <f>+Tổng!E51</f>
        <v>0.1</v>
      </c>
      <c r="G16" s="56"/>
      <c r="H16" s="66">
        <f t="shared" si="0"/>
        <v>0.10235756385068762</v>
      </c>
      <c r="I16" s="64" t="s">
        <v>104</v>
      </c>
      <c r="J16" s="67" t="str">
        <f>+Tổng!C51</f>
        <v>104058752930</v>
      </c>
      <c r="K16" s="42">
        <f>+Tổng!D51</f>
        <v>44347</v>
      </c>
      <c r="L16" s="56"/>
      <c r="M16" s="56"/>
      <c r="N16" s="74"/>
    </row>
    <row r="17" spans="1:15" ht="24.5">
      <c r="A17" s="56">
        <v>6</v>
      </c>
      <c r="B17" s="68" t="s">
        <v>117</v>
      </c>
      <c r="C17" s="56">
        <v>73181590</v>
      </c>
      <c r="D17" s="64" t="s">
        <v>56</v>
      </c>
      <c r="E17" s="47">
        <f>+Tổng!M30</f>
        <v>1.0235756385068762</v>
      </c>
      <c r="F17" s="65">
        <f>+Tổng!E52</f>
        <v>0.14000000000000001</v>
      </c>
      <c r="G17" s="56"/>
      <c r="H17" s="66">
        <f t="shared" si="0"/>
        <v>0.14330058939096268</v>
      </c>
      <c r="I17" s="64" t="s">
        <v>104</v>
      </c>
      <c r="J17" s="67" t="str">
        <f>+Tổng!C52</f>
        <v>104058752930</v>
      </c>
      <c r="K17" s="42">
        <f>+Tổng!D52</f>
        <v>44347</v>
      </c>
      <c r="L17" s="56"/>
      <c r="M17" s="56"/>
    </row>
    <row r="18" spans="1:15" ht="24.5">
      <c r="A18" s="56">
        <v>7</v>
      </c>
      <c r="B18" s="71" t="s">
        <v>118</v>
      </c>
      <c r="C18" s="56">
        <v>73181590</v>
      </c>
      <c r="D18" s="64" t="s">
        <v>56</v>
      </c>
      <c r="E18" s="47">
        <f>+Tổng!N30</f>
        <v>1.0212180746561885</v>
      </c>
      <c r="F18" s="65">
        <f>+Tổng!E53</f>
        <v>0.08</v>
      </c>
      <c r="G18" s="73"/>
      <c r="H18" s="66">
        <f t="shared" si="0"/>
        <v>8.1697445972495078E-2</v>
      </c>
      <c r="I18" s="64" t="s">
        <v>104</v>
      </c>
      <c r="J18" s="67" t="str">
        <f>+Tổng!C53</f>
        <v>104006305060</v>
      </c>
      <c r="K18" s="42">
        <f>+Tổng!D53</f>
        <v>44323</v>
      </c>
      <c r="L18" s="56"/>
      <c r="M18" s="56"/>
    </row>
    <row r="19" spans="1:15">
      <c r="A19" s="56"/>
      <c r="B19" s="71"/>
      <c r="C19" s="56"/>
      <c r="D19" s="64"/>
      <c r="E19" s="56"/>
      <c r="F19" s="65"/>
      <c r="G19" s="73"/>
      <c r="H19" s="46">
        <f>+SUM(H12:H18)</f>
        <v>9.9561445407033986</v>
      </c>
      <c r="I19" s="56"/>
      <c r="J19" s="56"/>
      <c r="K19" s="56"/>
      <c r="L19" s="56"/>
      <c r="M19" s="56"/>
      <c r="N19" s="74">
        <f>+(H20-H19)/H20</f>
        <v>0.60472583499519628</v>
      </c>
    </row>
    <row r="20" spans="1:15">
      <c r="A20" s="54" t="s">
        <v>29</v>
      </c>
      <c r="B20" s="55" t="s">
        <v>30</v>
      </c>
      <c r="C20" s="75"/>
      <c r="D20" s="75"/>
      <c r="E20" s="75"/>
      <c r="F20" s="75"/>
      <c r="G20" s="75"/>
      <c r="H20" s="46">
        <f>+Tổng!F30</f>
        <v>25.187946549915306</v>
      </c>
      <c r="I20" s="75"/>
      <c r="J20" s="75"/>
      <c r="K20" s="75"/>
      <c r="L20" s="56"/>
      <c r="M20" s="56"/>
      <c r="N20" s="45" t="str">
        <f>+TEXT(N19,"00.00%")</f>
        <v>60.47%</v>
      </c>
      <c r="O20" s="45">
        <v>59.38</v>
      </c>
    </row>
    <row r="22" spans="1:15" ht="15" customHeight="1">
      <c r="A22" s="203" t="s">
        <v>37</v>
      </c>
    </row>
    <row r="23" spans="1:15" ht="25.5" customHeight="1">
      <c r="A23" s="203"/>
      <c r="B23" s="204" t="s">
        <v>31</v>
      </c>
      <c r="C23" s="76"/>
      <c r="D23" s="76"/>
      <c r="E23" s="165"/>
      <c r="F23" s="165"/>
      <c r="G23" s="165"/>
      <c r="H23" s="165"/>
      <c r="I23" s="165"/>
      <c r="J23" s="166">
        <f>H20</f>
        <v>25.187946549915306</v>
      </c>
      <c r="K23" s="166">
        <f>H19</f>
        <v>9.9561445407033986</v>
      </c>
      <c r="L23" s="206">
        <f>(J23-K23)/J24</f>
        <v>0.60472583499519628</v>
      </c>
      <c r="M23" s="206"/>
    </row>
    <row r="24" spans="1:15" ht="23.25" customHeight="1">
      <c r="A24" s="203"/>
      <c r="B24" s="204"/>
      <c r="C24" s="165"/>
      <c r="D24" s="165"/>
      <c r="E24" s="165"/>
      <c r="F24" s="165"/>
      <c r="G24" s="165"/>
      <c r="H24" s="165"/>
      <c r="I24" s="165"/>
      <c r="J24" s="207">
        <f>H20</f>
        <v>25.187946549915306</v>
      </c>
      <c r="K24" s="208"/>
      <c r="L24" s="206"/>
      <c r="M24" s="206"/>
    </row>
    <row r="25" spans="1:15" ht="18.75" customHeight="1">
      <c r="A25" s="203"/>
      <c r="C25" s="205"/>
      <c r="D25" s="205"/>
    </row>
    <row r="26" spans="1:15">
      <c r="A26" s="77" t="s">
        <v>32</v>
      </c>
    </row>
    <row r="27" spans="1:15">
      <c r="A27" s="50" t="s">
        <v>33</v>
      </c>
    </row>
    <row r="29" spans="1:15">
      <c r="I29" s="78" t="str">
        <f>+Tổng!E2</f>
        <v>Hà Nội, ngày 17 tháng 2 năm 2022</v>
      </c>
    </row>
    <row r="30" spans="1:15">
      <c r="I30" s="77" t="s">
        <v>34</v>
      </c>
    </row>
    <row r="31" spans="1:15">
      <c r="I31" s="78" t="s">
        <v>35</v>
      </c>
    </row>
  </sheetData>
  <mergeCells count="19">
    <mergeCell ref="A1:N1"/>
    <mergeCell ref="F4:M4"/>
    <mergeCell ref="C5:E5"/>
    <mergeCell ref="A7:A9"/>
    <mergeCell ref="B7:B9"/>
    <mergeCell ref="C7:C9"/>
    <mergeCell ref="D7:D9"/>
    <mergeCell ref="E7:E9"/>
    <mergeCell ref="F7:H7"/>
    <mergeCell ref="I7:I9"/>
    <mergeCell ref="J7:K8"/>
    <mergeCell ref="L7:M8"/>
    <mergeCell ref="F8:F9"/>
    <mergeCell ref="G8:H8"/>
    <mergeCell ref="A22:A25"/>
    <mergeCell ref="B23:B24"/>
    <mergeCell ref="C25:D25"/>
    <mergeCell ref="L23:M24"/>
    <mergeCell ref="J24:K24"/>
  </mergeCells>
  <phoneticPr fontId="35"/>
  <pageMargins left="0.1" right="0.1" top="0.75" bottom="0.75" header="0.3" footer="0.3"/>
  <pageSetup paperSize="9" scale="60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26">
    <tabColor rgb="FFFFFF00"/>
  </sheetPr>
  <dimension ref="A1:O26"/>
  <sheetViews>
    <sheetView view="pageBreakPreview" topLeftCell="A2" zoomScaleSheetLayoutView="100" workbookViewId="0">
      <selection activeCell="O21" sqref="O21"/>
    </sheetView>
  </sheetViews>
  <sheetFormatPr defaultColWidth="9.08984375" defaultRowHeight="14.5"/>
  <cols>
    <col min="1" max="1" width="6.453125" customWidth="1"/>
    <col min="2" max="2" width="29.54296875" customWidth="1"/>
    <col min="3" max="3" width="9.36328125" customWidth="1"/>
    <col min="4" max="4" width="6.90625" customWidth="1"/>
    <col min="5" max="5" width="10.6328125" customWidth="1"/>
    <col min="6" max="6" width="11.90625" customWidth="1"/>
    <col min="7" max="7" width="7.6328125" customWidth="1"/>
    <col min="8" max="8" width="12.90625" customWidth="1"/>
    <col min="9" max="9" width="11.6328125" customWidth="1"/>
    <col min="10" max="10" width="13.54296875" customWidth="1"/>
    <col min="11" max="11" width="15" customWidth="1"/>
    <col min="12" max="13" width="10.6328125" customWidth="1"/>
  </cols>
  <sheetData>
    <row r="1" spans="1:14" ht="40.5" customHeight="1">
      <c r="A1" s="199" t="s">
        <v>0</v>
      </c>
      <c r="B1" s="200"/>
      <c r="C1" s="200"/>
      <c r="D1" s="200"/>
      <c r="E1" s="200"/>
      <c r="F1" s="200"/>
      <c r="G1" s="200"/>
      <c r="H1" s="200"/>
      <c r="I1" s="200"/>
      <c r="J1" s="200"/>
      <c r="K1" s="200"/>
      <c r="L1" s="200"/>
      <c r="M1" s="200"/>
      <c r="N1" s="200"/>
    </row>
    <row r="2" spans="1:14" ht="21.75" customHeight="1">
      <c r="A2" s="29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</row>
    <row r="3" spans="1:14">
      <c r="A3" s="81" t="s">
        <v>132</v>
      </c>
      <c r="F3" s="81" t="s">
        <v>112</v>
      </c>
      <c r="H3" s="81"/>
    </row>
    <row r="4" spans="1:14" ht="18" customHeight="1">
      <c r="A4" s="81" t="s">
        <v>133</v>
      </c>
      <c r="F4" s="215" t="s">
        <v>44</v>
      </c>
      <c r="G4" s="215"/>
      <c r="H4" s="215"/>
      <c r="I4" s="215"/>
      <c r="J4" s="215"/>
      <c r="K4" s="215"/>
      <c r="L4" s="215"/>
      <c r="M4" s="215"/>
    </row>
    <row r="5" spans="1:14">
      <c r="A5" s="82" t="s">
        <v>52</v>
      </c>
      <c r="C5" s="202">
        <f>+Tổng!C3</f>
        <v>304534278700</v>
      </c>
      <c r="D5" s="202"/>
      <c r="E5" s="202"/>
      <c r="F5" s="81" t="s">
        <v>126</v>
      </c>
      <c r="H5" s="81"/>
      <c r="J5" s="81" t="s">
        <v>48</v>
      </c>
      <c r="K5" t="str">
        <f>+Tổng!C31</f>
        <v>PSED-10-190</v>
      </c>
    </row>
    <row r="6" spans="1:14">
      <c r="F6" s="81" t="s">
        <v>51</v>
      </c>
      <c r="G6" t="str">
        <f>+Tổng!D31&amp;" chiếc"</f>
        <v>648 chiếc</v>
      </c>
      <c r="H6" s="81"/>
      <c r="J6" t="s">
        <v>50</v>
      </c>
      <c r="K6" t="str">
        <f>+Tổng!G31&amp;" USD"</f>
        <v>5687.06 USD</v>
      </c>
    </row>
    <row r="7" spans="1:14" ht="42.75" customHeight="1">
      <c r="A7" s="219" t="s">
        <v>1</v>
      </c>
      <c r="B7" s="219" t="s">
        <v>2</v>
      </c>
      <c r="C7" s="219" t="s">
        <v>45</v>
      </c>
      <c r="D7" s="219" t="s">
        <v>3</v>
      </c>
      <c r="E7" s="219" t="s">
        <v>36</v>
      </c>
      <c r="F7" s="219" t="s">
        <v>4</v>
      </c>
      <c r="G7" s="219"/>
      <c r="H7" s="219"/>
      <c r="I7" s="219" t="s">
        <v>5</v>
      </c>
      <c r="J7" s="219" t="s">
        <v>6</v>
      </c>
      <c r="K7" s="219"/>
      <c r="L7" s="219" t="s">
        <v>7</v>
      </c>
      <c r="M7" s="219"/>
    </row>
    <row r="8" spans="1:14">
      <c r="A8" s="219"/>
      <c r="B8" s="219"/>
      <c r="C8" s="219"/>
      <c r="D8" s="219"/>
      <c r="E8" s="219"/>
      <c r="F8" s="219" t="s">
        <v>8</v>
      </c>
      <c r="G8" s="219" t="s">
        <v>9</v>
      </c>
      <c r="H8" s="219"/>
      <c r="I8" s="219"/>
      <c r="J8" s="219"/>
      <c r="K8" s="219"/>
      <c r="L8" s="219"/>
      <c r="M8" s="219"/>
    </row>
    <row r="9" spans="1:14" ht="23.25" customHeight="1">
      <c r="A9" s="219"/>
      <c r="B9" s="219"/>
      <c r="C9" s="219"/>
      <c r="D9" s="219"/>
      <c r="E9" s="219"/>
      <c r="F9" s="219"/>
      <c r="G9" s="83" t="s">
        <v>10</v>
      </c>
      <c r="H9" s="83" t="s">
        <v>11</v>
      </c>
      <c r="I9" s="219"/>
      <c r="J9" s="83" t="s">
        <v>12</v>
      </c>
      <c r="K9" s="83" t="s">
        <v>13</v>
      </c>
      <c r="L9" s="83" t="s">
        <v>12</v>
      </c>
      <c r="M9" s="83" t="s">
        <v>13</v>
      </c>
    </row>
    <row r="10" spans="1:14">
      <c r="A10" s="84" t="s">
        <v>14</v>
      </c>
      <c r="B10" s="84" t="s">
        <v>15</v>
      </c>
      <c r="C10" s="84" t="s">
        <v>16</v>
      </c>
      <c r="D10" s="84" t="s">
        <v>17</v>
      </c>
      <c r="E10" s="84" t="s">
        <v>18</v>
      </c>
      <c r="F10" s="84" t="s">
        <v>19</v>
      </c>
      <c r="G10" s="84" t="s">
        <v>20</v>
      </c>
      <c r="H10" s="84" t="s">
        <v>21</v>
      </c>
      <c r="I10" s="84" t="s">
        <v>22</v>
      </c>
      <c r="J10" s="84" t="s">
        <v>23</v>
      </c>
      <c r="K10" s="84" t="s">
        <v>24</v>
      </c>
      <c r="L10" s="84" t="s">
        <v>25</v>
      </c>
      <c r="M10" s="84" t="s">
        <v>26</v>
      </c>
    </row>
    <row r="11" spans="1:14">
      <c r="A11" s="85" t="s">
        <v>27</v>
      </c>
      <c r="B11" s="86" t="s">
        <v>28</v>
      </c>
      <c r="C11" s="87"/>
      <c r="D11" s="16"/>
      <c r="F11" s="88"/>
      <c r="G11" s="87"/>
      <c r="H11" s="89"/>
      <c r="I11" s="14"/>
      <c r="J11" s="22"/>
      <c r="K11" s="20"/>
      <c r="L11" s="87"/>
      <c r="M11" s="87"/>
    </row>
    <row r="12" spans="1:14">
      <c r="A12" s="87">
        <v>1</v>
      </c>
      <c r="B12" s="25" t="s">
        <v>40</v>
      </c>
      <c r="C12" s="87">
        <v>76012000</v>
      </c>
      <c r="D12" s="24" t="s">
        <v>41</v>
      </c>
      <c r="E12" s="90">
        <f>+Tổng!H31</f>
        <v>7.6350241862935936E-4</v>
      </c>
      <c r="F12" s="91">
        <f>+Tổng!E45</f>
        <v>2515</v>
      </c>
      <c r="G12" s="87"/>
      <c r="H12" s="92">
        <f>F12*E12</f>
        <v>1.9202085828528388</v>
      </c>
      <c r="I12" s="24" t="s">
        <v>43</v>
      </c>
      <c r="J12" s="113">
        <f>+Tổng!C45</f>
        <v>104258702660</v>
      </c>
      <c r="K12" s="114">
        <f>+Tổng!D45</f>
        <v>44460</v>
      </c>
      <c r="L12" s="87"/>
      <c r="M12" s="87"/>
    </row>
    <row r="13" spans="1:14" ht="36.5">
      <c r="A13" s="87">
        <v>2</v>
      </c>
      <c r="B13" s="13" t="s">
        <v>122</v>
      </c>
      <c r="C13" s="87">
        <v>73182400</v>
      </c>
      <c r="D13" s="14" t="s">
        <v>123</v>
      </c>
      <c r="E13" s="90">
        <f>+Tổng!I31</f>
        <v>2.1133905259231631</v>
      </c>
      <c r="F13" s="112">
        <f>+Tổng!E54</f>
        <v>0.06</v>
      </c>
      <c r="G13" s="87"/>
      <c r="H13" s="92">
        <f>F13*E13</f>
        <v>0.12680343155538978</v>
      </c>
      <c r="I13" s="16" t="s">
        <v>104</v>
      </c>
      <c r="J13" s="115" t="str">
        <f>+Tổng!C54</f>
        <v>104058752930</v>
      </c>
      <c r="K13" s="114">
        <f>+Tổng!D54</f>
        <v>44347</v>
      </c>
      <c r="L13" s="87"/>
      <c r="M13" s="87"/>
    </row>
    <row r="14" spans="1:14">
      <c r="A14" s="85"/>
      <c r="B14" s="17"/>
      <c r="C14" s="87"/>
      <c r="D14" s="87"/>
      <c r="E14" s="87"/>
      <c r="F14" s="94"/>
      <c r="G14" s="95"/>
      <c r="H14" s="96">
        <f>SUM(H12:H13)</f>
        <v>2.0470120144082284</v>
      </c>
      <c r="I14" s="87"/>
      <c r="J14" s="87"/>
      <c r="K14" s="87"/>
      <c r="L14" s="87"/>
      <c r="M14" s="87"/>
    </row>
    <row r="15" spans="1:14">
      <c r="A15" s="85" t="s">
        <v>29</v>
      </c>
      <c r="B15" s="86" t="s">
        <v>30</v>
      </c>
      <c r="C15" s="97"/>
      <c r="D15" s="97"/>
      <c r="E15" s="97"/>
      <c r="F15" s="97"/>
      <c r="G15" s="97"/>
      <c r="H15" s="96">
        <f>+Tổng!F31</f>
        <v>8.7763225800752878</v>
      </c>
      <c r="I15" s="97"/>
      <c r="J15" s="97"/>
      <c r="K15" s="97"/>
      <c r="L15" s="87"/>
      <c r="M15" s="87"/>
      <c r="N15" s="44">
        <f>+(H15-H14)/H15</f>
        <v>0.76675743220109993</v>
      </c>
    </row>
    <row r="16" spans="1:14">
      <c r="N16" s="44" t="str">
        <f>+TEXT(N15,"00.00%")</f>
        <v>76.68%</v>
      </c>
    </row>
    <row r="17" spans="1:15" ht="15" customHeight="1">
      <c r="A17" s="214" t="s">
        <v>37</v>
      </c>
    </row>
    <row r="18" spans="1:15" ht="25.5" customHeight="1">
      <c r="A18" s="214"/>
      <c r="B18" s="215" t="s">
        <v>31</v>
      </c>
      <c r="C18" s="98"/>
      <c r="D18" s="98"/>
      <c r="E18" s="167"/>
      <c r="F18" s="167"/>
      <c r="G18" s="167"/>
      <c r="H18" s="167"/>
      <c r="I18" s="167"/>
      <c r="J18" s="168">
        <f>H15</f>
        <v>8.7763225800752878</v>
      </c>
      <c r="K18" s="168">
        <f>H14</f>
        <v>2.0470120144082284</v>
      </c>
      <c r="L18" s="216">
        <f>(J18-K18)/J19</f>
        <v>0.76675743220109993</v>
      </c>
      <c r="M18" s="216"/>
    </row>
    <row r="19" spans="1:15" ht="23.25" customHeight="1">
      <c r="A19" s="214"/>
      <c r="B19" s="215"/>
      <c r="C19" s="167"/>
      <c r="D19" s="167"/>
      <c r="E19" s="167"/>
      <c r="F19" s="167"/>
      <c r="G19" s="167"/>
      <c r="H19" s="167"/>
      <c r="I19" s="167"/>
      <c r="J19" s="217">
        <f>H15</f>
        <v>8.7763225800752878</v>
      </c>
      <c r="K19" s="218"/>
      <c r="L19" s="216"/>
      <c r="M19" s="216"/>
    </row>
    <row r="20" spans="1:15" ht="18.75" customHeight="1">
      <c r="A20" s="214"/>
      <c r="C20" s="195"/>
      <c r="D20" s="195"/>
      <c r="O20">
        <v>76.040000000000006</v>
      </c>
    </row>
    <row r="21" spans="1:15">
      <c r="A21" s="99" t="s">
        <v>32</v>
      </c>
    </row>
    <row r="22" spans="1:15">
      <c r="A22" s="81" t="s">
        <v>33</v>
      </c>
    </row>
    <row r="24" spans="1:15">
      <c r="I24" s="100" t="str">
        <f>+Tổng!E2</f>
        <v>Hà Nội, ngày 17 tháng 2 năm 2022</v>
      </c>
    </row>
    <row r="25" spans="1:15">
      <c r="I25" s="99" t="s">
        <v>34</v>
      </c>
    </row>
    <row r="26" spans="1:15">
      <c r="I26" s="100" t="s">
        <v>35</v>
      </c>
    </row>
  </sheetData>
  <mergeCells count="19">
    <mergeCell ref="A1:N1"/>
    <mergeCell ref="F4:M4"/>
    <mergeCell ref="C5:E5"/>
    <mergeCell ref="A7:A9"/>
    <mergeCell ref="B7:B9"/>
    <mergeCell ref="C7:C9"/>
    <mergeCell ref="D7:D9"/>
    <mergeCell ref="E7:E9"/>
    <mergeCell ref="F7:H7"/>
    <mergeCell ref="I7:I9"/>
    <mergeCell ref="J7:K8"/>
    <mergeCell ref="L7:M8"/>
    <mergeCell ref="F8:F9"/>
    <mergeCell ref="G8:H8"/>
    <mergeCell ref="A17:A20"/>
    <mergeCell ref="B18:B19"/>
    <mergeCell ref="C20:D20"/>
    <mergeCell ref="L18:M19"/>
    <mergeCell ref="J19:K19"/>
  </mergeCells>
  <phoneticPr fontId="35"/>
  <pageMargins left="0.1" right="0.1" top="0.75" bottom="0.75" header="0.3" footer="0.3"/>
  <pageSetup paperSize="9" scale="70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27">
    <tabColor rgb="FFFFFF00"/>
  </sheetPr>
  <dimension ref="A1:O27"/>
  <sheetViews>
    <sheetView view="pageBreakPreview" topLeftCell="A4" zoomScaleSheetLayoutView="100" workbookViewId="0">
      <selection activeCell="O21" sqref="O21"/>
    </sheetView>
  </sheetViews>
  <sheetFormatPr defaultColWidth="9.08984375" defaultRowHeight="14.5"/>
  <cols>
    <col min="1" max="1" width="6.453125" customWidth="1"/>
    <col min="2" max="2" width="29.54296875" customWidth="1"/>
    <col min="3" max="3" width="9.36328125" customWidth="1"/>
    <col min="4" max="4" width="6.90625" customWidth="1"/>
    <col min="5" max="5" width="10.6328125" customWidth="1"/>
    <col min="6" max="6" width="11.90625" customWidth="1"/>
    <col min="7" max="7" width="7.6328125" customWidth="1"/>
    <col min="8" max="8" width="12.90625" customWidth="1"/>
    <col min="9" max="9" width="11.6328125" customWidth="1"/>
    <col min="10" max="10" width="13.54296875" customWidth="1"/>
    <col min="11" max="11" width="15" customWidth="1"/>
    <col min="12" max="13" width="10.6328125" customWidth="1"/>
  </cols>
  <sheetData>
    <row r="1" spans="1:14" ht="40.5" customHeight="1">
      <c r="A1" s="199" t="s">
        <v>0</v>
      </c>
      <c r="B1" s="200"/>
      <c r="C1" s="200"/>
      <c r="D1" s="200"/>
      <c r="E1" s="200"/>
      <c r="F1" s="200"/>
      <c r="G1" s="200"/>
      <c r="H1" s="200"/>
      <c r="I1" s="200"/>
      <c r="J1" s="200"/>
      <c r="K1" s="200"/>
      <c r="L1" s="200"/>
      <c r="M1" s="200"/>
      <c r="N1" s="200"/>
    </row>
    <row r="2" spans="1:14" ht="21.75" customHeight="1">
      <c r="A2" s="29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</row>
    <row r="3" spans="1:14">
      <c r="A3" s="81" t="s">
        <v>132</v>
      </c>
      <c r="F3" s="81" t="s">
        <v>111</v>
      </c>
      <c r="H3" s="81"/>
    </row>
    <row r="4" spans="1:14" ht="18" customHeight="1">
      <c r="A4" s="81" t="s">
        <v>133</v>
      </c>
      <c r="F4" s="215" t="s">
        <v>44</v>
      </c>
      <c r="G4" s="215"/>
      <c r="H4" s="215"/>
      <c r="I4" s="215"/>
      <c r="J4" s="215"/>
      <c r="K4" s="215"/>
      <c r="L4" s="215"/>
      <c r="M4" s="215"/>
    </row>
    <row r="5" spans="1:14">
      <c r="A5" s="82" t="s">
        <v>52</v>
      </c>
      <c r="C5" s="202">
        <f>+Tổng!C3</f>
        <v>304534278700</v>
      </c>
      <c r="D5" s="202"/>
      <c r="E5" s="202"/>
      <c r="F5" s="81" t="s">
        <v>39</v>
      </c>
      <c r="H5" s="81"/>
      <c r="J5" s="81" t="s">
        <v>48</v>
      </c>
      <c r="K5" t="str">
        <f>+Tổng!C32</f>
        <v>PSED-14-311</v>
      </c>
    </row>
    <row r="6" spans="1:14">
      <c r="F6" s="81" t="s">
        <v>51</v>
      </c>
      <c r="G6" t="str">
        <f>+Tổng!D32&amp;" chiếc"</f>
        <v>432 chiếc</v>
      </c>
      <c r="H6" s="81"/>
      <c r="J6" t="s">
        <v>50</v>
      </c>
      <c r="K6" t="str">
        <f>+Tổng!G32&amp;" USD"</f>
        <v>2120.2 USD</v>
      </c>
    </row>
    <row r="7" spans="1:14">
      <c r="F7" s="82"/>
      <c r="H7" s="82"/>
    </row>
    <row r="8" spans="1:14" ht="42.75" customHeight="1">
      <c r="A8" s="219" t="s">
        <v>1</v>
      </c>
      <c r="B8" s="219" t="s">
        <v>2</v>
      </c>
      <c r="C8" s="219" t="s">
        <v>45</v>
      </c>
      <c r="D8" s="219" t="s">
        <v>3</v>
      </c>
      <c r="E8" s="219" t="s">
        <v>36</v>
      </c>
      <c r="F8" s="219" t="s">
        <v>4</v>
      </c>
      <c r="G8" s="219"/>
      <c r="H8" s="219"/>
      <c r="I8" s="219" t="s">
        <v>5</v>
      </c>
      <c r="J8" s="219" t="s">
        <v>6</v>
      </c>
      <c r="K8" s="219"/>
      <c r="L8" s="219" t="s">
        <v>7</v>
      </c>
      <c r="M8" s="219"/>
    </row>
    <row r="9" spans="1:14">
      <c r="A9" s="219"/>
      <c r="B9" s="219"/>
      <c r="C9" s="219"/>
      <c r="D9" s="219"/>
      <c r="E9" s="219"/>
      <c r="F9" s="219" t="s">
        <v>8</v>
      </c>
      <c r="G9" s="219" t="s">
        <v>9</v>
      </c>
      <c r="H9" s="219"/>
      <c r="I9" s="219"/>
      <c r="J9" s="219"/>
      <c r="K9" s="219"/>
      <c r="L9" s="219"/>
      <c r="M9" s="219"/>
    </row>
    <row r="10" spans="1:14" ht="23.25" customHeight="1">
      <c r="A10" s="219"/>
      <c r="B10" s="219"/>
      <c r="C10" s="219"/>
      <c r="D10" s="219"/>
      <c r="E10" s="219"/>
      <c r="F10" s="219"/>
      <c r="G10" s="83" t="s">
        <v>10</v>
      </c>
      <c r="H10" s="83" t="s">
        <v>11</v>
      </c>
      <c r="I10" s="219"/>
      <c r="J10" s="83" t="s">
        <v>12</v>
      </c>
      <c r="K10" s="83" t="s">
        <v>13</v>
      </c>
      <c r="L10" s="83" t="s">
        <v>12</v>
      </c>
      <c r="M10" s="83" t="s">
        <v>13</v>
      </c>
    </row>
    <row r="11" spans="1:14">
      <c r="A11" s="84" t="s">
        <v>14</v>
      </c>
      <c r="B11" s="84" t="s">
        <v>15</v>
      </c>
      <c r="C11" s="84" t="s">
        <v>16</v>
      </c>
      <c r="D11" s="84" t="s">
        <v>17</v>
      </c>
      <c r="E11" s="84" t="s">
        <v>18</v>
      </c>
      <c r="F11" s="84" t="s">
        <v>19</v>
      </c>
      <c r="G11" s="84" t="s">
        <v>20</v>
      </c>
      <c r="H11" s="84" t="s">
        <v>21</v>
      </c>
      <c r="I11" s="84" t="s">
        <v>22</v>
      </c>
      <c r="J11" s="84" t="s">
        <v>23</v>
      </c>
      <c r="K11" s="84" t="s">
        <v>24</v>
      </c>
      <c r="L11" s="84" t="s">
        <v>25</v>
      </c>
      <c r="M11" s="84" t="s">
        <v>26</v>
      </c>
    </row>
    <row r="12" spans="1:14">
      <c r="A12" s="85" t="s">
        <v>27</v>
      </c>
      <c r="B12" s="86" t="s">
        <v>28</v>
      </c>
      <c r="C12" s="87"/>
      <c r="D12" s="16"/>
      <c r="F12" s="88"/>
      <c r="G12" s="87"/>
      <c r="H12" s="89"/>
      <c r="I12" s="14"/>
      <c r="J12" s="22"/>
      <c r="K12" s="20"/>
      <c r="L12" s="87"/>
      <c r="M12" s="87"/>
    </row>
    <row r="13" spans="1:14">
      <c r="A13" s="87">
        <v>1</v>
      </c>
      <c r="B13" s="25" t="s">
        <v>40</v>
      </c>
      <c r="C13" s="87">
        <v>76012000</v>
      </c>
      <c r="D13" s="24" t="s">
        <v>41</v>
      </c>
      <c r="E13" s="90">
        <f>+Tổng!H32</f>
        <v>2.9433018238161804E-4</v>
      </c>
      <c r="F13" s="91">
        <f>+Tổng!E45</f>
        <v>2515</v>
      </c>
      <c r="G13" s="87"/>
      <c r="H13" s="92">
        <f>F13*E13</f>
        <v>0.74024040868976937</v>
      </c>
      <c r="I13" s="24" t="s">
        <v>43</v>
      </c>
      <c r="J13" s="26">
        <f>+Tổng!C45</f>
        <v>104258702660</v>
      </c>
      <c r="K13" s="23">
        <f>+Tổng!D45</f>
        <v>44460</v>
      </c>
      <c r="L13" s="87"/>
      <c r="M13" s="87"/>
    </row>
    <row r="14" spans="1:14">
      <c r="A14" s="87"/>
      <c r="B14" s="13"/>
      <c r="C14" s="87"/>
      <c r="D14" s="14"/>
      <c r="E14" s="90"/>
      <c r="F14" s="88"/>
      <c r="G14" s="87"/>
      <c r="H14" s="93"/>
      <c r="I14" s="14"/>
      <c r="J14" s="21"/>
      <c r="K14" s="20"/>
      <c r="L14" s="87"/>
      <c r="M14" s="87"/>
    </row>
    <row r="15" spans="1:14">
      <c r="A15" s="85"/>
      <c r="B15" s="17"/>
      <c r="C15" s="87"/>
      <c r="D15" s="87"/>
      <c r="E15" s="87"/>
      <c r="F15" s="94"/>
      <c r="G15" s="95"/>
      <c r="H15" s="96">
        <f>SUM(H13:H14)</f>
        <v>0.74024040868976937</v>
      </c>
      <c r="I15" s="87"/>
      <c r="J15" s="87"/>
      <c r="K15" s="87"/>
      <c r="L15" s="87"/>
      <c r="M15" s="87"/>
    </row>
    <row r="16" spans="1:14">
      <c r="A16" s="85" t="s">
        <v>29</v>
      </c>
      <c r="B16" s="86" t="s">
        <v>30</v>
      </c>
      <c r="C16" s="97"/>
      <c r="D16" s="97"/>
      <c r="E16" s="97"/>
      <c r="F16" s="97"/>
      <c r="G16" s="97"/>
      <c r="H16" s="96">
        <f>+Tổng!F32</f>
        <v>4.9078683099815548</v>
      </c>
      <c r="I16" s="97"/>
      <c r="J16" s="97"/>
      <c r="K16" s="97"/>
      <c r="L16" s="87"/>
      <c r="M16" s="87"/>
      <c r="N16">
        <f>+(H16-H15)/H16</f>
        <v>0.84917272389231013</v>
      </c>
    </row>
    <row r="17" spans="1:15">
      <c r="N17" s="44" t="str">
        <f>+TEXT(N16,"00.00%")</f>
        <v>84.92%</v>
      </c>
    </row>
    <row r="18" spans="1:15" ht="15" customHeight="1">
      <c r="A18" s="214" t="s">
        <v>37</v>
      </c>
    </row>
    <row r="19" spans="1:15" ht="25.5" customHeight="1">
      <c r="A19" s="214"/>
      <c r="B19" s="215" t="s">
        <v>31</v>
      </c>
      <c r="C19" s="98"/>
      <c r="D19" s="98"/>
      <c r="E19" s="167"/>
      <c r="F19" s="167"/>
      <c r="G19" s="167"/>
      <c r="H19" s="167"/>
      <c r="I19" s="167"/>
      <c r="J19" s="168">
        <f>H16</f>
        <v>4.9078683099815548</v>
      </c>
      <c r="K19" s="168">
        <f>H15</f>
        <v>0.74024040868976937</v>
      </c>
      <c r="L19" s="216">
        <f>(J19-K19)/J20</f>
        <v>0.84917272389231013</v>
      </c>
      <c r="M19" s="216"/>
    </row>
    <row r="20" spans="1:15" ht="23.25" customHeight="1">
      <c r="A20" s="214"/>
      <c r="B20" s="215"/>
      <c r="C20" s="167"/>
      <c r="D20" s="167"/>
      <c r="E20" s="167"/>
      <c r="F20" s="167"/>
      <c r="G20" s="167"/>
      <c r="H20" s="167"/>
      <c r="I20" s="167"/>
      <c r="J20" s="217">
        <f>H16</f>
        <v>4.9078683099815548</v>
      </c>
      <c r="K20" s="218"/>
      <c r="L20" s="216"/>
      <c r="M20" s="216"/>
      <c r="O20">
        <v>84.46</v>
      </c>
    </row>
    <row r="21" spans="1:15" ht="18.75" customHeight="1">
      <c r="A21" s="214"/>
      <c r="C21" s="195"/>
      <c r="D21" s="195"/>
    </row>
    <row r="22" spans="1:15">
      <c r="A22" s="99" t="s">
        <v>32</v>
      </c>
    </row>
    <row r="23" spans="1:15">
      <c r="A23" s="81" t="s">
        <v>33</v>
      </c>
    </row>
    <row r="25" spans="1:15">
      <c r="I25" s="100" t="str">
        <f>+Tổng!E2</f>
        <v>Hà Nội, ngày 17 tháng 2 năm 2022</v>
      </c>
    </row>
    <row r="26" spans="1:15">
      <c r="I26" s="99" t="s">
        <v>34</v>
      </c>
    </row>
    <row r="27" spans="1:15">
      <c r="I27" s="100" t="s">
        <v>35</v>
      </c>
    </row>
  </sheetData>
  <mergeCells count="19">
    <mergeCell ref="A1:N1"/>
    <mergeCell ref="F4:M4"/>
    <mergeCell ref="C5:E5"/>
    <mergeCell ref="A8:A10"/>
    <mergeCell ref="B8:B10"/>
    <mergeCell ref="C8:C10"/>
    <mergeCell ref="D8:D10"/>
    <mergeCell ref="E8:E10"/>
    <mergeCell ref="F8:H8"/>
    <mergeCell ref="I8:I10"/>
    <mergeCell ref="J8:K9"/>
    <mergeCell ref="L8:M9"/>
    <mergeCell ref="F9:F10"/>
    <mergeCell ref="G9:H9"/>
    <mergeCell ref="A18:A21"/>
    <mergeCell ref="B19:B20"/>
    <mergeCell ref="C21:D21"/>
    <mergeCell ref="L19:M20"/>
    <mergeCell ref="J20:K20"/>
  </mergeCells>
  <phoneticPr fontId="35"/>
  <pageMargins left="0.1" right="0.1" top="0.75" bottom="0.75" header="0.3" footer="0.3"/>
  <pageSetup paperSize="9" scale="73" orientation="landscape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28">
    <tabColor rgb="FFFFFF00"/>
  </sheetPr>
  <dimension ref="A1:O27"/>
  <sheetViews>
    <sheetView view="pageBreakPreview" topLeftCell="A2" zoomScaleSheetLayoutView="100" workbookViewId="0">
      <selection activeCell="O21" sqref="O21"/>
    </sheetView>
  </sheetViews>
  <sheetFormatPr defaultColWidth="9.08984375" defaultRowHeight="14.5"/>
  <cols>
    <col min="1" max="1" width="6.453125" customWidth="1"/>
    <col min="2" max="2" width="29.54296875" customWidth="1"/>
    <col min="3" max="3" width="9.36328125" customWidth="1"/>
    <col min="4" max="4" width="6.90625" customWidth="1"/>
    <col min="5" max="5" width="10.6328125" customWidth="1"/>
    <col min="6" max="6" width="11.90625" customWidth="1"/>
    <col min="7" max="7" width="7.6328125" customWidth="1"/>
    <col min="8" max="8" width="12.90625" customWidth="1"/>
    <col min="9" max="9" width="11.6328125" customWidth="1"/>
    <col min="10" max="10" width="13.54296875" customWidth="1"/>
    <col min="11" max="11" width="15" customWidth="1"/>
    <col min="12" max="13" width="10.6328125" customWidth="1"/>
    <col min="14" max="14" width="10" bestFit="1" customWidth="1"/>
  </cols>
  <sheetData>
    <row r="1" spans="1:14" ht="40.5" customHeight="1">
      <c r="A1" s="199" t="s">
        <v>0</v>
      </c>
      <c r="B1" s="200"/>
      <c r="C1" s="200"/>
      <c r="D1" s="200"/>
      <c r="E1" s="200"/>
      <c r="F1" s="200"/>
      <c r="G1" s="200"/>
      <c r="H1" s="200"/>
      <c r="I1" s="200"/>
      <c r="J1" s="200"/>
      <c r="K1" s="200"/>
      <c r="L1" s="200"/>
      <c r="M1" s="200"/>
      <c r="N1" s="200"/>
    </row>
    <row r="2" spans="1:14" ht="21.75" customHeight="1">
      <c r="A2" s="29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</row>
    <row r="3" spans="1:14">
      <c r="A3" s="81" t="s">
        <v>132</v>
      </c>
      <c r="F3" s="81" t="s">
        <v>46</v>
      </c>
      <c r="H3" s="81" t="s">
        <v>109</v>
      </c>
    </row>
    <row r="4" spans="1:14" ht="18" customHeight="1">
      <c r="A4" s="81" t="s">
        <v>133</v>
      </c>
      <c r="F4" s="215" t="s">
        <v>44</v>
      </c>
      <c r="G4" s="215"/>
      <c r="H4" s="215"/>
      <c r="I4" s="215"/>
      <c r="J4" s="215"/>
      <c r="K4" s="215"/>
      <c r="L4" s="215"/>
      <c r="M4" s="215"/>
    </row>
    <row r="5" spans="1:14">
      <c r="A5" s="82" t="s">
        <v>52</v>
      </c>
      <c r="C5" s="202">
        <f>+Tổng!C3</f>
        <v>304534278700</v>
      </c>
      <c r="D5" s="202"/>
      <c r="E5" s="202"/>
      <c r="F5" s="81" t="s">
        <v>39</v>
      </c>
      <c r="H5" s="81"/>
      <c r="J5" s="81" t="s">
        <v>48</v>
      </c>
      <c r="K5" t="str">
        <f>+Tổng!C33</f>
        <v>FZV2-21-101</v>
      </c>
    </row>
    <row r="6" spans="1:14">
      <c r="F6" s="81" t="s">
        <v>51</v>
      </c>
      <c r="G6" t="str">
        <f>+Tổng!D33&amp;" chiếc"</f>
        <v>1296 chiếc</v>
      </c>
      <c r="H6" s="81"/>
      <c r="J6" t="s">
        <v>50</v>
      </c>
      <c r="K6" t="str">
        <f>+Tổng!G33&amp;" USD"</f>
        <v>11990.08 USD</v>
      </c>
    </row>
    <row r="7" spans="1:14">
      <c r="F7" s="82"/>
      <c r="H7" s="82"/>
    </row>
    <row r="8" spans="1:14" ht="42.75" customHeight="1">
      <c r="A8" s="219" t="s">
        <v>1</v>
      </c>
      <c r="B8" s="219" t="s">
        <v>2</v>
      </c>
      <c r="C8" s="219" t="s">
        <v>45</v>
      </c>
      <c r="D8" s="219" t="s">
        <v>3</v>
      </c>
      <c r="E8" s="219" t="s">
        <v>36</v>
      </c>
      <c r="F8" s="219" t="s">
        <v>4</v>
      </c>
      <c r="G8" s="219"/>
      <c r="H8" s="219"/>
      <c r="I8" s="219" t="s">
        <v>5</v>
      </c>
      <c r="J8" s="219" t="s">
        <v>6</v>
      </c>
      <c r="K8" s="219"/>
      <c r="L8" s="219" t="s">
        <v>7</v>
      </c>
      <c r="M8" s="219"/>
    </row>
    <row r="9" spans="1:14">
      <c r="A9" s="219"/>
      <c r="B9" s="219"/>
      <c r="C9" s="219"/>
      <c r="D9" s="219"/>
      <c r="E9" s="219"/>
      <c r="F9" s="219" t="s">
        <v>8</v>
      </c>
      <c r="G9" s="219" t="s">
        <v>9</v>
      </c>
      <c r="H9" s="219"/>
      <c r="I9" s="219"/>
      <c r="J9" s="219"/>
      <c r="K9" s="219"/>
      <c r="L9" s="219"/>
      <c r="M9" s="219"/>
    </row>
    <row r="10" spans="1:14" ht="23.25" customHeight="1">
      <c r="A10" s="219"/>
      <c r="B10" s="219"/>
      <c r="C10" s="219"/>
      <c r="D10" s="219"/>
      <c r="E10" s="219"/>
      <c r="F10" s="219"/>
      <c r="G10" s="83" t="s">
        <v>10</v>
      </c>
      <c r="H10" s="83" t="s">
        <v>11</v>
      </c>
      <c r="I10" s="219"/>
      <c r="J10" s="83" t="s">
        <v>12</v>
      </c>
      <c r="K10" s="83" t="s">
        <v>13</v>
      </c>
      <c r="L10" s="83" t="s">
        <v>12</v>
      </c>
      <c r="M10" s="83" t="s">
        <v>13</v>
      </c>
    </row>
    <row r="11" spans="1:14">
      <c r="A11" s="84" t="s">
        <v>14</v>
      </c>
      <c r="B11" s="84" t="s">
        <v>15</v>
      </c>
      <c r="C11" s="84" t="s">
        <v>16</v>
      </c>
      <c r="D11" s="84" t="s">
        <v>17</v>
      </c>
      <c r="E11" s="84" t="s">
        <v>18</v>
      </c>
      <c r="F11" s="84" t="s">
        <v>19</v>
      </c>
      <c r="G11" s="84" t="s">
        <v>20</v>
      </c>
      <c r="H11" s="84" t="s">
        <v>21</v>
      </c>
      <c r="I11" s="84" t="s">
        <v>22</v>
      </c>
      <c r="J11" s="84" t="s">
        <v>23</v>
      </c>
      <c r="K11" s="84" t="s">
        <v>24</v>
      </c>
      <c r="L11" s="84" t="s">
        <v>25</v>
      </c>
      <c r="M11" s="84" t="s">
        <v>26</v>
      </c>
    </row>
    <row r="12" spans="1:14">
      <c r="A12" s="85" t="s">
        <v>27</v>
      </c>
      <c r="B12" s="86" t="s">
        <v>28</v>
      </c>
      <c r="C12" s="87"/>
      <c r="D12" s="16"/>
      <c r="F12" s="88"/>
      <c r="G12" s="87"/>
      <c r="H12" s="89"/>
      <c r="I12" s="14"/>
      <c r="J12" s="22"/>
      <c r="K12" s="20"/>
      <c r="L12" s="87"/>
      <c r="M12" s="87"/>
    </row>
    <row r="13" spans="1:14">
      <c r="A13" s="87">
        <v>1</v>
      </c>
      <c r="B13" s="25" t="s">
        <v>40</v>
      </c>
      <c r="C13" s="87">
        <v>76012000</v>
      </c>
      <c r="D13" s="24" t="s">
        <v>41</v>
      </c>
      <c r="E13" s="90">
        <f>+Tổng!H33</f>
        <v>1.6407666976344935E-3</v>
      </c>
      <c r="F13" s="91">
        <f>+Tổng!E45</f>
        <v>2515</v>
      </c>
      <c r="G13" s="87"/>
      <c r="H13" s="92">
        <f>F13*E13</f>
        <v>4.1265282445507507</v>
      </c>
      <c r="I13" s="24" t="s">
        <v>43</v>
      </c>
      <c r="J13" s="26">
        <f>+Tổng!C45</f>
        <v>104258702660</v>
      </c>
      <c r="K13" s="23">
        <f>+Tổng!D45</f>
        <v>44460</v>
      </c>
      <c r="L13" s="87"/>
      <c r="M13" s="87"/>
    </row>
    <row r="14" spans="1:14">
      <c r="A14" s="87"/>
      <c r="B14" s="13"/>
      <c r="C14" s="87"/>
      <c r="D14" s="14"/>
      <c r="E14" s="90"/>
      <c r="F14" s="88"/>
      <c r="G14" s="87"/>
      <c r="H14" s="93"/>
      <c r="I14" s="14"/>
      <c r="J14" s="21"/>
      <c r="K14" s="20"/>
      <c r="L14" s="87"/>
      <c r="M14" s="87"/>
    </row>
    <row r="15" spans="1:14">
      <c r="A15" s="85"/>
      <c r="B15" s="17"/>
      <c r="C15" s="87"/>
      <c r="D15" s="87"/>
      <c r="E15" s="87"/>
      <c r="F15" s="94"/>
      <c r="G15" s="95"/>
      <c r="H15" s="96">
        <f>SUM(H13:H14)</f>
        <v>4.1265282445507507</v>
      </c>
      <c r="I15" s="87"/>
      <c r="J15" s="87"/>
      <c r="K15" s="87"/>
      <c r="L15" s="87"/>
      <c r="M15" s="87"/>
    </row>
    <row r="16" spans="1:14">
      <c r="A16" s="85" t="s">
        <v>29</v>
      </c>
      <c r="B16" s="86" t="s">
        <v>30</v>
      </c>
      <c r="C16" s="97"/>
      <c r="D16" s="97"/>
      <c r="E16" s="97"/>
      <c r="F16" s="97"/>
      <c r="G16" s="97"/>
      <c r="H16" s="96">
        <f>Tổng!F33</f>
        <v>9.2516080135227874</v>
      </c>
      <c r="I16" s="97"/>
      <c r="J16" s="97"/>
      <c r="K16" s="97"/>
      <c r="L16" s="87"/>
      <c r="M16" s="87"/>
      <c r="N16" s="105"/>
    </row>
    <row r="18" spans="1:15" ht="15" customHeight="1">
      <c r="A18" s="214" t="s">
        <v>37</v>
      </c>
    </row>
    <row r="19" spans="1:15" ht="25.5" customHeight="1">
      <c r="A19" s="214"/>
      <c r="B19" s="215" t="s">
        <v>31</v>
      </c>
      <c r="C19" s="98"/>
      <c r="D19" s="98"/>
      <c r="E19" s="167"/>
      <c r="F19" s="167"/>
      <c r="G19" s="167"/>
      <c r="H19" s="167"/>
      <c r="I19" s="167"/>
      <c r="J19" s="168">
        <f>H16</f>
        <v>9.2516080135227874</v>
      </c>
      <c r="K19" s="168">
        <f>H15</f>
        <v>4.1265282445507507</v>
      </c>
      <c r="L19" s="216">
        <f>(J19-K19)/J20</f>
        <v>0.5539663765997076</v>
      </c>
      <c r="M19" s="216"/>
    </row>
    <row r="20" spans="1:15" ht="23.25" customHeight="1">
      <c r="A20" s="214"/>
      <c r="B20" s="215"/>
      <c r="C20" s="167"/>
      <c r="D20" s="167"/>
      <c r="E20" s="167"/>
      <c r="F20" s="167"/>
      <c r="G20" s="167"/>
      <c r="H20" s="167"/>
      <c r="I20" s="167"/>
      <c r="J20" s="217">
        <f>H16</f>
        <v>9.2516080135227874</v>
      </c>
      <c r="K20" s="218"/>
      <c r="L20" s="216"/>
      <c r="M20" s="216"/>
      <c r="O20">
        <v>54.06</v>
      </c>
    </row>
    <row r="21" spans="1:15" ht="18.75" customHeight="1">
      <c r="A21" s="214"/>
      <c r="C21" s="195"/>
      <c r="D21" s="195"/>
    </row>
    <row r="22" spans="1:15">
      <c r="A22" s="99" t="s">
        <v>32</v>
      </c>
    </row>
    <row r="23" spans="1:15">
      <c r="A23" s="81" t="s">
        <v>33</v>
      </c>
    </row>
    <row r="25" spans="1:15">
      <c r="I25" s="100" t="str">
        <f>+Tổng!E2</f>
        <v>Hà Nội, ngày 17 tháng 2 năm 2022</v>
      </c>
    </row>
    <row r="26" spans="1:15">
      <c r="I26" s="99" t="s">
        <v>34</v>
      </c>
    </row>
    <row r="27" spans="1:15">
      <c r="I27" s="100" t="s">
        <v>35</v>
      </c>
    </row>
  </sheetData>
  <mergeCells count="19">
    <mergeCell ref="A18:A21"/>
    <mergeCell ref="B19:B20"/>
    <mergeCell ref="C21:D21"/>
    <mergeCell ref="L19:M20"/>
    <mergeCell ref="J20:K20"/>
    <mergeCell ref="A1:N1"/>
    <mergeCell ref="F4:M4"/>
    <mergeCell ref="C5:E5"/>
    <mergeCell ref="A8:A10"/>
    <mergeCell ref="B8:B10"/>
    <mergeCell ref="C8:C10"/>
    <mergeCell ref="D8:D10"/>
    <mergeCell ref="E8:E10"/>
    <mergeCell ref="F8:H8"/>
    <mergeCell ref="I8:I10"/>
    <mergeCell ref="J8:K9"/>
    <mergeCell ref="L8:M9"/>
    <mergeCell ref="F9:F10"/>
    <mergeCell ref="G9:H9"/>
  </mergeCells>
  <phoneticPr fontId="35"/>
  <pageMargins left="0.1" right="0.1" top="0.75" bottom="0.75" header="0.3" footer="0.3"/>
  <pageSetup paperSize="9" scale="73" orientation="landscape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29">
    <tabColor rgb="FFFFFF00"/>
  </sheetPr>
  <dimension ref="A1:O27"/>
  <sheetViews>
    <sheetView view="pageBreakPreview" topLeftCell="A7" zoomScaleSheetLayoutView="100" workbookViewId="0">
      <selection activeCell="O21" sqref="O21"/>
    </sheetView>
  </sheetViews>
  <sheetFormatPr defaultColWidth="9.08984375" defaultRowHeight="14.5"/>
  <cols>
    <col min="1" max="1" width="6.453125" customWidth="1"/>
    <col min="2" max="2" width="29.54296875" customWidth="1"/>
    <col min="3" max="3" width="9.36328125" customWidth="1"/>
    <col min="4" max="4" width="6.90625" customWidth="1"/>
    <col min="5" max="5" width="10.6328125" customWidth="1"/>
    <col min="6" max="6" width="11.90625" customWidth="1"/>
    <col min="7" max="7" width="7.6328125" customWidth="1"/>
    <col min="8" max="8" width="12.90625" customWidth="1"/>
    <col min="9" max="9" width="11.6328125" customWidth="1"/>
    <col min="10" max="10" width="13.54296875" customWidth="1"/>
    <col min="11" max="11" width="15" customWidth="1"/>
    <col min="12" max="13" width="10.6328125" customWidth="1"/>
  </cols>
  <sheetData>
    <row r="1" spans="1:14" ht="40.5" customHeight="1">
      <c r="A1" s="199" t="s">
        <v>0</v>
      </c>
      <c r="B1" s="200"/>
      <c r="C1" s="200"/>
      <c r="D1" s="200"/>
      <c r="E1" s="200"/>
      <c r="F1" s="200"/>
      <c r="G1" s="200"/>
      <c r="H1" s="200"/>
      <c r="I1" s="200"/>
      <c r="J1" s="200"/>
      <c r="K1" s="200"/>
      <c r="L1" s="200"/>
      <c r="M1" s="200"/>
      <c r="N1" s="200"/>
    </row>
    <row r="2" spans="1:14" ht="21.75" customHeight="1">
      <c r="A2" s="29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</row>
    <row r="3" spans="1:14">
      <c r="A3" s="81" t="s">
        <v>132</v>
      </c>
      <c r="F3" s="81" t="s">
        <v>46</v>
      </c>
      <c r="H3" s="81" t="s">
        <v>109</v>
      </c>
    </row>
    <row r="4" spans="1:14" ht="18" customHeight="1">
      <c r="A4" s="81" t="s">
        <v>133</v>
      </c>
      <c r="F4" s="215" t="s">
        <v>44</v>
      </c>
      <c r="G4" s="215"/>
      <c r="H4" s="215"/>
      <c r="I4" s="215"/>
      <c r="J4" s="215"/>
      <c r="K4" s="215"/>
      <c r="L4" s="215"/>
      <c r="M4" s="215"/>
    </row>
    <row r="5" spans="1:14">
      <c r="A5" s="82" t="s">
        <v>52</v>
      </c>
      <c r="C5" s="202">
        <f>+Tổng!C3</f>
        <v>304534278700</v>
      </c>
      <c r="D5" s="202"/>
      <c r="E5" s="202"/>
      <c r="F5" s="81" t="s">
        <v>39</v>
      </c>
      <c r="H5" s="81"/>
      <c r="J5" s="81" t="s">
        <v>48</v>
      </c>
      <c r="K5" t="str">
        <f>+Tổng!C34</f>
        <v>FZV2-21-111</v>
      </c>
    </row>
    <row r="6" spans="1:14">
      <c r="F6" s="81" t="s">
        <v>51</v>
      </c>
      <c r="G6" t="str">
        <f>+Tổng!D34&amp;" chiếc"</f>
        <v>1188 chiếc</v>
      </c>
      <c r="H6" s="81"/>
      <c r="J6" t="s">
        <v>50</v>
      </c>
      <c r="K6" t="str">
        <f>+Tổng!G34&amp;" USD"</f>
        <v>11617.8 USD</v>
      </c>
    </row>
    <row r="7" spans="1:14">
      <c r="F7" s="82"/>
      <c r="H7" s="82"/>
    </row>
    <row r="8" spans="1:14" ht="42.75" customHeight="1">
      <c r="A8" s="219" t="s">
        <v>1</v>
      </c>
      <c r="B8" s="219" t="s">
        <v>2</v>
      </c>
      <c r="C8" s="219" t="s">
        <v>45</v>
      </c>
      <c r="D8" s="219" t="s">
        <v>3</v>
      </c>
      <c r="E8" s="219" t="s">
        <v>36</v>
      </c>
      <c r="F8" s="219" t="s">
        <v>4</v>
      </c>
      <c r="G8" s="219"/>
      <c r="H8" s="219"/>
      <c r="I8" s="219" t="s">
        <v>5</v>
      </c>
      <c r="J8" s="219" t="s">
        <v>6</v>
      </c>
      <c r="K8" s="219"/>
      <c r="L8" s="219" t="s">
        <v>7</v>
      </c>
      <c r="M8" s="219"/>
    </row>
    <row r="9" spans="1:14">
      <c r="A9" s="219"/>
      <c r="B9" s="219"/>
      <c r="C9" s="219"/>
      <c r="D9" s="219"/>
      <c r="E9" s="219"/>
      <c r="F9" s="219" t="s">
        <v>8</v>
      </c>
      <c r="G9" s="219" t="s">
        <v>9</v>
      </c>
      <c r="H9" s="219"/>
      <c r="I9" s="219"/>
      <c r="J9" s="219"/>
      <c r="K9" s="219"/>
      <c r="L9" s="219"/>
      <c r="M9" s="219"/>
    </row>
    <row r="10" spans="1:14" ht="23.25" customHeight="1">
      <c r="A10" s="219"/>
      <c r="B10" s="219"/>
      <c r="C10" s="219"/>
      <c r="D10" s="219"/>
      <c r="E10" s="219"/>
      <c r="F10" s="219"/>
      <c r="G10" s="83" t="s">
        <v>10</v>
      </c>
      <c r="H10" s="83" t="s">
        <v>11</v>
      </c>
      <c r="I10" s="219"/>
      <c r="J10" s="83" t="s">
        <v>12</v>
      </c>
      <c r="K10" s="83" t="s">
        <v>13</v>
      </c>
      <c r="L10" s="83" t="s">
        <v>12</v>
      </c>
      <c r="M10" s="83" t="s">
        <v>13</v>
      </c>
    </row>
    <row r="11" spans="1:14">
      <c r="A11" s="84" t="s">
        <v>14</v>
      </c>
      <c r="B11" s="84" t="s">
        <v>15</v>
      </c>
      <c r="C11" s="84" t="s">
        <v>16</v>
      </c>
      <c r="D11" s="84" t="s">
        <v>17</v>
      </c>
      <c r="E11" s="84" t="s">
        <v>18</v>
      </c>
      <c r="F11" s="84" t="s">
        <v>19</v>
      </c>
      <c r="G11" s="84" t="s">
        <v>20</v>
      </c>
      <c r="H11" s="84" t="s">
        <v>21</v>
      </c>
      <c r="I11" s="84" t="s">
        <v>22</v>
      </c>
      <c r="J11" s="84" t="s">
        <v>23</v>
      </c>
      <c r="K11" s="84" t="s">
        <v>24</v>
      </c>
      <c r="L11" s="84" t="s">
        <v>25</v>
      </c>
      <c r="M11" s="84" t="s">
        <v>26</v>
      </c>
    </row>
    <row r="12" spans="1:14">
      <c r="A12" s="85" t="s">
        <v>27</v>
      </c>
      <c r="B12" s="86" t="s">
        <v>28</v>
      </c>
      <c r="C12" s="87"/>
      <c r="D12" s="16"/>
      <c r="F12" s="88"/>
      <c r="G12" s="87"/>
      <c r="H12" s="89"/>
      <c r="I12" s="14"/>
      <c r="J12" s="22"/>
      <c r="K12" s="20"/>
      <c r="L12" s="87"/>
      <c r="M12" s="87"/>
    </row>
    <row r="13" spans="1:14">
      <c r="A13" s="87">
        <v>1</v>
      </c>
      <c r="B13" s="25" t="s">
        <v>40</v>
      </c>
      <c r="C13" s="87">
        <v>76012000</v>
      </c>
      <c r="D13" s="24" t="s">
        <v>41</v>
      </c>
      <c r="E13" s="90">
        <f>+Tổng!H34</f>
        <v>1.7365862511724778E-3</v>
      </c>
      <c r="F13" s="91">
        <f>+Tổng!E45</f>
        <v>2515</v>
      </c>
      <c r="G13" s="87"/>
      <c r="H13" s="92">
        <f>F13*E13</f>
        <v>4.3675144216987816</v>
      </c>
      <c r="I13" s="24" t="s">
        <v>43</v>
      </c>
      <c r="J13" s="26">
        <f>+Tổng!C45</f>
        <v>104258702660</v>
      </c>
      <c r="K13" s="23">
        <f>+Tổng!D45</f>
        <v>44460</v>
      </c>
      <c r="L13" s="87"/>
      <c r="M13" s="87"/>
    </row>
    <row r="14" spans="1:14">
      <c r="A14" s="87"/>
      <c r="B14" s="13"/>
      <c r="C14" s="87"/>
      <c r="D14" s="14"/>
      <c r="E14" s="90"/>
      <c r="F14" s="88"/>
      <c r="G14" s="87"/>
      <c r="H14" s="93"/>
      <c r="I14" s="14"/>
      <c r="J14" s="21"/>
      <c r="K14" s="20"/>
      <c r="L14" s="87"/>
      <c r="M14" s="87"/>
    </row>
    <row r="15" spans="1:14">
      <c r="A15" s="85"/>
      <c r="B15" s="17"/>
      <c r="C15" s="87"/>
      <c r="D15" s="87"/>
      <c r="E15" s="87"/>
      <c r="F15" s="94"/>
      <c r="G15" s="95"/>
      <c r="H15" s="96">
        <f>SUM(H13:H14)</f>
        <v>4.3675144216987816</v>
      </c>
      <c r="I15" s="87"/>
      <c r="J15" s="87"/>
      <c r="K15" s="87"/>
      <c r="L15" s="87"/>
      <c r="M15" s="87"/>
    </row>
    <row r="16" spans="1:14">
      <c r="A16" s="85" t="s">
        <v>29</v>
      </c>
      <c r="B16" s="86" t="s">
        <v>30</v>
      </c>
      <c r="C16" s="97"/>
      <c r="D16" s="97"/>
      <c r="E16" s="97"/>
      <c r="F16" s="97"/>
      <c r="G16" s="97"/>
      <c r="H16" s="96">
        <f>Tổng!F34</f>
        <v>9.7792931575695832</v>
      </c>
      <c r="I16" s="97"/>
      <c r="J16" s="97"/>
      <c r="K16" s="97"/>
      <c r="L16" s="87"/>
      <c r="M16" s="87"/>
      <c r="N16" s="105"/>
    </row>
    <row r="18" spans="1:15" ht="15" customHeight="1">
      <c r="A18" s="214" t="s">
        <v>37</v>
      </c>
    </row>
    <row r="19" spans="1:15" ht="25.5" customHeight="1">
      <c r="A19" s="214"/>
      <c r="B19" s="215" t="s">
        <v>31</v>
      </c>
      <c r="C19" s="98"/>
      <c r="D19" s="98"/>
      <c r="E19" s="167"/>
      <c r="F19" s="167"/>
      <c r="G19" s="167"/>
      <c r="H19" s="167"/>
      <c r="I19" s="167"/>
      <c r="J19" s="168">
        <f>H16</f>
        <v>9.7792931575695832</v>
      </c>
      <c r="K19" s="168">
        <f>H15</f>
        <v>4.3675144216987816</v>
      </c>
      <c r="L19" s="216">
        <f>(J19-K19)/J20</f>
        <v>0.55339160496296791</v>
      </c>
      <c r="M19" s="216"/>
    </row>
    <row r="20" spans="1:15" ht="23.25" customHeight="1">
      <c r="A20" s="214"/>
      <c r="B20" s="215"/>
      <c r="C20" s="167"/>
      <c r="D20" s="167"/>
      <c r="E20" s="167"/>
      <c r="F20" s="167"/>
      <c r="G20" s="167"/>
      <c r="H20" s="167"/>
      <c r="I20" s="167"/>
      <c r="J20" s="217">
        <f>H16</f>
        <v>9.7792931575695832</v>
      </c>
      <c r="K20" s="218"/>
      <c r="L20" s="216"/>
      <c r="M20" s="216"/>
      <c r="O20">
        <v>54</v>
      </c>
    </row>
    <row r="21" spans="1:15" ht="18.75" customHeight="1">
      <c r="A21" s="214"/>
      <c r="C21" s="195"/>
      <c r="D21" s="195"/>
    </row>
    <row r="22" spans="1:15">
      <c r="A22" s="99" t="s">
        <v>32</v>
      </c>
    </row>
    <row r="23" spans="1:15">
      <c r="A23" s="81" t="s">
        <v>33</v>
      </c>
    </row>
    <row r="25" spans="1:15">
      <c r="I25" s="100" t="str">
        <f>+Tổng!E2</f>
        <v>Hà Nội, ngày 17 tháng 2 năm 2022</v>
      </c>
    </row>
    <row r="26" spans="1:15">
      <c r="I26" s="99" t="s">
        <v>34</v>
      </c>
    </row>
    <row r="27" spans="1:15">
      <c r="I27" s="100" t="s">
        <v>35</v>
      </c>
    </row>
  </sheetData>
  <mergeCells count="19">
    <mergeCell ref="A18:A21"/>
    <mergeCell ref="B19:B20"/>
    <mergeCell ref="C21:D21"/>
    <mergeCell ref="L19:M20"/>
    <mergeCell ref="J20:K20"/>
    <mergeCell ref="A1:N1"/>
    <mergeCell ref="F4:M4"/>
    <mergeCell ref="C5:E5"/>
    <mergeCell ref="A8:A10"/>
    <mergeCell ref="B8:B10"/>
    <mergeCell ref="C8:C10"/>
    <mergeCell ref="D8:D10"/>
    <mergeCell ref="E8:E10"/>
    <mergeCell ref="F8:H8"/>
    <mergeCell ref="I8:I10"/>
    <mergeCell ref="J8:K9"/>
    <mergeCell ref="L8:M9"/>
    <mergeCell ref="F9:F10"/>
    <mergeCell ref="G9:H9"/>
  </mergeCells>
  <phoneticPr fontId="35"/>
  <pageMargins left="0.1" right="0.1" top="0.75" bottom="0.75" header="0.3" footer="0.3"/>
  <pageSetup paperSize="9" scale="73" orientation="landscape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30">
    <tabColor rgb="FFFFFF00"/>
  </sheetPr>
  <dimension ref="A1:N27"/>
  <sheetViews>
    <sheetView view="pageBreakPreview" zoomScaleSheetLayoutView="100" workbookViewId="0">
      <selection activeCell="H10" sqref="H10"/>
    </sheetView>
  </sheetViews>
  <sheetFormatPr defaultColWidth="9.08984375" defaultRowHeight="14.5"/>
  <cols>
    <col min="1" max="1" width="6.453125" customWidth="1"/>
    <col min="2" max="2" width="29.54296875" customWidth="1"/>
    <col min="3" max="3" width="9.36328125" customWidth="1"/>
    <col min="4" max="4" width="6.90625" customWidth="1"/>
    <col min="5" max="5" width="10.6328125" customWidth="1"/>
    <col min="6" max="6" width="11.90625" customWidth="1"/>
    <col min="7" max="7" width="7.6328125" customWidth="1"/>
    <col min="8" max="8" width="12.90625" customWidth="1"/>
    <col min="9" max="9" width="11.6328125" customWidth="1"/>
    <col min="10" max="10" width="13.54296875" customWidth="1"/>
    <col min="11" max="11" width="15" customWidth="1"/>
    <col min="12" max="13" width="10.6328125" customWidth="1"/>
  </cols>
  <sheetData>
    <row r="1" spans="1:14" ht="40.5" customHeight="1">
      <c r="A1" s="199" t="s">
        <v>0</v>
      </c>
      <c r="B1" s="200"/>
      <c r="C1" s="200"/>
      <c r="D1" s="200"/>
      <c r="E1" s="200"/>
      <c r="F1" s="200"/>
      <c r="G1" s="200"/>
      <c r="H1" s="200"/>
      <c r="I1" s="200"/>
      <c r="J1" s="200"/>
      <c r="K1" s="200"/>
      <c r="L1" s="200"/>
      <c r="M1" s="200"/>
      <c r="N1" s="200"/>
    </row>
    <row r="2" spans="1:14" ht="21.75" customHeight="1">
      <c r="A2" s="29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</row>
    <row r="3" spans="1:14">
      <c r="A3" s="81" t="s">
        <v>132</v>
      </c>
      <c r="F3" s="81" t="s">
        <v>46</v>
      </c>
      <c r="H3" s="81" t="s">
        <v>109</v>
      </c>
    </row>
    <row r="4" spans="1:14" ht="18" customHeight="1">
      <c r="A4" s="81" t="s">
        <v>133</v>
      </c>
      <c r="F4" s="215" t="s">
        <v>44</v>
      </c>
      <c r="G4" s="215"/>
      <c r="H4" s="215"/>
      <c r="I4" s="215"/>
      <c r="J4" s="215"/>
      <c r="K4" s="215"/>
      <c r="L4" s="215"/>
      <c r="M4" s="215"/>
    </row>
    <row r="5" spans="1:14">
      <c r="A5" s="82" t="s">
        <v>52</v>
      </c>
      <c r="C5" s="202">
        <f>+Tổng!C3</f>
        <v>304534278700</v>
      </c>
      <c r="D5" s="202"/>
      <c r="E5" s="202"/>
      <c r="F5" s="81" t="s">
        <v>39</v>
      </c>
      <c r="H5" s="81"/>
      <c r="J5" s="81" t="s">
        <v>48</v>
      </c>
      <c r="K5" t="str">
        <f>+Tổng!C35</f>
        <v>FZV2-21-119</v>
      </c>
    </row>
    <row r="6" spans="1:14">
      <c r="F6" s="81" t="s">
        <v>51</v>
      </c>
      <c r="G6" t="str">
        <f>+Tổng!D35&amp;" chiếc"</f>
        <v xml:space="preserve"> chiếc</v>
      </c>
      <c r="H6" s="81"/>
      <c r="J6" t="s">
        <v>50</v>
      </c>
      <c r="K6" t="str">
        <f>+Tổng!G35&amp;" USD"</f>
        <v>0 USD</v>
      </c>
    </row>
    <row r="7" spans="1:14">
      <c r="F7" s="82"/>
      <c r="H7" s="82"/>
    </row>
    <row r="8" spans="1:14" ht="42.75" customHeight="1">
      <c r="A8" s="219" t="s">
        <v>1</v>
      </c>
      <c r="B8" s="219" t="s">
        <v>2</v>
      </c>
      <c r="C8" s="219" t="s">
        <v>45</v>
      </c>
      <c r="D8" s="219" t="s">
        <v>3</v>
      </c>
      <c r="E8" s="219" t="s">
        <v>36</v>
      </c>
      <c r="F8" s="219" t="s">
        <v>4</v>
      </c>
      <c r="G8" s="219"/>
      <c r="H8" s="219"/>
      <c r="I8" s="219" t="s">
        <v>5</v>
      </c>
      <c r="J8" s="219" t="s">
        <v>6</v>
      </c>
      <c r="K8" s="219"/>
      <c r="L8" s="219" t="s">
        <v>7</v>
      </c>
      <c r="M8" s="219"/>
    </row>
    <row r="9" spans="1:14">
      <c r="A9" s="219"/>
      <c r="B9" s="219"/>
      <c r="C9" s="219"/>
      <c r="D9" s="219"/>
      <c r="E9" s="219"/>
      <c r="F9" s="219" t="s">
        <v>8</v>
      </c>
      <c r="G9" s="219" t="s">
        <v>9</v>
      </c>
      <c r="H9" s="219"/>
      <c r="I9" s="219"/>
      <c r="J9" s="219"/>
      <c r="K9" s="219"/>
      <c r="L9" s="219"/>
      <c r="M9" s="219"/>
    </row>
    <row r="10" spans="1:14" ht="23.25" customHeight="1">
      <c r="A10" s="219"/>
      <c r="B10" s="219"/>
      <c r="C10" s="219"/>
      <c r="D10" s="219"/>
      <c r="E10" s="219"/>
      <c r="F10" s="219"/>
      <c r="G10" s="83" t="s">
        <v>10</v>
      </c>
      <c r="H10" s="83" t="s">
        <v>11</v>
      </c>
      <c r="I10" s="219"/>
      <c r="J10" s="83" t="s">
        <v>12</v>
      </c>
      <c r="K10" s="83" t="s">
        <v>13</v>
      </c>
      <c r="L10" s="83" t="s">
        <v>12</v>
      </c>
      <c r="M10" s="83" t="s">
        <v>13</v>
      </c>
    </row>
    <row r="11" spans="1:14">
      <c r="A11" s="84" t="s">
        <v>14</v>
      </c>
      <c r="B11" s="84" t="s">
        <v>15</v>
      </c>
      <c r="C11" s="84" t="s">
        <v>16</v>
      </c>
      <c r="D11" s="84" t="s">
        <v>17</v>
      </c>
      <c r="E11" s="84" t="s">
        <v>18</v>
      </c>
      <c r="F11" s="84" t="s">
        <v>19</v>
      </c>
      <c r="G11" s="84" t="s">
        <v>20</v>
      </c>
      <c r="H11" s="84" t="s">
        <v>21</v>
      </c>
      <c r="I11" s="84" t="s">
        <v>22</v>
      </c>
      <c r="J11" s="84" t="s">
        <v>23</v>
      </c>
      <c r="K11" s="84" t="s">
        <v>24</v>
      </c>
      <c r="L11" s="84" t="s">
        <v>25</v>
      </c>
      <c r="M11" s="84" t="s">
        <v>26</v>
      </c>
    </row>
    <row r="12" spans="1:14">
      <c r="A12" s="85" t="s">
        <v>27</v>
      </c>
      <c r="B12" s="86" t="s">
        <v>28</v>
      </c>
      <c r="C12" s="87"/>
      <c r="D12" s="16"/>
      <c r="F12" s="88"/>
      <c r="G12" s="87"/>
      <c r="H12" s="89"/>
      <c r="I12" s="14"/>
      <c r="J12" s="22"/>
      <c r="K12" s="20"/>
      <c r="L12" s="87"/>
      <c r="M12" s="87"/>
    </row>
    <row r="13" spans="1:14">
      <c r="A13" s="87">
        <v>1</v>
      </c>
      <c r="B13" s="25" t="s">
        <v>40</v>
      </c>
      <c r="C13" s="87">
        <v>76012000</v>
      </c>
      <c r="D13" s="24" t="s">
        <v>41</v>
      </c>
      <c r="E13" s="90">
        <f>+Tổng!H35</f>
        <v>1.5040997646998378E-3</v>
      </c>
      <c r="F13" s="91">
        <f>+Tổng!E45</f>
        <v>2515</v>
      </c>
      <c r="G13" s="87"/>
      <c r="H13" s="92">
        <f>F13*E13</f>
        <v>3.782810908220092</v>
      </c>
      <c r="I13" s="24" t="s">
        <v>43</v>
      </c>
      <c r="J13" s="26">
        <f>+Tổng!C45</f>
        <v>104258702660</v>
      </c>
      <c r="K13" s="23">
        <f>+Tổng!D45</f>
        <v>44460</v>
      </c>
      <c r="L13" s="87"/>
      <c r="M13" s="87"/>
    </row>
    <row r="14" spans="1:14">
      <c r="A14" s="87"/>
      <c r="B14" s="13"/>
      <c r="C14" s="87"/>
      <c r="D14" s="14"/>
      <c r="E14" s="90"/>
      <c r="F14" s="88"/>
      <c r="G14" s="87"/>
      <c r="H14" s="93"/>
      <c r="I14" s="14"/>
      <c r="J14" s="21"/>
      <c r="K14" s="20"/>
      <c r="L14" s="87"/>
      <c r="M14" s="87"/>
    </row>
    <row r="15" spans="1:14">
      <c r="A15" s="85"/>
      <c r="B15" s="17"/>
      <c r="C15" s="87"/>
      <c r="D15" s="87"/>
      <c r="E15" s="87"/>
      <c r="F15" s="94"/>
      <c r="G15" s="95"/>
      <c r="H15" s="96">
        <f>SUM(H13:H14)</f>
        <v>3.782810908220092</v>
      </c>
      <c r="I15" s="87"/>
      <c r="J15" s="87"/>
      <c r="K15" s="87"/>
      <c r="L15" s="87"/>
      <c r="M15" s="87"/>
    </row>
    <row r="16" spans="1:14">
      <c r="A16" s="85" t="s">
        <v>29</v>
      </c>
      <c r="B16" s="86" t="s">
        <v>30</v>
      </c>
      <c r="C16" s="97"/>
      <c r="D16" s="97"/>
      <c r="E16" s="97"/>
      <c r="F16" s="97"/>
      <c r="G16" s="97"/>
      <c r="H16" s="96">
        <f>Tổng!F35</f>
        <v>8.5480247804574976</v>
      </c>
      <c r="I16" s="97"/>
      <c r="J16" s="97"/>
      <c r="K16" s="97"/>
      <c r="L16" s="87"/>
      <c r="M16" s="87"/>
      <c r="N16" s="105">
        <f>(H16-H15)/H16*100</f>
        <v>55.746374099565564</v>
      </c>
    </row>
    <row r="18" spans="1:13" ht="15" customHeight="1">
      <c r="A18" s="214" t="s">
        <v>37</v>
      </c>
    </row>
    <row r="19" spans="1:13" ht="25.5" customHeight="1">
      <c r="A19" s="214"/>
      <c r="B19" s="215" t="s">
        <v>31</v>
      </c>
      <c r="C19" s="98"/>
      <c r="D19" s="98"/>
      <c r="E19" s="167"/>
      <c r="F19" s="167"/>
      <c r="G19" s="167"/>
      <c r="H19" s="167"/>
      <c r="I19" s="167"/>
      <c r="J19" s="168">
        <f>H16</f>
        <v>8.5480247804574976</v>
      </c>
      <c r="K19" s="168">
        <f>H15</f>
        <v>3.782810908220092</v>
      </c>
      <c r="L19" s="216">
        <f>(J19-K19)/J20</f>
        <v>0.55746374099565565</v>
      </c>
      <c r="M19" s="216"/>
    </row>
    <row r="20" spans="1:13" ht="23.25" customHeight="1">
      <c r="A20" s="214"/>
      <c r="B20" s="215"/>
      <c r="C20" s="167"/>
      <c r="D20" s="167"/>
      <c r="E20" s="167"/>
      <c r="F20" s="167"/>
      <c r="G20" s="167"/>
      <c r="H20" s="167"/>
      <c r="I20" s="167"/>
      <c r="J20" s="217">
        <f>H16</f>
        <v>8.5480247804574976</v>
      </c>
      <c r="K20" s="218"/>
      <c r="L20" s="216"/>
      <c r="M20" s="216"/>
    </row>
    <row r="21" spans="1:13" ht="18.75" customHeight="1">
      <c r="A21" s="214"/>
      <c r="C21" s="195"/>
      <c r="D21" s="195"/>
    </row>
    <row r="22" spans="1:13">
      <c r="A22" s="99" t="s">
        <v>32</v>
      </c>
    </row>
    <row r="23" spans="1:13">
      <c r="A23" s="81" t="s">
        <v>33</v>
      </c>
    </row>
    <row r="25" spans="1:13">
      <c r="I25" s="100" t="str">
        <f>+Tổng!E2</f>
        <v>Hà Nội, ngày 17 tháng 2 năm 2022</v>
      </c>
    </row>
    <row r="26" spans="1:13">
      <c r="I26" s="99" t="s">
        <v>34</v>
      </c>
    </row>
    <row r="27" spans="1:13">
      <c r="I27" s="100" t="s">
        <v>35</v>
      </c>
    </row>
  </sheetData>
  <mergeCells count="19">
    <mergeCell ref="A18:A21"/>
    <mergeCell ref="B19:B20"/>
    <mergeCell ref="C21:D21"/>
    <mergeCell ref="L19:M20"/>
    <mergeCell ref="J20:K20"/>
    <mergeCell ref="A1:N1"/>
    <mergeCell ref="F4:M4"/>
    <mergeCell ref="C5:E5"/>
    <mergeCell ref="A8:A10"/>
    <mergeCell ref="B8:B10"/>
    <mergeCell ref="C8:C10"/>
    <mergeCell ref="D8:D10"/>
    <mergeCell ref="E8:E10"/>
    <mergeCell ref="F8:H8"/>
    <mergeCell ref="I8:I10"/>
    <mergeCell ref="J8:K9"/>
    <mergeCell ref="L8:M9"/>
    <mergeCell ref="F9:F10"/>
    <mergeCell ref="G9:H9"/>
  </mergeCells>
  <phoneticPr fontId="35"/>
  <pageMargins left="0.1" right="0.1" top="0.75" bottom="0.75" header="0.3" footer="0.3"/>
  <pageSetup paperSize="9" scale="73" orientation="landscape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31">
    <tabColor rgb="FFFFFF00"/>
  </sheetPr>
  <dimension ref="A1:O27"/>
  <sheetViews>
    <sheetView view="pageBreakPreview" topLeftCell="A4" zoomScaleSheetLayoutView="100" workbookViewId="0">
      <selection activeCell="O21" sqref="O21"/>
    </sheetView>
  </sheetViews>
  <sheetFormatPr defaultColWidth="9.08984375" defaultRowHeight="14.5"/>
  <cols>
    <col min="1" max="1" width="6.453125" customWidth="1"/>
    <col min="2" max="2" width="29.54296875" customWidth="1"/>
    <col min="3" max="3" width="9.36328125" customWidth="1"/>
    <col min="4" max="4" width="6.90625" customWidth="1"/>
    <col min="5" max="5" width="10.6328125" customWidth="1"/>
    <col min="6" max="6" width="11.90625" customWidth="1"/>
    <col min="7" max="7" width="7.6328125" customWidth="1"/>
    <col min="8" max="8" width="12.90625" customWidth="1"/>
    <col min="9" max="9" width="11.6328125" customWidth="1"/>
    <col min="10" max="10" width="13.54296875" customWidth="1"/>
    <col min="11" max="11" width="15" customWidth="1"/>
    <col min="12" max="13" width="10.6328125" customWidth="1"/>
  </cols>
  <sheetData>
    <row r="1" spans="1:14" ht="40.5" customHeight="1">
      <c r="A1" s="199" t="s">
        <v>0</v>
      </c>
      <c r="B1" s="200"/>
      <c r="C1" s="200"/>
      <c r="D1" s="200"/>
      <c r="E1" s="200"/>
      <c r="F1" s="200"/>
      <c r="G1" s="200"/>
      <c r="H1" s="200"/>
      <c r="I1" s="200"/>
      <c r="J1" s="200"/>
      <c r="K1" s="200"/>
      <c r="L1" s="200"/>
      <c r="M1" s="200"/>
      <c r="N1" s="200"/>
    </row>
    <row r="2" spans="1:14" ht="21.75" customHeight="1">
      <c r="A2" s="29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</row>
    <row r="3" spans="1:14">
      <c r="A3" s="81" t="s">
        <v>132</v>
      </c>
      <c r="F3" s="81" t="s">
        <v>111</v>
      </c>
      <c r="H3" s="81"/>
    </row>
    <row r="4" spans="1:14" ht="18" customHeight="1">
      <c r="A4" s="81" t="s">
        <v>133</v>
      </c>
      <c r="F4" s="215" t="s">
        <v>44</v>
      </c>
      <c r="G4" s="215"/>
      <c r="H4" s="215"/>
      <c r="I4" s="215"/>
      <c r="J4" s="215"/>
      <c r="K4" s="215"/>
      <c r="L4" s="215"/>
      <c r="M4" s="215"/>
    </row>
    <row r="5" spans="1:14">
      <c r="A5" s="82" t="s">
        <v>52</v>
      </c>
      <c r="C5" s="202">
        <f>+Tổng!C3</f>
        <v>304534278700</v>
      </c>
      <c r="D5" s="202"/>
      <c r="E5" s="202"/>
      <c r="F5" s="81" t="s">
        <v>39</v>
      </c>
      <c r="H5" s="81"/>
      <c r="J5" s="81" t="s">
        <v>48</v>
      </c>
      <c r="K5" t="str">
        <f>Tổng!C36</f>
        <v>FZV1-19-4JY</v>
      </c>
    </row>
    <row r="6" spans="1:14">
      <c r="F6" s="81" t="s">
        <v>51</v>
      </c>
      <c r="G6" t="str">
        <f>+Tổng!D36&amp;" chiếc"</f>
        <v xml:space="preserve"> chiếc</v>
      </c>
      <c r="H6" s="81"/>
      <c r="J6" t="s">
        <v>50</v>
      </c>
      <c r="K6" t="str">
        <f>+Tổng!G36&amp;" USD"</f>
        <v>0 USD</v>
      </c>
    </row>
    <row r="7" spans="1:14">
      <c r="F7" s="82"/>
      <c r="H7" s="82"/>
    </row>
    <row r="8" spans="1:14" ht="42.75" customHeight="1">
      <c r="A8" s="219" t="s">
        <v>1</v>
      </c>
      <c r="B8" s="219" t="s">
        <v>2</v>
      </c>
      <c r="C8" s="219" t="s">
        <v>45</v>
      </c>
      <c r="D8" s="219" t="s">
        <v>3</v>
      </c>
      <c r="E8" s="219" t="s">
        <v>36</v>
      </c>
      <c r="F8" s="219" t="s">
        <v>4</v>
      </c>
      <c r="G8" s="219"/>
      <c r="H8" s="219"/>
      <c r="I8" s="219" t="s">
        <v>5</v>
      </c>
      <c r="J8" s="219" t="s">
        <v>6</v>
      </c>
      <c r="K8" s="219"/>
      <c r="L8" s="219" t="s">
        <v>7</v>
      </c>
      <c r="M8" s="219"/>
    </row>
    <row r="9" spans="1:14">
      <c r="A9" s="219"/>
      <c r="B9" s="219"/>
      <c r="C9" s="219"/>
      <c r="D9" s="219"/>
      <c r="E9" s="219"/>
      <c r="F9" s="219" t="s">
        <v>8</v>
      </c>
      <c r="G9" s="219" t="s">
        <v>9</v>
      </c>
      <c r="H9" s="219"/>
      <c r="I9" s="219"/>
      <c r="J9" s="219"/>
      <c r="K9" s="219"/>
      <c r="L9" s="219"/>
      <c r="M9" s="219"/>
    </row>
    <row r="10" spans="1:14" ht="23.25" customHeight="1">
      <c r="A10" s="219"/>
      <c r="B10" s="219"/>
      <c r="C10" s="219"/>
      <c r="D10" s="219"/>
      <c r="E10" s="219"/>
      <c r="F10" s="219"/>
      <c r="G10" s="83" t="s">
        <v>10</v>
      </c>
      <c r="H10" s="83" t="s">
        <v>11</v>
      </c>
      <c r="I10" s="219"/>
      <c r="J10" s="83" t="s">
        <v>12</v>
      </c>
      <c r="K10" s="83" t="s">
        <v>13</v>
      </c>
      <c r="L10" s="83" t="s">
        <v>12</v>
      </c>
      <c r="M10" s="83" t="s">
        <v>13</v>
      </c>
    </row>
    <row r="11" spans="1:14">
      <c r="A11" s="84" t="s">
        <v>14</v>
      </c>
      <c r="B11" s="84" t="s">
        <v>15</v>
      </c>
      <c r="C11" s="84" t="s">
        <v>16</v>
      </c>
      <c r="D11" s="84" t="s">
        <v>17</v>
      </c>
      <c r="E11" s="84" t="s">
        <v>18</v>
      </c>
      <c r="F11" s="84" t="s">
        <v>19</v>
      </c>
      <c r="G11" s="84" t="s">
        <v>20</v>
      </c>
      <c r="H11" s="84" t="s">
        <v>21</v>
      </c>
      <c r="I11" s="84" t="s">
        <v>22</v>
      </c>
      <c r="J11" s="84" t="s">
        <v>23</v>
      </c>
      <c r="K11" s="84" t="s">
        <v>24</v>
      </c>
      <c r="L11" s="84" t="s">
        <v>25</v>
      </c>
      <c r="M11" s="84" t="s">
        <v>26</v>
      </c>
    </row>
    <row r="12" spans="1:14">
      <c r="A12" s="85" t="s">
        <v>27</v>
      </c>
      <c r="B12" s="86" t="s">
        <v>28</v>
      </c>
      <c r="C12" s="87"/>
      <c r="D12" s="16"/>
      <c r="F12" s="88"/>
      <c r="G12" s="87"/>
      <c r="H12" s="89"/>
      <c r="I12" s="14"/>
      <c r="J12" s="22"/>
      <c r="K12" s="20"/>
      <c r="L12" s="87"/>
      <c r="M12" s="87"/>
    </row>
    <row r="13" spans="1:14">
      <c r="A13" s="87">
        <v>1</v>
      </c>
      <c r="B13" s="25" t="s">
        <v>40</v>
      </c>
      <c r="C13" s="87">
        <v>76012000</v>
      </c>
      <c r="D13" s="24" t="s">
        <v>41</v>
      </c>
      <c r="E13" s="107">
        <f>Tổng!H36</f>
        <v>2.2389708426305967E-3</v>
      </c>
      <c r="F13" s="91">
        <f>+Tổng!E45</f>
        <v>2515</v>
      </c>
      <c r="G13" s="87"/>
      <c r="H13" s="102">
        <f>F13*E13</f>
        <v>5.6310116692159502</v>
      </c>
      <c r="I13" s="24" t="s">
        <v>43</v>
      </c>
      <c r="J13" s="26">
        <f>+Tổng!C45</f>
        <v>104258702660</v>
      </c>
      <c r="K13" s="23">
        <f>+Tổng!D45</f>
        <v>44460</v>
      </c>
      <c r="L13" s="87"/>
      <c r="M13" s="87"/>
    </row>
    <row r="14" spans="1:14" ht="36.5">
      <c r="A14" s="87">
        <v>2</v>
      </c>
      <c r="B14" s="13" t="s">
        <v>103</v>
      </c>
      <c r="C14" s="87" t="s">
        <v>110</v>
      </c>
      <c r="D14" s="16" t="s">
        <v>56</v>
      </c>
      <c r="E14" s="107">
        <f>Tổng!I36</f>
        <v>1.0383360147092622</v>
      </c>
      <c r="F14" s="101">
        <f>Tổng!E46</f>
        <v>1.6160000000000001</v>
      </c>
      <c r="G14" s="87"/>
      <c r="H14" s="102">
        <f>F14*E14</f>
        <v>1.6779509997701678</v>
      </c>
      <c r="I14" s="16" t="s">
        <v>104</v>
      </c>
      <c r="J14" s="21" t="str">
        <f>+Tổng!C46</f>
        <v>104248266730</v>
      </c>
      <c r="K14" s="20">
        <f>+Tổng!D46</f>
        <v>44453</v>
      </c>
      <c r="L14" s="87"/>
      <c r="M14" s="87"/>
    </row>
    <row r="15" spans="1:14">
      <c r="A15" s="85"/>
      <c r="B15" s="17"/>
      <c r="C15" s="87"/>
      <c r="D15" s="87"/>
      <c r="E15" s="87"/>
      <c r="F15" s="94"/>
      <c r="G15" s="95"/>
      <c r="H15" s="103">
        <f>SUM(H13:H14)</f>
        <v>7.3089626689861182</v>
      </c>
      <c r="I15" s="87"/>
      <c r="J15" s="87"/>
      <c r="K15" s="87"/>
      <c r="L15" s="87"/>
      <c r="M15" s="87"/>
    </row>
    <row r="16" spans="1:14">
      <c r="A16" s="85" t="s">
        <v>29</v>
      </c>
      <c r="B16" s="86" t="s">
        <v>30</v>
      </c>
      <c r="C16" s="97"/>
      <c r="D16" s="97"/>
      <c r="E16" s="97"/>
      <c r="F16" s="97"/>
      <c r="G16" s="97"/>
      <c r="H16" s="96">
        <f>+Tổng!F36</f>
        <v>21.50729162857747</v>
      </c>
      <c r="I16" s="97"/>
      <c r="J16" s="97"/>
      <c r="K16" s="97"/>
      <c r="L16" s="87"/>
      <c r="M16" s="87"/>
      <c r="N16">
        <f>+(H16-H15)/H16</f>
        <v>0.66016350197834994</v>
      </c>
    </row>
    <row r="17" spans="1:15">
      <c r="N17" s="44" t="str">
        <f>+TEXT(N16,"00.00%")</f>
        <v>66.02%</v>
      </c>
    </row>
    <row r="18" spans="1:15" ht="15" customHeight="1">
      <c r="A18" s="214" t="s">
        <v>37</v>
      </c>
    </row>
    <row r="19" spans="1:15" ht="25.5" customHeight="1">
      <c r="A19" s="214"/>
      <c r="B19" s="215" t="s">
        <v>31</v>
      </c>
      <c r="C19" s="98"/>
      <c r="D19" s="98"/>
      <c r="E19" s="167"/>
      <c r="F19" s="167"/>
      <c r="G19" s="167"/>
      <c r="H19" s="167"/>
      <c r="I19" s="167"/>
      <c r="J19" s="168">
        <f>H16</f>
        <v>21.50729162857747</v>
      </c>
      <c r="K19" s="169">
        <f>H15</f>
        <v>7.3089626689861182</v>
      </c>
      <c r="L19" s="216">
        <f>(J19-K19)/J20</f>
        <v>0.66016350197834994</v>
      </c>
      <c r="M19" s="216"/>
    </row>
    <row r="20" spans="1:15" ht="23.25" customHeight="1">
      <c r="A20" s="214"/>
      <c r="B20" s="215"/>
      <c r="C20" s="167"/>
      <c r="D20" s="167"/>
      <c r="E20" s="167"/>
      <c r="F20" s="167"/>
      <c r="G20" s="167"/>
      <c r="H20" s="167"/>
      <c r="I20" s="167"/>
      <c r="J20" s="217">
        <f>H16</f>
        <v>21.50729162857747</v>
      </c>
      <c r="K20" s="218"/>
      <c r="L20" s="216"/>
      <c r="M20" s="216"/>
      <c r="O20">
        <v>65.180000000000007</v>
      </c>
    </row>
    <row r="21" spans="1:15" ht="18.75" customHeight="1">
      <c r="A21" s="214"/>
      <c r="C21" s="195"/>
      <c r="D21" s="195"/>
    </row>
    <row r="22" spans="1:15">
      <c r="A22" s="99" t="s">
        <v>32</v>
      </c>
    </row>
    <row r="23" spans="1:15">
      <c r="A23" s="81" t="s">
        <v>33</v>
      </c>
    </row>
    <row r="25" spans="1:15">
      <c r="I25" s="100" t="str">
        <f>+Tổng!E2</f>
        <v>Hà Nội, ngày 17 tháng 2 năm 2022</v>
      </c>
    </row>
    <row r="26" spans="1:15">
      <c r="I26" s="99" t="s">
        <v>34</v>
      </c>
    </row>
    <row r="27" spans="1:15">
      <c r="I27" s="100" t="s">
        <v>35</v>
      </c>
    </row>
  </sheetData>
  <mergeCells count="19">
    <mergeCell ref="A18:A21"/>
    <mergeCell ref="B19:B20"/>
    <mergeCell ref="C21:D21"/>
    <mergeCell ref="L19:M20"/>
    <mergeCell ref="J20:K20"/>
    <mergeCell ref="A1:N1"/>
    <mergeCell ref="F4:M4"/>
    <mergeCell ref="C5:E5"/>
    <mergeCell ref="A8:A10"/>
    <mergeCell ref="B8:B10"/>
    <mergeCell ref="C8:C10"/>
    <mergeCell ref="D8:D10"/>
    <mergeCell ref="E8:E10"/>
    <mergeCell ref="F8:H8"/>
    <mergeCell ref="I8:I10"/>
    <mergeCell ref="J8:K9"/>
    <mergeCell ref="L8:M9"/>
    <mergeCell ref="F9:F10"/>
    <mergeCell ref="G9:H9"/>
  </mergeCells>
  <phoneticPr fontId="35"/>
  <pageMargins left="0.1" right="0.1" top="0.75" bottom="0.75" header="0.3" footer="0.3"/>
  <pageSetup paperSize="9" scale="70" orientation="landscape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32">
    <tabColor rgb="FFFFFF00"/>
  </sheetPr>
  <dimension ref="A1:O27"/>
  <sheetViews>
    <sheetView view="pageBreakPreview" topLeftCell="A7" zoomScaleSheetLayoutView="100" workbookViewId="0">
      <selection activeCell="M23" sqref="M23"/>
    </sheetView>
  </sheetViews>
  <sheetFormatPr defaultColWidth="9.08984375" defaultRowHeight="14.5"/>
  <cols>
    <col min="1" max="1" width="6.453125" customWidth="1"/>
    <col min="2" max="2" width="29.54296875" customWidth="1"/>
    <col min="3" max="3" width="9.36328125" customWidth="1"/>
    <col min="4" max="4" width="6.90625" customWidth="1"/>
    <col min="5" max="5" width="10.6328125" customWidth="1"/>
    <col min="6" max="6" width="11.90625" customWidth="1"/>
    <col min="7" max="7" width="7.6328125" customWidth="1"/>
    <col min="8" max="8" width="12.90625" customWidth="1"/>
    <col min="9" max="9" width="11.6328125" customWidth="1"/>
    <col min="10" max="10" width="13.54296875" customWidth="1"/>
    <col min="11" max="11" width="15" customWidth="1"/>
    <col min="12" max="13" width="10.6328125" customWidth="1"/>
  </cols>
  <sheetData>
    <row r="1" spans="1:14" ht="40.5" customHeight="1">
      <c r="A1" s="199" t="s">
        <v>0</v>
      </c>
      <c r="B1" s="200"/>
      <c r="C1" s="200"/>
      <c r="D1" s="200"/>
      <c r="E1" s="200"/>
      <c r="F1" s="200"/>
      <c r="G1" s="200"/>
      <c r="H1" s="200"/>
      <c r="I1" s="200"/>
      <c r="J1" s="200"/>
      <c r="K1" s="200"/>
      <c r="L1" s="200"/>
      <c r="M1" s="200"/>
      <c r="N1" s="200"/>
    </row>
    <row r="2" spans="1:14" ht="21.75" customHeight="1">
      <c r="A2" s="29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</row>
    <row r="3" spans="1:14">
      <c r="A3" s="81" t="s">
        <v>132</v>
      </c>
      <c r="F3" s="81" t="s">
        <v>46</v>
      </c>
      <c r="H3" s="81" t="s">
        <v>109</v>
      </c>
    </row>
    <row r="4" spans="1:14" ht="18" customHeight="1">
      <c r="A4" s="81" t="s">
        <v>133</v>
      </c>
      <c r="F4" s="215" t="s">
        <v>44</v>
      </c>
      <c r="G4" s="215"/>
      <c r="H4" s="215"/>
      <c r="I4" s="215"/>
      <c r="J4" s="215"/>
      <c r="K4" s="215"/>
      <c r="L4" s="215"/>
      <c r="M4" s="215"/>
    </row>
    <row r="5" spans="1:14">
      <c r="A5" s="82" t="s">
        <v>52</v>
      </c>
      <c r="C5" s="202">
        <f>+Tổng!C3</f>
        <v>304534278700</v>
      </c>
      <c r="D5" s="202"/>
      <c r="E5" s="202"/>
      <c r="F5" s="81" t="s">
        <v>39</v>
      </c>
      <c r="H5" s="81"/>
      <c r="J5" s="81" t="s">
        <v>48</v>
      </c>
      <c r="K5" t="str">
        <f>+Tổng!C37</f>
        <v>FZVS-19-4JY</v>
      </c>
    </row>
    <row r="6" spans="1:14">
      <c r="F6" s="81" t="s">
        <v>51</v>
      </c>
      <c r="G6" t="str">
        <f>+Tổng!D37&amp;" chiếc"</f>
        <v>2430 chiếc</v>
      </c>
      <c r="H6" s="81"/>
      <c r="J6" t="s">
        <v>50</v>
      </c>
      <c r="K6" t="str">
        <f>+Tổng!G37&amp;" USD"</f>
        <v>52262.72 USD</v>
      </c>
    </row>
    <row r="7" spans="1:14">
      <c r="F7" s="82"/>
      <c r="H7" s="82"/>
    </row>
    <row r="8" spans="1:14" ht="42.75" customHeight="1">
      <c r="A8" s="219" t="s">
        <v>1</v>
      </c>
      <c r="B8" s="219" t="s">
        <v>2</v>
      </c>
      <c r="C8" s="219" t="s">
        <v>45</v>
      </c>
      <c r="D8" s="219" t="s">
        <v>3</v>
      </c>
      <c r="E8" s="219" t="s">
        <v>36</v>
      </c>
      <c r="F8" s="219" t="s">
        <v>4</v>
      </c>
      <c r="G8" s="219"/>
      <c r="H8" s="219"/>
      <c r="I8" s="219" t="s">
        <v>5</v>
      </c>
      <c r="J8" s="219" t="s">
        <v>6</v>
      </c>
      <c r="K8" s="219"/>
      <c r="L8" s="219" t="s">
        <v>7</v>
      </c>
      <c r="M8" s="219"/>
    </row>
    <row r="9" spans="1:14">
      <c r="A9" s="219"/>
      <c r="B9" s="219"/>
      <c r="C9" s="219"/>
      <c r="D9" s="219"/>
      <c r="E9" s="219"/>
      <c r="F9" s="219" t="s">
        <v>8</v>
      </c>
      <c r="G9" s="219" t="s">
        <v>9</v>
      </c>
      <c r="H9" s="219"/>
      <c r="I9" s="219"/>
      <c r="J9" s="219"/>
      <c r="K9" s="219"/>
      <c r="L9" s="219"/>
      <c r="M9" s="219"/>
    </row>
    <row r="10" spans="1:14" ht="23.25" customHeight="1">
      <c r="A10" s="219"/>
      <c r="B10" s="219"/>
      <c r="C10" s="219"/>
      <c r="D10" s="219"/>
      <c r="E10" s="219"/>
      <c r="F10" s="219"/>
      <c r="G10" s="83" t="s">
        <v>10</v>
      </c>
      <c r="H10" s="83" t="s">
        <v>11</v>
      </c>
      <c r="I10" s="219"/>
      <c r="J10" s="83" t="s">
        <v>12</v>
      </c>
      <c r="K10" s="83" t="s">
        <v>13</v>
      </c>
      <c r="L10" s="83" t="s">
        <v>12</v>
      </c>
      <c r="M10" s="83" t="s">
        <v>13</v>
      </c>
    </row>
    <row r="11" spans="1:14">
      <c r="A11" s="84" t="s">
        <v>14</v>
      </c>
      <c r="B11" s="84" t="s">
        <v>15</v>
      </c>
      <c r="C11" s="84" t="s">
        <v>16</v>
      </c>
      <c r="D11" s="84" t="s">
        <v>17</v>
      </c>
      <c r="E11" s="84" t="s">
        <v>18</v>
      </c>
      <c r="F11" s="84" t="s">
        <v>19</v>
      </c>
      <c r="G11" s="84" t="s">
        <v>20</v>
      </c>
      <c r="H11" s="84" t="s">
        <v>21</v>
      </c>
      <c r="I11" s="84" t="s">
        <v>22</v>
      </c>
      <c r="J11" s="84" t="s">
        <v>23</v>
      </c>
      <c r="K11" s="84" t="s">
        <v>24</v>
      </c>
      <c r="L11" s="84" t="s">
        <v>25</v>
      </c>
      <c r="M11" s="84" t="s">
        <v>26</v>
      </c>
    </row>
    <row r="12" spans="1:14">
      <c r="A12" s="85" t="s">
        <v>27</v>
      </c>
      <c r="B12" s="86" t="s">
        <v>28</v>
      </c>
      <c r="C12" s="87"/>
      <c r="D12" s="16"/>
      <c r="F12" s="88"/>
      <c r="G12" s="87"/>
      <c r="H12" s="89"/>
      <c r="I12" s="14"/>
      <c r="J12" s="22"/>
      <c r="K12" s="20"/>
      <c r="L12" s="87"/>
      <c r="M12" s="87"/>
    </row>
    <row r="13" spans="1:14">
      <c r="A13" s="87">
        <v>1</v>
      </c>
      <c r="B13" s="25" t="s">
        <v>40</v>
      </c>
      <c r="C13" s="87">
        <v>76012000</v>
      </c>
      <c r="D13" s="24" t="s">
        <v>41</v>
      </c>
      <c r="E13" s="108">
        <f>Tổng!H37</f>
        <v>2.0370499582215576E-3</v>
      </c>
      <c r="F13" s="91">
        <f>+Tổng!E45</f>
        <v>2515</v>
      </c>
      <c r="G13" s="87"/>
      <c r="H13" s="92">
        <f>F13*E13</f>
        <v>5.123180644927217</v>
      </c>
      <c r="I13" s="24" t="s">
        <v>43</v>
      </c>
      <c r="J13" s="26">
        <f>+Tổng!C45</f>
        <v>104258702660</v>
      </c>
      <c r="K13" s="23">
        <f>+Tổng!D45</f>
        <v>44460</v>
      </c>
      <c r="L13" s="87"/>
      <c r="M13" s="87"/>
    </row>
    <row r="14" spans="1:14" ht="36.5">
      <c r="A14" s="87">
        <v>2</v>
      </c>
      <c r="B14" s="13" t="s">
        <v>103</v>
      </c>
      <c r="C14" s="87" t="s">
        <v>110</v>
      </c>
      <c r="D14" s="16" t="s">
        <v>56</v>
      </c>
      <c r="E14" s="108">
        <f>Tổng!I37</f>
        <v>1.0383360147092622</v>
      </c>
      <c r="F14" s="101">
        <f>+Tổng!E46</f>
        <v>1.6160000000000001</v>
      </c>
      <c r="G14" s="87"/>
      <c r="H14" s="92">
        <f>F14*E14</f>
        <v>1.6779509997701678</v>
      </c>
      <c r="I14" s="16" t="s">
        <v>104</v>
      </c>
      <c r="J14" s="104" t="str">
        <f>+Tổng!C46</f>
        <v>104248266730</v>
      </c>
      <c r="K14" s="23">
        <f>+Tổng!D46</f>
        <v>44453</v>
      </c>
      <c r="L14" s="87"/>
      <c r="M14" s="87"/>
    </row>
    <row r="15" spans="1:14">
      <c r="A15" s="85"/>
      <c r="B15" s="17"/>
      <c r="C15" s="87"/>
      <c r="D15" s="87"/>
      <c r="E15" s="87"/>
      <c r="F15" s="94"/>
      <c r="G15" s="95"/>
      <c r="H15" s="96">
        <f>SUM(H13:H14)</f>
        <v>6.8011316446973851</v>
      </c>
      <c r="I15" s="87"/>
      <c r="J15" s="87"/>
      <c r="K15" s="87"/>
      <c r="L15" s="87"/>
      <c r="M15" s="87"/>
    </row>
    <row r="16" spans="1:14">
      <c r="A16" s="85" t="s">
        <v>29</v>
      </c>
      <c r="B16" s="86" t="s">
        <v>30</v>
      </c>
      <c r="C16" s="97"/>
      <c r="D16" s="97"/>
      <c r="E16" s="97"/>
      <c r="F16" s="97"/>
      <c r="G16" s="97"/>
      <c r="H16" s="96">
        <f>+Tổng!F37</f>
        <v>21.50729162857747</v>
      </c>
      <c r="I16" s="97"/>
      <c r="J16" s="97"/>
      <c r="K16" s="97"/>
      <c r="L16" s="87"/>
      <c r="M16" s="87"/>
      <c r="N16" s="44"/>
    </row>
    <row r="18" spans="1:15" ht="15" customHeight="1">
      <c r="A18" s="214" t="s">
        <v>37</v>
      </c>
    </row>
    <row r="19" spans="1:15" ht="25.5" customHeight="1">
      <c r="A19" s="214"/>
      <c r="B19" s="215" t="s">
        <v>31</v>
      </c>
      <c r="C19" s="98"/>
      <c r="D19" s="98"/>
      <c r="E19" s="167"/>
      <c r="F19" s="167"/>
      <c r="G19" s="167"/>
      <c r="H19" s="167"/>
      <c r="I19" s="167"/>
      <c r="J19" s="168">
        <f>H16</f>
        <v>21.50729162857747</v>
      </c>
      <c r="K19" s="168">
        <f>H15</f>
        <v>6.8011316446973851</v>
      </c>
      <c r="L19" s="216">
        <f>(J19-K19)/J20</f>
        <v>0.68377554170230848</v>
      </c>
      <c r="M19" s="216"/>
    </row>
    <row r="20" spans="1:15" ht="23.25" customHeight="1">
      <c r="A20" s="214"/>
      <c r="B20" s="215"/>
      <c r="C20" s="167"/>
      <c r="D20" s="167"/>
      <c r="E20" s="167"/>
      <c r="F20" s="167"/>
      <c r="G20" s="167"/>
      <c r="H20" s="167"/>
      <c r="I20" s="167"/>
      <c r="J20" s="217">
        <f>H16</f>
        <v>21.50729162857747</v>
      </c>
      <c r="K20" s="218"/>
      <c r="L20" s="216"/>
      <c r="M20" s="216"/>
      <c r="O20">
        <v>65.48</v>
      </c>
    </row>
    <row r="21" spans="1:15" ht="18.75" customHeight="1">
      <c r="A21" s="214"/>
      <c r="C21" s="195"/>
      <c r="D21" s="195"/>
    </row>
    <row r="22" spans="1:15">
      <c r="A22" s="99" t="s">
        <v>32</v>
      </c>
    </row>
    <row r="23" spans="1:15">
      <c r="A23" s="81" t="s">
        <v>33</v>
      </c>
    </row>
    <row r="25" spans="1:15">
      <c r="I25" s="100" t="str">
        <f>+Tổng!E2</f>
        <v>Hà Nội, ngày 17 tháng 2 năm 2022</v>
      </c>
    </row>
    <row r="26" spans="1:15">
      <c r="I26" s="99" t="s">
        <v>34</v>
      </c>
    </row>
    <row r="27" spans="1:15">
      <c r="I27" s="100" t="s">
        <v>35</v>
      </c>
    </row>
  </sheetData>
  <mergeCells count="19">
    <mergeCell ref="A1:N1"/>
    <mergeCell ref="F4:M4"/>
    <mergeCell ref="C5:E5"/>
    <mergeCell ref="A8:A10"/>
    <mergeCell ref="B8:B10"/>
    <mergeCell ref="C8:C10"/>
    <mergeCell ref="D8:D10"/>
    <mergeCell ref="E8:E10"/>
    <mergeCell ref="F8:H8"/>
    <mergeCell ref="I8:I10"/>
    <mergeCell ref="J8:K9"/>
    <mergeCell ref="L8:M9"/>
    <mergeCell ref="F9:F10"/>
    <mergeCell ref="G9:H9"/>
    <mergeCell ref="A18:A21"/>
    <mergeCell ref="B19:B20"/>
    <mergeCell ref="C21:D21"/>
    <mergeCell ref="L19:M20"/>
    <mergeCell ref="J20:K20"/>
  </mergeCells>
  <phoneticPr fontId="35"/>
  <pageMargins left="0.1" right="0.1" top="0.75" bottom="0.75" header="0.3" footer="0.3"/>
  <pageSetup paperSize="9" scale="70" orientation="landscape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7">
    <tabColor rgb="FFFFFF00"/>
  </sheetPr>
  <dimension ref="A1:N27"/>
  <sheetViews>
    <sheetView view="pageBreakPreview" topLeftCell="B1" zoomScaleSheetLayoutView="100" workbookViewId="0">
      <selection activeCell="Q17" sqref="Q17"/>
    </sheetView>
  </sheetViews>
  <sheetFormatPr defaultColWidth="9.08984375" defaultRowHeight="14.5"/>
  <cols>
    <col min="1" max="1" width="6.453125" style="45" customWidth="1"/>
    <col min="2" max="2" width="29.54296875" style="45" customWidth="1"/>
    <col min="3" max="3" width="9.36328125" style="45" customWidth="1"/>
    <col min="4" max="4" width="6.90625" style="45" customWidth="1"/>
    <col min="5" max="5" width="10.6328125" style="45" customWidth="1"/>
    <col min="6" max="6" width="11.90625" style="45" customWidth="1"/>
    <col min="7" max="7" width="7.6328125" style="45" customWidth="1"/>
    <col min="8" max="8" width="12.90625" style="45" customWidth="1"/>
    <col min="9" max="9" width="11.6328125" style="45" customWidth="1"/>
    <col min="10" max="10" width="13.54296875" style="45" customWidth="1"/>
    <col min="11" max="11" width="15" style="45" customWidth="1"/>
    <col min="12" max="13" width="10.6328125" style="45" customWidth="1"/>
    <col min="14" max="16384" width="9.08984375" style="45"/>
  </cols>
  <sheetData>
    <row r="1" spans="1:14" ht="40.5" customHeight="1">
      <c r="A1" s="209" t="s">
        <v>0</v>
      </c>
      <c r="B1" s="210"/>
      <c r="C1" s="210"/>
      <c r="D1" s="210"/>
      <c r="E1" s="210"/>
      <c r="F1" s="210"/>
      <c r="G1" s="210"/>
      <c r="H1" s="210"/>
      <c r="I1" s="210"/>
      <c r="J1" s="210"/>
      <c r="K1" s="210"/>
      <c r="L1" s="210"/>
      <c r="M1" s="210"/>
      <c r="N1" s="210"/>
    </row>
    <row r="2" spans="1:14" ht="21.75" customHeight="1">
      <c r="A2" s="48"/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</row>
    <row r="3" spans="1:14">
      <c r="A3" s="50" t="s">
        <v>130</v>
      </c>
      <c r="F3" s="50" t="s">
        <v>111</v>
      </c>
      <c r="H3" s="50"/>
    </row>
    <row r="4" spans="1:14" ht="18" customHeight="1">
      <c r="A4" s="50" t="s">
        <v>131</v>
      </c>
      <c r="F4" s="204" t="s">
        <v>44</v>
      </c>
      <c r="G4" s="204"/>
      <c r="H4" s="204"/>
      <c r="I4" s="204"/>
      <c r="J4" s="204"/>
      <c r="K4" s="204"/>
      <c r="L4" s="204"/>
      <c r="M4" s="204"/>
    </row>
    <row r="5" spans="1:14">
      <c r="A5" s="51" t="s">
        <v>52</v>
      </c>
      <c r="C5" s="211">
        <f>+Tổng!C3</f>
        <v>304534278700</v>
      </c>
      <c r="D5" s="211"/>
      <c r="E5" s="211"/>
      <c r="F5" s="50" t="s">
        <v>39</v>
      </c>
      <c r="H5" s="50"/>
      <c r="J5" s="50" t="s">
        <v>48</v>
      </c>
      <c r="K5" s="45" t="str">
        <f>+Tổng!C14</f>
        <v>FZB1-21-119</v>
      </c>
    </row>
    <row r="6" spans="1:14">
      <c r="F6" s="50" t="s">
        <v>51</v>
      </c>
      <c r="G6" s="45" t="str">
        <f>+Tổng!D14&amp;" chiếc"</f>
        <v>918 chiếc</v>
      </c>
      <c r="H6" s="50"/>
      <c r="J6" s="45" t="s">
        <v>50</v>
      </c>
      <c r="K6" s="45" t="str">
        <f>+Tổng!G14&amp;" USD"</f>
        <v>4142.95 USD</v>
      </c>
    </row>
    <row r="7" spans="1:14">
      <c r="F7" s="51"/>
      <c r="H7" s="51"/>
    </row>
    <row r="8" spans="1:14" ht="42.75" customHeight="1">
      <c r="A8" s="212" t="s">
        <v>1</v>
      </c>
      <c r="B8" s="212" t="s">
        <v>2</v>
      </c>
      <c r="C8" s="212" t="s">
        <v>45</v>
      </c>
      <c r="D8" s="212" t="s">
        <v>3</v>
      </c>
      <c r="E8" s="212" t="s">
        <v>36</v>
      </c>
      <c r="F8" s="212" t="s">
        <v>4</v>
      </c>
      <c r="G8" s="212"/>
      <c r="H8" s="212"/>
      <c r="I8" s="212" t="s">
        <v>5</v>
      </c>
      <c r="J8" s="212" t="s">
        <v>6</v>
      </c>
      <c r="K8" s="212"/>
      <c r="L8" s="212" t="s">
        <v>7</v>
      </c>
      <c r="M8" s="212"/>
    </row>
    <row r="9" spans="1:14">
      <c r="A9" s="212"/>
      <c r="B9" s="212"/>
      <c r="C9" s="212"/>
      <c r="D9" s="212"/>
      <c r="E9" s="212"/>
      <c r="F9" s="212" t="s">
        <v>8</v>
      </c>
      <c r="G9" s="212" t="s">
        <v>9</v>
      </c>
      <c r="H9" s="212"/>
      <c r="I9" s="212"/>
      <c r="J9" s="212"/>
      <c r="K9" s="212"/>
      <c r="L9" s="212"/>
      <c r="M9" s="212"/>
    </row>
    <row r="10" spans="1:14" ht="23.25" customHeight="1">
      <c r="A10" s="212"/>
      <c r="B10" s="212"/>
      <c r="C10" s="212"/>
      <c r="D10" s="212"/>
      <c r="E10" s="212"/>
      <c r="F10" s="212"/>
      <c r="G10" s="52" t="s">
        <v>10</v>
      </c>
      <c r="H10" s="52" t="s">
        <v>11</v>
      </c>
      <c r="I10" s="212"/>
      <c r="J10" s="52" t="s">
        <v>12</v>
      </c>
      <c r="K10" s="52" t="s">
        <v>13</v>
      </c>
      <c r="L10" s="52" t="s">
        <v>12</v>
      </c>
      <c r="M10" s="52" t="s">
        <v>13</v>
      </c>
    </row>
    <row r="11" spans="1:14">
      <c r="A11" s="53" t="s">
        <v>14</v>
      </c>
      <c r="B11" s="53" t="s">
        <v>15</v>
      </c>
      <c r="C11" s="53" t="s">
        <v>16</v>
      </c>
      <c r="D11" s="53" t="s">
        <v>17</v>
      </c>
      <c r="E11" s="53" t="s">
        <v>18</v>
      </c>
      <c r="F11" s="53" t="s">
        <v>19</v>
      </c>
      <c r="G11" s="53" t="s">
        <v>20</v>
      </c>
      <c r="H11" s="53" t="s">
        <v>21</v>
      </c>
      <c r="I11" s="53" t="s">
        <v>22</v>
      </c>
      <c r="J11" s="53" t="s">
        <v>23</v>
      </c>
      <c r="K11" s="53" t="s">
        <v>24</v>
      </c>
      <c r="L11" s="53" t="s">
        <v>25</v>
      </c>
      <c r="M11" s="53" t="s">
        <v>26</v>
      </c>
    </row>
    <row r="12" spans="1:14">
      <c r="A12" s="54" t="s">
        <v>27</v>
      </c>
      <c r="B12" s="55" t="s">
        <v>28</v>
      </c>
      <c r="C12" s="56"/>
      <c r="D12" s="57"/>
      <c r="F12" s="58"/>
      <c r="G12" s="56"/>
      <c r="H12" s="59"/>
      <c r="I12" s="60"/>
      <c r="J12" s="61"/>
      <c r="K12" s="62"/>
      <c r="L12" s="56"/>
      <c r="M12" s="56"/>
    </row>
    <row r="13" spans="1:14">
      <c r="A13" s="56">
        <v>1</v>
      </c>
      <c r="B13" s="63" t="s">
        <v>40</v>
      </c>
      <c r="C13" s="56">
        <v>76012000</v>
      </c>
      <c r="D13" s="64" t="s">
        <v>41</v>
      </c>
      <c r="E13" s="47">
        <f>+Tổng!H14</f>
        <v>5.543027559249149E-4</v>
      </c>
      <c r="F13" s="65">
        <f>+Tổng!E45</f>
        <v>2515</v>
      </c>
      <c r="G13" s="56"/>
      <c r="H13" s="66">
        <f>F13*E13</f>
        <v>1.3940714311511611</v>
      </c>
      <c r="I13" s="64" t="s">
        <v>43</v>
      </c>
      <c r="J13" s="67">
        <f>+Tổng!C45</f>
        <v>104258702660</v>
      </c>
      <c r="K13" s="42">
        <f>+Tổng!D45</f>
        <v>44460</v>
      </c>
      <c r="L13" s="56"/>
      <c r="M13" s="56"/>
    </row>
    <row r="14" spans="1:14">
      <c r="A14" s="56"/>
      <c r="B14" s="68"/>
      <c r="C14" s="56"/>
      <c r="D14" s="60"/>
      <c r="E14" s="47"/>
      <c r="F14" s="58"/>
      <c r="G14" s="56"/>
      <c r="H14" s="69"/>
      <c r="I14" s="60"/>
      <c r="J14" s="70"/>
      <c r="K14" s="62"/>
      <c r="L14" s="56"/>
      <c r="M14" s="56"/>
    </row>
    <row r="15" spans="1:14">
      <c r="A15" s="54"/>
      <c r="B15" s="71"/>
      <c r="C15" s="56"/>
      <c r="D15" s="56"/>
      <c r="E15" s="56"/>
      <c r="F15" s="72"/>
      <c r="G15" s="73"/>
      <c r="H15" s="46">
        <f>SUM(H13:H14)</f>
        <v>1.3940714311511611</v>
      </c>
      <c r="I15" s="56"/>
      <c r="J15" s="56"/>
      <c r="K15" s="56"/>
      <c r="L15" s="56"/>
      <c r="M15" s="56"/>
    </row>
    <row r="16" spans="1:14">
      <c r="A16" s="54" t="s">
        <v>29</v>
      </c>
      <c r="B16" s="55" t="s">
        <v>30</v>
      </c>
      <c r="C16" s="75"/>
      <c r="D16" s="75"/>
      <c r="E16" s="75"/>
      <c r="F16" s="75"/>
      <c r="G16" s="75"/>
      <c r="H16" s="46">
        <f>+Tổng!F14</f>
        <v>4.5130211482081419</v>
      </c>
      <c r="I16" s="75"/>
      <c r="J16" s="75"/>
      <c r="K16" s="75"/>
      <c r="L16" s="56"/>
      <c r="M16" s="56"/>
      <c r="N16" s="74"/>
    </row>
    <row r="18" spans="1:13" ht="15" customHeight="1">
      <c r="A18" s="203" t="s">
        <v>37</v>
      </c>
    </row>
    <row r="19" spans="1:13" ht="25.5" customHeight="1">
      <c r="A19" s="203"/>
      <c r="B19" s="204" t="s">
        <v>31</v>
      </c>
      <c r="C19" s="76"/>
      <c r="D19" s="76"/>
      <c r="E19" s="165"/>
      <c r="F19" s="165"/>
      <c r="G19" s="165"/>
      <c r="H19" s="165"/>
      <c r="I19" s="165"/>
      <c r="J19" s="166">
        <f>H16</f>
        <v>4.5130211482081419</v>
      </c>
      <c r="K19" s="166">
        <f>H15</f>
        <v>1.3940714311511611</v>
      </c>
      <c r="L19" s="206">
        <f>(J19-K19)/J20</f>
        <v>0.69110017760393927</v>
      </c>
      <c r="M19" s="206"/>
    </row>
    <row r="20" spans="1:13" ht="23.25" customHeight="1">
      <c r="A20" s="203"/>
      <c r="B20" s="204"/>
      <c r="C20" s="165"/>
      <c r="D20" s="165"/>
      <c r="E20" s="165"/>
      <c r="F20" s="165"/>
      <c r="G20" s="165"/>
      <c r="H20" s="165"/>
      <c r="I20" s="165"/>
      <c r="J20" s="207">
        <f>H16</f>
        <v>4.5130211482081419</v>
      </c>
      <c r="K20" s="208"/>
      <c r="L20" s="206"/>
      <c r="M20" s="206"/>
    </row>
    <row r="21" spans="1:13" ht="18.75" customHeight="1">
      <c r="A21" s="203"/>
      <c r="C21" s="205"/>
      <c r="D21" s="205"/>
    </row>
    <row r="22" spans="1:13">
      <c r="A22" s="77" t="s">
        <v>32</v>
      </c>
    </row>
    <row r="23" spans="1:13">
      <c r="A23" s="50" t="s">
        <v>33</v>
      </c>
    </row>
    <row r="25" spans="1:13">
      <c r="I25" s="78" t="str">
        <f>+Tổng!E2</f>
        <v>Hà Nội, ngày 17 tháng 2 năm 2022</v>
      </c>
    </row>
    <row r="26" spans="1:13">
      <c r="I26" s="77" t="s">
        <v>34</v>
      </c>
    </row>
    <row r="27" spans="1:13">
      <c r="I27" s="78" t="s">
        <v>35</v>
      </c>
    </row>
  </sheetData>
  <mergeCells count="19">
    <mergeCell ref="A1:N1"/>
    <mergeCell ref="F4:M4"/>
    <mergeCell ref="C5:E5"/>
    <mergeCell ref="A8:A10"/>
    <mergeCell ref="B8:B10"/>
    <mergeCell ref="C8:C10"/>
    <mergeCell ref="D8:D10"/>
    <mergeCell ref="E8:E10"/>
    <mergeCell ref="F8:H8"/>
    <mergeCell ref="I8:I10"/>
    <mergeCell ref="J8:K9"/>
    <mergeCell ref="L8:M9"/>
    <mergeCell ref="F9:F10"/>
    <mergeCell ref="G9:H9"/>
    <mergeCell ref="A18:A21"/>
    <mergeCell ref="B19:B20"/>
    <mergeCell ref="C21:D21"/>
    <mergeCell ref="L19:M20"/>
    <mergeCell ref="J20:K20"/>
  </mergeCells>
  <phoneticPr fontId="35"/>
  <pageMargins left="0.1" right="0.1" top="0.75" bottom="0.75" header="0.3" footer="0.3"/>
  <pageSetup paperSize="9" scale="84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2">
    <tabColor rgb="FFFFFF00"/>
  </sheetPr>
  <dimension ref="A1:N28"/>
  <sheetViews>
    <sheetView view="pageBreakPreview" topLeftCell="A4" zoomScaleSheetLayoutView="100" workbookViewId="0">
      <selection activeCell="N17" sqref="N17"/>
    </sheetView>
  </sheetViews>
  <sheetFormatPr defaultRowHeight="14.5"/>
  <cols>
    <col min="1" max="1" width="6.453125" customWidth="1"/>
    <col min="2" max="2" width="29.54296875" customWidth="1"/>
    <col min="3" max="3" width="9.36328125" customWidth="1"/>
    <col min="4" max="4" width="6.90625" customWidth="1"/>
    <col min="5" max="5" width="10.6328125" customWidth="1"/>
    <col min="6" max="6" width="11.90625" customWidth="1"/>
    <col min="7" max="7" width="7.6328125" customWidth="1"/>
    <col min="8" max="8" width="12.90625" customWidth="1"/>
    <col min="9" max="9" width="11.6328125" customWidth="1"/>
    <col min="10" max="10" width="13.54296875" customWidth="1"/>
    <col min="11" max="11" width="15" customWidth="1"/>
    <col min="12" max="13" width="10.6328125" customWidth="1"/>
  </cols>
  <sheetData>
    <row r="1" spans="1:14" ht="40.5" customHeight="1">
      <c r="A1" s="199" t="s">
        <v>0</v>
      </c>
      <c r="B1" s="200"/>
      <c r="C1" s="200"/>
      <c r="D1" s="200"/>
      <c r="E1" s="200"/>
      <c r="F1" s="200"/>
      <c r="G1" s="200"/>
      <c r="H1" s="200"/>
      <c r="I1" s="200"/>
      <c r="J1" s="200"/>
      <c r="K1" s="200"/>
      <c r="L1" s="200"/>
      <c r="M1" s="200"/>
      <c r="N1" s="200"/>
    </row>
    <row r="2" spans="1:14" ht="21.75" customHeight="1">
      <c r="A2" s="29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</row>
    <row r="3" spans="1:14">
      <c r="A3" s="1" t="s">
        <v>42</v>
      </c>
      <c r="F3" s="1" t="s">
        <v>111</v>
      </c>
      <c r="H3" s="1"/>
    </row>
    <row r="4" spans="1:14" ht="18" customHeight="1">
      <c r="A4" s="1" t="s">
        <v>38</v>
      </c>
      <c r="F4" s="194" t="s">
        <v>44</v>
      </c>
      <c r="G4" s="194"/>
      <c r="H4" s="194"/>
      <c r="I4" s="194"/>
      <c r="J4" s="194"/>
      <c r="K4" s="194"/>
      <c r="L4" s="194"/>
      <c r="M4" s="194"/>
    </row>
    <row r="5" spans="1:14">
      <c r="A5" s="2" t="s">
        <v>52</v>
      </c>
      <c r="C5" s="202">
        <f>+Tổng!C3</f>
        <v>304534278700</v>
      </c>
      <c r="D5" s="202"/>
      <c r="E5" s="202"/>
      <c r="F5" s="1" t="s">
        <v>39</v>
      </c>
      <c r="H5" s="1"/>
      <c r="J5" s="1" t="s">
        <v>48</v>
      </c>
      <c r="K5" t="str">
        <f>+Tổng!C6</f>
        <v>FZA1-21-101</v>
      </c>
    </row>
    <row r="6" spans="1:14">
      <c r="F6" s="1" t="s">
        <v>51</v>
      </c>
      <c r="G6" t="str">
        <f>+Tổng!D6&amp;" chiếc"</f>
        <v>3024 chiếc</v>
      </c>
      <c r="H6" s="1"/>
      <c r="J6" t="s">
        <v>50</v>
      </c>
      <c r="K6" s="43" t="str">
        <f>+Tổng!G6&amp;" USD"</f>
        <v>27267.97 USD</v>
      </c>
    </row>
    <row r="7" spans="1:14">
      <c r="F7" s="2"/>
      <c r="H7" s="2"/>
    </row>
    <row r="8" spans="1:14" ht="42.75" customHeight="1">
      <c r="A8" s="201" t="s">
        <v>1</v>
      </c>
      <c r="B8" s="201" t="s">
        <v>2</v>
      </c>
      <c r="C8" s="201" t="s">
        <v>45</v>
      </c>
      <c r="D8" s="201" t="s">
        <v>3</v>
      </c>
      <c r="E8" s="201" t="s">
        <v>36</v>
      </c>
      <c r="F8" s="201" t="s">
        <v>4</v>
      </c>
      <c r="G8" s="201"/>
      <c r="H8" s="201"/>
      <c r="I8" s="201" t="s">
        <v>5</v>
      </c>
      <c r="J8" s="201" t="s">
        <v>6</v>
      </c>
      <c r="K8" s="201"/>
      <c r="L8" s="201" t="s">
        <v>7</v>
      </c>
      <c r="M8" s="201"/>
    </row>
    <row r="9" spans="1:14">
      <c r="A9" s="201"/>
      <c r="B9" s="201"/>
      <c r="C9" s="201"/>
      <c r="D9" s="201"/>
      <c r="E9" s="201"/>
      <c r="F9" s="201" t="s">
        <v>8</v>
      </c>
      <c r="G9" s="201" t="s">
        <v>9</v>
      </c>
      <c r="H9" s="201"/>
      <c r="I9" s="201"/>
      <c r="J9" s="201"/>
      <c r="K9" s="201"/>
      <c r="L9" s="201"/>
      <c r="M9" s="201"/>
    </row>
    <row r="10" spans="1:14" ht="23.25" customHeight="1">
      <c r="A10" s="201"/>
      <c r="B10" s="201"/>
      <c r="C10" s="201"/>
      <c r="D10" s="201"/>
      <c r="E10" s="201"/>
      <c r="F10" s="201"/>
      <c r="G10" s="15" t="s">
        <v>10</v>
      </c>
      <c r="H10" s="15" t="s">
        <v>11</v>
      </c>
      <c r="I10" s="201"/>
      <c r="J10" s="15" t="s">
        <v>12</v>
      </c>
      <c r="K10" s="15" t="s">
        <v>13</v>
      </c>
      <c r="L10" s="15" t="s">
        <v>12</v>
      </c>
      <c r="M10" s="15" t="s">
        <v>13</v>
      </c>
    </row>
    <row r="11" spans="1:14">
      <c r="A11" s="4" t="s">
        <v>14</v>
      </c>
      <c r="B11" s="4" t="s">
        <v>15</v>
      </c>
      <c r="C11" s="4" t="s">
        <v>16</v>
      </c>
      <c r="D11" s="4" t="s">
        <v>17</v>
      </c>
      <c r="E11" s="4" t="s">
        <v>18</v>
      </c>
      <c r="F11" s="4" t="s">
        <v>19</v>
      </c>
      <c r="G11" s="4" t="s">
        <v>20</v>
      </c>
      <c r="H11" s="4" t="s">
        <v>21</v>
      </c>
      <c r="I11" s="4" t="s">
        <v>22</v>
      </c>
      <c r="J11" s="4" t="s">
        <v>23</v>
      </c>
      <c r="K11" s="4" t="s">
        <v>24</v>
      </c>
      <c r="L11" s="4" t="s">
        <v>25</v>
      </c>
      <c r="M11" s="4" t="s">
        <v>26</v>
      </c>
    </row>
    <row r="12" spans="1:14">
      <c r="A12" s="5" t="s">
        <v>27</v>
      </c>
      <c r="B12" s="6" t="s">
        <v>28</v>
      </c>
      <c r="C12" s="3"/>
      <c r="D12" s="16"/>
      <c r="F12" s="19"/>
      <c r="G12" s="3"/>
      <c r="H12" s="9"/>
      <c r="I12" s="14"/>
      <c r="J12" s="22"/>
      <c r="K12" s="20"/>
      <c r="L12" s="3"/>
      <c r="M12" s="3"/>
    </row>
    <row r="13" spans="1:14">
      <c r="A13" s="3">
        <v>1</v>
      </c>
      <c r="B13" s="25" t="s">
        <v>40</v>
      </c>
      <c r="C13" s="3">
        <v>76012000</v>
      </c>
      <c r="D13" s="24" t="s">
        <v>41</v>
      </c>
      <c r="E13" s="18">
        <f>Tổng!H6</f>
        <v>1.6277871565177941E-3</v>
      </c>
      <c r="F13" s="27">
        <f>+Tổng!E45</f>
        <v>2515</v>
      </c>
      <c r="G13" s="3"/>
      <c r="H13" s="32">
        <f>F13*E13</f>
        <v>4.0938846986422517</v>
      </c>
      <c r="I13" s="24" t="s">
        <v>43</v>
      </c>
      <c r="J13" s="26">
        <f>+Tổng!C45</f>
        <v>104258702660</v>
      </c>
      <c r="K13" s="116">
        <f>+Tổng!D45</f>
        <v>44460</v>
      </c>
      <c r="L13" s="3"/>
      <c r="M13" s="3"/>
    </row>
    <row r="14" spans="1:14">
      <c r="A14" s="3"/>
      <c r="B14" s="13"/>
      <c r="C14" s="3"/>
      <c r="D14" s="14"/>
      <c r="E14" s="18"/>
      <c r="F14" s="19"/>
      <c r="G14" s="3"/>
      <c r="H14" s="33"/>
      <c r="I14" s="14"/>
      <c r="J14" s="21"/>
      <c r="K14" s="20"/>
      <c r="L14" s="3"/>
      <c r="M14" s="3"/>
    </row>
    <row r="15" spans="1:14">
      <c r="A15" s="5"/>
      <c r="B15" s="17"/>
      <c r="C15" s="3"/>
      <c r="D15" s="3"/>
      <c r="E15" s="3"/>
      <c r="F15" s="8"/>
      <c r="G15" s="10"/>
      <c r="H15" s="34">
        <f>SUM(H13:H14)</f>
        <v>4.0938846986422517</v>
      </c>
      <c r="I15" s="3"/>
      <c r="J15" s="3"/>
      <c r="K15" s="3"/>
      <c r="L15" s="3"/>
      <c r="M15" s="3"/>
    </row>
    <row r="16" spans="1:14">
      <c r="A16" s="5" t="s">
        <v>29</v>
      </c>
      <c r="B16" s="6" t="s">
        <v>30</v>
      </c>
      <c r="C16" s="7"/>
      <c r="D16" s="7"/>
      <c r="E16" s="7"/>
      <c r="F16" s="7"/>
      <c r="G16" s="7"/>
      <c r="H16" s="46">
        <f>+Tổng!F6</f>
        <v>9.0171848135566908</v>
      </c>
      <c r="I16" s="7"/>
      <c r="J16" s="7"/>
      <c r="K16" s="7"/>
      <c r="L16" s="3"/>
      <c r="M16" s="3"/>
      <c r="N16" s="44"/>
    </row>
    <row r="18" spans="1:13" ht="15" customHeight="1">
      <c r="A18" s="193" t="s">
        <v>37</v>
      </c>
    </row>
    <row r="19" spans="1:13" ht="25.5" customHeight="1">
      <c r="A19" s="193"/>
      <c r="B19" s="194" t="s">
        <v>31</v>
      </c>
      <c r="C19" s="31"/>
      <c r="D19" s="31"/>
      <c r="E19" s="39"/>
      <c r="F19" s="39"/>
      <c r="G19" s="39"/>
      <c r="H19" s="39"/>
      <c r="I19" s="39"/>
      <c r="J19" s="40">
        <f>H16</f>
        <v>9.0171848135566908</v>
      </c>
      <c r="K19" s="41">
        <f>H15</f>
        <v>4.0938846986422517</v>
      </c>
      <c r="L19" s="198">
        <f>(J19-K19)/J20</f>
        <v>0.5459908182776303</v>
      </c>
      <c r="M19" s="198"/>
    </row>
    <row r="20" spans="1:13" ht="23.25" customHeight="1">
      <c r="A20" s="193"/>
      <c r="B20" s="194"/>
      <c r="C20" s="39"/>
      <c r="D20" s="39"/>
      <c r="E20" s="39"/>
      <c r="F20" s="39"/>
      <c r="G20" s="39"/>
      <c r="H20" s="39"/>
      <c r="I20" s="39"/>
      <c r="J20" s="196">
        <f>H16</f>
        <v>9.0171848135566908</v>
      </c>
      <c r="K20" s="197"/>
      <c r="L20" s="198"/>
      <c r="M20" s="198"/>
    </row>
    <row r="21" spans="1:13" ht="18.75" customHeight="1">
      <c r="A21" s="193"/>
      <c r="C21" s="195"/>
      <c r="D21" s="195"/>
    </row>
    <row r="22" spans="1:13">
      <c r="A22" s="11" t="s">
        <v>32</v>
      </c>
    </row>
    <row r="23" spans="1:13">
      <c r="A23" s="1" t="s">
        <v>33</v>
      </c>
    </row>
    <row r="24" spans="1:13" ht="29.25" customHeight="1">
      <c r="M24" s="45"/>
    </row>
    <row r="25" spans="1:13" ht="29.25" customHeight="1">
      <c r="I25" s="12" t="str">
        <f>+Tổng!E2</f>
        <v>Hà Nội, ngày 17 tháng 2 năm 2022</v>
      </c>
    </row>
    <row r="26" spans="1:13" ht="29.25" customHeight="1">
      <c r="I26" s="11" t="s">
        <v>34</v>
      </c>
    </row>
    <row r="27" spans="1:13" ht="29.25" customHeight="1">
      <c r="I27" s="12" t="s">
        <v>35</v>
      </c>
    </row>
    <row r="28" spans="1:13" ht="29.25" customHeight="1"/>
  </sheetData>
  <mergeCells count="19">
    <mergeCell ref="A1:N1"/>
    <mergeCell ref="A8:A10"/>
    <mergeCell ref="B8:B10"/>
    <mergeCell ref="C8:C10"/>
    <mergeCell ref="D8:D10"/>
    <mergeCell ref="E8:E10"/>
    <mergeCell ref="F8:H8"/>
    <mergeCell ref="I8:I10"/>
    <mergeCell ref="J8:K9"/>
    <mergeCell ref="F4:M4"/>
    <mergeCell ref="C5:E5"/>
    <mergeCell ref="L8:M9"/>
    <mergeCell ref="F9:F10"/>
    <mergeCell ref="G9:H9"/>
    <mergeCell ref="A18:A21"/>
    <mergeCell ref="B19:B20"/>
    <mergeCell ref="C21:D21"/>
    <mergeCell ref="J20:K20"/>
    <mergeCell ref="L19:M20"/>
  </mergeCells>
  <phoneticPr fontId="35"/>
  <pageMargins left="0.1" right="0.1" top="0.75" bottom="0.75" header="0.3" footer="0.3"/>
  <pageSetup paperSize="9" scale="75" orientation="landscape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4">
    <tabColor rgb="FFFFFF00"/>
  </sheetPr>
  <dimension ref="A1:N27"/>
  <sheetViews>
    <sheetView view="pageBreakPreview" topLeftCell="A2" zoomScaleSheetLayoutView="100" workbookViewId="0">
      <selection activeCell="M23" sqref="M23"/>
    </sheetView>
  </sheetViews>
  <sheetFormatPr defaultColWidth="9.08984375" defaultRowHeight="14.5"/>
  <cols>
    <col min="1" max="1" width="6.453125" customWidth="1"/>
    <col min="2" max="2" width="29.54296875" customWidth="1"/>
    <col min="3" max="3" width="9.36328125" customWidth="1"/>
    <col min="4" max="4" width="6.90625" customWidth="1"/>
    <col min="5" max="5" width="10.6328125" customWidth="1"/>
    <col min="6" max="6" width="11.90625" customWidth="1"/>
    <col min="7" max="7" width="7.6328125" customWidth="1"/>
    <col min="8" max="8" width="12.90625" customWidth="1"/>
    <col min="9" max="9" width="11.6328125" customWidth="1"/>
    <col min="10" max="10" width="13.54296875" customWidth="1"/>
    <col min="11" max="11" width="15" customWidth="1"/>
    <col min="12" max="13" width="10.6328125" customWidth="1"/>
    <col min="14" max="14" width="10.453125" bestFit="1" customWidth="1"/>
  </cols>
  <sheetData>
    <row r="1" spans="1:14" ht="40.5" customHeight="1">
      <c r="A1" s="199" t="s">
        <v>0</v>
      </c>
      <c r="B1" s="200"/>
      <c r="C1" s="200"/>
      <c r="D1" s="200"/>
      <c r="E1" s="200"/>
      <c r="F1" s="200"/>
      <c r="G1" s="200"/>
      <c r="H1" s="200"/>
      <c r="I1" s="200"/>
      <c r="J1" s="200"/>
      <c r="K1" s="200"/>
      <c r="L1" s="200"/>
      <c r="M1" s="200"/>
      <c r="N1" s="200"/>
    </row>
    <row r="2" spans="1:14" ht="21.75" customHeight="1">
      <c r="A2" s="29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</row>
    <row r="3" spans="1:14">
      <c r="A3" s="81" t="s">
        <v>132</v>
      </c>
      <c r="F3" s="81" t="s">
        <v>111</v>
      </c>
      <c r="H3" s="81"/>
    </row>
    <row r="4" spans="1:14" ht="18" customHeight="1">
      <c r="A4" s="81" t="s">
        <v>133</v>
      </c>
      <c r="F4" s="215" t="s">
        <v>44</v>
      </c>
      <c r="G4" s="215"/>
      <c r="H4" s="215"/>
      <c r="I4" s="215"/>
      <c r="J4" s="215"/>
      <c r="K4" s="215"/>
      <c r="L4" s="215"/>
      <c r="M4" s="215"/>
    </row>
    <row r="5" spans="1:14">
      <c r="A5" s="82" t="s">
        <v>52</v>
      </c>
      <c r="C5" s="202">
        <f>+Tổng!C3</f>
        <v>304534278700</v>
      </c>
      <c r="D5" s="202"/>
      <c r="E5" s="202"/>
      <c r="F5" s="81" t="s">
        <v>127</v>
      </c>
      <c r="H5" s="81"/>
      <c r="J5" s="81" t="s">
        <v>48</v>
      </c>
      <c r="K5" t="str">
        <f>+Tổng!C24</f>
        <v>PE01-10-121A</v>
      </c>
    </row>
    <row r="6" spans="1:14">
      <c r="F6" s="81" t="s">
        <v>51</v>
      </c>
      <c r="G6" t="str">
        <f>+Tổng!D24&amp;" chiếc"</f>
        <v xml:space="preserve"> chiếc</v>
      </c>
      <c r="H6" s="81"/>
      <c r="J6" t="s">
        <v>50</v>
      </c>
      <c r="K6" t="str">
        <f>+Tổng!G24&amp;" USD"</f>
        <v>0 USD</v>
      </c>
    </row>
    <row r="7" spans="1:14">
      <c r="F7" s="82"/>
      <c r="H7" s="82"/>
    </row>
    <row r="8" spans="1:14" ht="42.75" customHeight="1">
      <c r="A8" s="219" t="s">
        <v>1</v>
      </c>
      <c r="B8" s="219" t="s">
        <v>2</v>
      </c>
      <c r="C8" s="219" t="s">
        <v>45</v>
      </c>
      <c r="D8" s="219" t="s">
        <v>3</v>
      </c>
      <c r="E8" s="219" t="s">
        <v>36</v>
      </c>
      <c r="F8" s="219" t="s">
        <v>4</v>
      </c>
      <c r="G8" s="219"/>
      <c r="H8" s="219"/>
      <c r="I8" s="219" t="s">
        <v>5</v>
      </c>
      <c r="J8" s="219" t="s">
        <v>6</v>
      </c>
      <c r="K8" s="219"/>
      <c r="L8" s="219" t="s">
        <v>7</v>
      </c>
      <c r="M8" s="219"/>
    </row>
    <row r="9" spans="1:14">
      <c r="A9" s="219"/>
      <c r="B9" s="219"/>
      <c r="C9" s="219"/>
      <c r="D9" s="219"/>
      <c r="E9" s="219"/>
      <c r="F9" s="219" t="s">
        <v>8</v>
      </c>
      <c r="G9" s="219" t="s">
        <v>9</v>
      </c>
      <c r="H9" s="219"/>
      <c r="I9" s="219"/>
      <c r="J9" s="219"/>
      <c r="K9" s="219"/>
      <c r="L9" s="219"/>
      <c r="M9" s="219"/>
    </row>
    <row r="10" spans="1:14" ht="23.25" customHeight="1">
      <c r="A10" s="219"/>
      <c r="B10" s="219"/>
      <c r="C10" s="219"/>
      <c r="D10" s="219"/>
      <c r="E10" s="219"/>
      <c r="F10" s="219"/>
      <c r="G10" s="83" t="s">
        <v>10</v>
      </c>
      <c r="H10" s="83" t="s">
        <v>11</v>
      </c>
      <c r="I10" s="219"/>
      <c r="J10" s="83" t="s">
        <v>12</v>
      </c>
      <c r="K10" s="83" t="s">
        <v>13</v>
      </c>
      <c r="L10" s="83" t="s">
        <v>12</v>
      </c>
      <c r="M10" s="83" t="s">
        <v>13</v>
      </c>
    </row>
    <row r="11" spans="1:14">
      <c r="A11" s="84" t="s">
        <v>14</v>
      </c>
      <c r="B11" s="84" t="s">
        <v>15</v>
      </c>
      <c r="C11" s="84" t="s">
        <v>16</v>
      </c>
      <c r="D11" s="84" t="s">
        <v>17</v>
      </c>
      <c r="E11" s="84" t="s">
        <v>18</v>
      </c>
      <c r="F11" s="84" t="s">
        <v>19</v>
      </c>
      <c r="G11" s="84" t="s">
        <v>20</v>
      </c>
      <c r="H11" s="84" t="s">
        <v>21</v>
      </c>
      <c r="I11" s="84" t="s">
        <v>22</v>
      </c>
      <c r="J11" s="84" t="s">
        <v>23</v>
      </c>
      <c r="K11" s="84" t="s">
        <v>24</v>
      </c>
      <c r="L11" s="84" t="s">
        <v>25</v>
      </c>
      <c r="M11" s="84" t="s">
        <v>26</v>
      </c>
    </row>
    <row r="12" spans="1:14">
      <c r="A12" s="85" t="s">
        <v>27</v>
      </c>
      <c r="B12" s="86" t="s">
        <v>28</v>
      </c>
      <c r="C12" s="87"/>
      <c r="D12" s="16"/>
      <c r="F12" s="88"/>
      <c r="G12" s="87"/>
      <c r="H12" s="89"/>
      <c r="I12" s="14"/>
      <c r="J12" s="22"/>
      <c r="K12" s="20"/>
      <c r="L12" s="87"/>
      <c r="M12" s="87"/>
    </row>
    <row r="13" spans="1:14">
      <c r="A13" s="87">
        <v>1</v>
      </c>
      <c r="B13" s="25" t="s">
        <v>40</v>
      </c>
      <c r="C13" s="87">
        <v>76012000</v>
      </c>
      <c r="D13" s="24" t="s">
        <v>41</v>
      </c>
      <c r="E13" s="90">
        <f>+Tổng!H24</f>
        <v>9.1620290235523136E-5</v>
      </c>
      <c r="F13" s="91">
        <f>+Tổng!E45</f>
        <v>2515</v>
      </c>
      <c r="G13" s="87"/>
      <c r="H13" s="92">
        <f>F13*E13</f>
        <v>0.23042502994234068</v>
      </c>
      <c r="I13" s="24" t="s">
        <v>43</v>
      </c>
      <c r="J13" s="26">
        <f>+Tổng!C45</f>
        <v>104258702660</v>
      </c>
      <c r="K13" s="23">
        <f>+Tổng!D45</f>
        <v>44460</v>
      </c>
      <c r="L13" s="87"/>
      <c r="M13" s="87"/>
    </row>
    <row r="14" spans="1:14">
      <c r="A14" s="87"/>
      <c r="B14" s="13"/>
      <c r="C14" s="87"/>
      <c r="D14" s="14"/>
      <c r="E14" s="90"/>
      <c r="F14" s="88"/>
      <c r="G14" s="87"/>
      <c r="H14" s="93"/>
      <c r="I14" s="14"/>
      <c r="J14" s="21"/>
      <c r="K14" s="20"/>
      <c r="L14" s="87"/>
      <c r="M14" s="87"/>
    </row>
    <row r="15" spans="1:14">
      <c r="A15" s="85"/>
      <c r="B15" s="17"/>
      <c r="C15" s="87"/>
      <c r="D15" s="87"/>
      <c r="E15" s="87"/>
      <c r="F15" s="94"/>
      <c r="G15" s="95"/>
      <c r="H15" s="96">
        <f>SUM(H13:H14)</f>
        <v>0.23042502994234068</v>
      </c>
      <c r="I15" s="87"/>
      <c r="J15" s="87"/>
      <c r="K15" s="87"/>
      <c r="L15" s="87"/>
      <c r="M15" s="87"/>
    </row>
    <row r="16" spans="1:14">
      <c r="A16" s="85" t="s">
        <v>29</v>
      </c>
      <c r="B16" s="86" t="s">
        <v>30</v>
      </c>
      <c r="C16" s="97"/>
      <c r="D16" s="97"/>
      <c r="E16" s="97"/>
      <c r="F16" s="97"/>
      <c r="G16" s="97"/>
      <c r="H16" s="96">
        <f>+Tổng!F24</f>
        <v>2.1023365217391303</v>
      </c>
      <c r="I16" s="97"/>
      <c r="J16" s="97"/>
      <c r="K16" s="97"/>
      <c r="L16" s="87"/>
      <c r="M16" s="87"/>
      <c r="N16" s="105"/>
    </row>
    <row r="18" spans="1:13" ht="15" customHeight="1">
      <c r="A18" s="214" t="s">
        <v>37</v>
      </c>
    </row>
    <row r="19" spans="1:13" ht="27" customHeight="1">
      <c r="A19" s="214"/>
      <c r="B19" s="215" t="s">
        <v>31</v>
      </c>
      <c r="C19" s="98"/>
      <c r="D19" s="98"/>
      <c r="E19" s="218"/>
      <c r="F19" s="218"/>
      <c r="G19" s="218"/>
      <c r="H19" s="218"/>
      <c r="I19" s="218"/>
      <c r="J19" s="218"/>
      <c r="K19" s="218"/>
      <c r="L19" s="218"/>
      <c r="M19" s="218"/>
    </row>
    <row r="20" spans="1:13" ht="23.25" customHeight="1">
      <c r="A20" s="214"/>
      <c r="B20" s="215"/>
      <c r="C20" s="218"/>
      <c r="D20" s="218"/>
      <c r="E20" s="218"/>
      <c r="F20" s="218"/>
      <c r="G20" s="218"/>
      <c r="H20" s="218"/>
      <c r="I20" s="218"/>
      <c r="J20" s="218"/>
      <c r="K20" s="218"/>
      <c r="L20" s="218"/>
      <c r="M20" s="218"/>
    </row>
    <row r="21" spans="1:13" ht="18.75" customHeight="1">
      <c r="A21" s="214"/>
      <c r="C21" s="195"/>
      <c r="D21" s="195"/>
    </row>
    <row r="22" spans="1:13">
      <c r="A22" s="99" t="s">
        <v>32</v>
      </c>
    </row>
    <row r="23" spans="1:13">
      <c r="A23" s="81" t="s">
        <v>33</v>
      </c>
    </row>
    <row r="25" spans="1:13">
      <c r="I25" s="100" t="str">
        <f>+Tổng!E2</f>
        <v>Hà Nội, ngày 17 tháng 2 năm 2022</v>
      </c>
    </row>
    <row r="26" spans="1:13">
      <c r="I26" s="99" t="s">
        <v>34</v>
      </c>
    </row>
    <row r="27" spans="1:13">
      <c r="I27" s="100" t="s">
        <v>35</v>
      </c>
    </row>
  </sheetData>
  <mergeCells count="19">
    <mergeCell ref="A1:N1"/>
    <mergeCell ref="F4:M4"/>
    <mergeCell ref="C5:E5"/>
    <mergeCell ref="A8:A10"/>
    <mergeCell ref="B8:B10"/>
    <mergeCell ref="C8:C10"/>
    <mergeCell ref="D8:D10"/>
    <mergeCell ref="E8:E10"/>
    <mergeCell ref="F8:H8"/>
    <mergeCell ref="I8:I10"/>
    <mergeCell ref="J8:K9"/>
    <mergeCell ref="L8:M9"/>
    <mergeCell ref="F9:F10"/>
    <mergeCell ref="G9:H9"/>
    <mergeCell ref="A18:A21"/>
    <mergeCell ref="B19:B20"/>
    <mergeCell ref="E19:M19"/>
    <mergeCell ref="C20:M20"/>
    <mergeCell ref="C21:D21"/>
  </mergeCells>
  <phoneticPr fontId="35"/>
  <pageMargins left="0.1" right="0.1" top="0.75" bottom="0.75" header="0.3" footer="0.3"/>
  <pageSetup paperSize="9" scale="84" orientation="landscape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8">
    <tabColor rgb="FFFFFF00"/>
  </sheetPr>
  <dimension ref="A1:N27"/>
  <sheetViews>
    <sheetView view="pageBreakPreview" topLeftCell="A4" zoomScaleSheetLayoutView="100" workbookViewId="0">
      <selection activeCell="O10" sqref="O10"/>
    </sheetView>
  </sheetViews>
  <sheetFormatPr defaultColWidth="9.08984375" defaultRowHeight="14.5"/>
  <cols>
    <col min="1" max="1" width="6.453125" style="45" customWidth="1"/>
    <col min="2" max="2" width="29.54296875" style="45" customWidth="1"/>
    <col min="3" max="3" width="9.36328125" style="45" customWidth="1"/>
    <col min="4" max="4" width="6.90625" style="45" customWidth="1"/>
    <col min="5" max="5" width="10.6328125" style="45" customWidth="1"/>
    <col min="6" max="6" width="11.90625" style="45" customWidth="1"/>
    <col min="7" max="7" width="7.6328125" style="45" customWidth="1"/>
    <col min="8" max="8" width="12.90625" style="45" customWidth="1"/>
    <col min="9" max="9" width="11.6328125" style="45" customWidth="1"/>
    <col min="10" max="10" width="13.54296875" style="45" customWidth="1"/>
    <col min="11" max="11" width="15" style="45" customWidth="1"/>
    <col min="12" max="13" width="10.6328125" style="45" customWidth="1"/>
    <col min="14" max="16384" width="9.08984375" style="45"/>
  </cols>
  <sheetData>
    <row r="1" spans="1:14" ht="40.5" customHeight="1">
      <c r="A1" s="209" t="s">
        <v>0</v>
      </c>
      <c r="B1" s="210"/>
      <c r="C1" s="210"/>
      <c r="D1" s="210"/>
      <c r="E1" s="210"/>
      <c r="F1" s="210"/>
      <c r="G1" s="210"/>
      <c r="H1" s="210"/>
      <c r="I1" s="210"/>
      <c r="J1" s="210"/>
      <c r="K1" s="210"/>
      <c r="L1" s="210"/>
      <c r="M1" s="210"/>
      <c r="N1" s="210"/>
    </row>
    <row r="2" spans="1:14" ht="21.75" customHeight="1">
      <c r="A2" s="48"/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</row>
    <row r="3" spans="1:14">
      <c r="A3" s="50" t="s">
        <v>130</v>
      </c>
      <c r="F3" s="50" t="s">
        <v>111</v>
      </c>
      <c r="H3" s="50"/>
    </row>
    <row r="4" spans="1:14" ht="18" customHeight="1">
      <c r="A4" s="50" t="s">
        <v>131</v>
      </c>
      <c r="F4" s="204" t="s">
        <v>44</v>
      </c>
      <c r="G4" s="204"/>
      <c r="H4" s="204"/>
      <c r="I4" s="204"/>
      <c r="J4" s="204"/>
      <c r="K4" s="204"/>
      <c r="L4" s="204"/>
      <c r="M4" s="204"/>
    </row>
    <row r="5" spans="1:14">
      <c r="A5" s="51" t="s">
        <v>52</v>
      </c>
      <c r="C5" s="211">
        <f>+Tổng!C3</f>
        <v>304534278700</v>
      </c>
      <c r="D5" s="211"/>
      <c r="E5" s="211"/>
      <c r="F5" s="50" t="s">
        <v>39</v>
      </c>
      <c r="H5" s="50"/>
      <c r="J5" s="50" t="s">
        <v>48</v>
      </c>
      <c r="K5" s="45" t="str">
        <f>+Tổng!C17</f>
        <v>FZA4-19-4JYC</v>
      </c>
    </row>
    <row r="6" spans="1:14">
      <c r="F6" s="50" t="s">
        <v>51</v>
      </c>
      <c r="G6" s="111">
        <f>+Tổng!D17</f>
        <v>567</v>
      </c>
      <c r="H6" s="50" t="s">
        <v>142</v>
      </c>
      <c r="J6" s="45" t="s">
        <v>50</v>
      </c>
      <c r="K6" s="45">
        <f>+Tổng!G17</f>
        <v>11469.88</v>
      </c>
      <c r="L6" s="45" t="s">
        <v>143</v>
      </c>
    </row>
    <row r="7" spans="1:14">
      <c r="F7" s="51"/>
      <c r="H7" s="51"/>
    </row>
    <row r="8" spans="1:14" ht="42.75" customHeight="1">
      <c r="A8" s="212" t="s">
        <v>1</v>
      </c>
      <c r="B8" s="212" t="s">
        <v>2</v>
      </c>
      <c r="C8" s="212" t="s">
        <v>45</v>
      </c>
      <c r="D8" s="212" t="s">
        <v>3</v>
      </c>
      <c r="E8" s="212" t="s">
        <v>36</v>
      </c>
      <c r="F8" s="212" t="s">
        <v>4</v>
      </c>
      <c r="G8" s="212"/>
      <c r="H8" s="212"/>
      <c r="I8" s="212" t="s">
        <v>5</v>
      </c>
      <c r="J8" s="212" t="s">
        <v>6</v>
      </c>
      <c r="K8" s="212"/>
      <c r="L8" s="212" t="s">
        <v>7</v>
      </c>
      <c r="M8" s="212"/>
    </row>
    <row r="9" spans="1:14">
      <c r="A9" s="212"/>
      <c r="B9" s="212"/>
      <c r="C9" s="212"/>
      <c r="D9" s="212"/>
      <c r="E9" s="212"/>
      <c r="F9" s="212" t="s">
        <v>8</v>
      </c>
      <c r="G9" s="212" t="s">
        <v>9</v>
      </c>
      <c r="H9" s="212"/>
      <c r="I9" s="212"/>
      <c r="J9" s="212"/>
      <c r="K9" s="212"/>
      <c r="L9" s="212"/>
      <c r="M9" s="212"/>
    </row>
    <row r="10" spans="1:14" ht="23.25" customHeight="1">
      <c r="A10" s="212"/>
      <c r="B10" s="212"/>
      <c r="C10" s="212"/>
      <c r="D10" s="212"/>
      <c r="E10" s="212"/>
      <c r="F10" s="212"/>
      <c r="G10" s="109" t="s">
        <v>10</v>
      </c>
      <c r="H10" s="109" t="s">
        <v>11</v>
      </c>
      <c r="I10" s="212"/>
      <c r="J10" s="109" t="s">
        <v>12</v>
      </c>
      <c r="K10" s="109" t="s">
        <v>13</v>
      </c>
      <c r="L10" s="109" t="s">
        <v>12</v>
      </c>
      <c r="M10" s="109" t="s">
        <v>13</v>
      </c>
    </row>
    <row r="11" spans="1:14">
      <c r="A11" s="53" t="s">
        <v>14</v>
      </c>
      <c r="B11" s="53" t="s">
        <v>15</v>
      </c>
      <c r="C11" s="53" t="s">
        <v>16</v>
      </c>
      <c r="D11" s="53" t="s">
        <v>17</v>
      </c>
      <c r="E11" s="53" t="s">
        <v>18</v>
      </c>
      <c r="F11" s="53" t="s">
        <v>19</v>
      </c>
      <c r="G11" s="53" t="s">
        <v>20</v>
      </c>
      <c r="H11" s="53" t="s">
        <v>21</v>
      </c>
      <c r="I11" s="53" t="s">
        <v>22</v>
      </c>
      <c r="J11" s="53" t="s">
        <v>23</v>
      </c>
      <c r="K11" s="53" t="s">
        <v>24</v>
      </c>
      <c r="L11" s="53" t="s">
        <v>25</v>
      </c>
      <c r="M11" s="53" t="s">
        <v>26</v>
      </c>
    </row>
    <row r="12" spans="1:14">
      <c r="A12" s="54" t="s">
        <v>27</v>
      </c>
      <c r="B12" s="55" t="s">
        <v>28</v>
      </c>
      <c r="C12" s="56"/>
      <c r="D12" s="57"/>
      <c r="F12" s="58"/>
      <c r="G12" s="56"/>
      <c r="H12" s="59"/>
      <c r="I12" s="60"/>
      <c r="J12" s="61"/>
      <c r="K12" s="62"/>
      <c r="L12" s="56"/>
      <c r="M12" s="56"/>
    </row>
    <row r="13" spans="1:14">
      <c r="A13" s="56">
        <v>1</v>
      </c>
      <c r="B13" s="63" t="s">
        <v>40</v>
      </c>
      <c r="C13" s="56">
        <v>76012000</v>
      </c>
      <c r="D13" s="64" t="s">
        <v>41</v>
      </c>
      <c r="E13" s="47">
        <f>+Tổng!H17</f>
        <v>2.0903744825906947E-3</v>
      </c>
      <c r="F13" s="65">
        <f>+Tổng!E45</f>
        <v>2515</v>
      </c>
      <c r="G13" s="56"/>
      <c r="H13" s="66">
        <f>F13*E13</f>
        <v>5.2572918237155974</v>
      </c>
      <c r="I13" s="64" t="s">
        <v>43</v>
      </c>
      <c r="J13" s="67">
        <f>+Tổng!C45</f>
        <v>104258702660</v>
      </c>
      <c r="K13" s="42">
        <f>+Tổng!D45</f>
        <v>44460</v>
      </c>
      <c r="L13" s="56"/>
      <c r="M13" s="56"/>
    </row>
    <row r="14" spans="1:14" ht="36.5">
      <c r="A14" s="56">
        <v>2</v>
      </c>
      <c r="B14" s="68" t="s">
        <v>105</v>
      </c>
      <c r="C14" s="56" t="s">
        <v>110</v>
      </c>
      <c r="D14" s="57" t="s">
        <v>56</v>
      </c>
      <c r="E14" s="47">
        <f>+Tổng!I17</f>
        <v>1.1402343066969749</v>
      </c>
      <c r="F14" s="79">
        <f>+Tổng!E47</f>
        <v>1.6719999999999999</v>
      </c>
      <c r="G14" s="56"/>
      <c r="H14" s="66">
        <f>F14*E14</f>
        <v>1.906471760797342</v>
      </c>
      <c r="I14" s="64" t="s">
        <v>104</v>
      </c>
      <c r="J14" s="67" t="str">
        <f>+Tổng!C47</f>
        <v>104074222560</v>
      </c>
      <c r="K14" s="42">
        <f>+Tổng!D47</f>
        <v>44355</v>
      </c>
      <c r="L14" s="56"/>
      <c r="M14" s="56"/>
    </row>
    <row r="15" spans="1:14">
      <c r="A15" s="54"/>
      <c r="B15" s="71"/>
      <c r="C15" s="56"/>
      <c r="D15" s="56"/>
      <c r="E15" s="56"/>
      <c r="F15" s="72"/>
      <c r="G15" s="73"/>
      <c r="H15" s="46">
        <f>SUM(H13:H14)</f>
        <v>7.1637635845129397</v>
      </c>
      <c r="I15" s="56"/>
      <c r="J15" s="56"/>
      <c r="K15" s="56"/>
      <c r="L15" s="56"/>
      <c r="M15" s="56"/>
    </row>
    <row r="16" spans="1:14">
      <c r="A16" s="54" t="s">
        <v>29</v>
      </c>
      <c r="B16" s="55" t="s">
        <v>30</v>
      </c>
      <c r="C16" s="75"/>
      <c r="D16" s="75"/>
      <c r="E16" s="75"/>
      <c r="F16" s="75"/>
      <c r="G16" s="75"/>
      <c r="H16" s="46">
        <f>+Tổng!F17</f>
        <v>20.229065256251438</v>
      </c>
      <c r="I16" s="75"/>
      <c r="J16" s="75"/>
      <c r="K16" s="75"/>
      <c r="L16" s="56"/>
      <c r="M16" s="56"/>
      <c r="N16" s="74">
        <f>+(H16-H15)/H16</f>
        <v>0.64586779004536043</v>
      </c>
    </row>
    <row r="17" spans="1:14">
      <c r="N17" s="45" t="str">
        <f>+TEXT(N16,"00.00%")</f>
        <v>64.59%</v>
      </c>
    </row>
    <row r="18" spans="1:14" ht="15" customHeight="1">
      <c r="A18" s="203" t="s">
        <v>37</v>
      </c>
    </row>
    <row r="19" spans="1:14" ht="25.5" customHeight="1">
      <c r="A19" s="203"/>
      <c r="B19" s="204" t="s">
        <v>31</v>
      </c>
      <c r="C19" s="110"/>
      <c r="D19" s="110"/>
      <c r="E19" s="165"/>
      <c r="F19" s="165"/>
      <c r="G19" s="165"/>
      <c r="H19" s="165"/>
      <c r="I19" s="165"/>
      <c r="J19" s="166">
        <f>H16</f>
        <v>20.229065256251438</v>
      </c>
      <c r="K19" s="166">
        <f>H15</f>
        <v>7.1637635845129397</v>
      </c>
      <c r="L19" s="206">
        <f>(J19-K19)/J20</f>
        <v>0.64586779004536043</v>
      </c>
      <c r="M19" s="206"/>
    </row>
    <row r="20" spans="1:14" ht="23.25" customHeight="1">
      <c r="A20" s="203"/>
      <c r="B20" s="204"/>
      <c r="C20" s="165"/>
      <c r="D20" s="165"/>
      <c r="E20" s="165"/>
      <c r="F20" s="165"/>
      <c r="G20" s="165"/>
      <c r="H20" s="165"/>
      <c r="I20" s="165"/>
      <c r="J20" s="207">
        <f>H16</f>
        <v>20.229065256251438</v>
      </c>
      <c r="K20" s="208"/>
      <c r="L20" s="206"/>
      <c r="M20" s="206"/>
    </row>
    <row r="21" spans="1:14" ht="18.75" customHeight="1">
      <c r="A21" s="203"/>
      <c r="C21" s="205"/>
      <c r="D21" s="205"/>
    </row>
    <row r="22" spans="1:14">
      <c r="A22" s="77" t="s">
        <v>32</v>
      </c>
    </row>
    <row r="23" spans="1:14">
      <c r="A23" s="50" t="s">
        <v>33</v>
      </c>
    </row>
    <row r="25" spans="1:14">
      <c r="I25" s="78" t="str">
        <f>+Tổng!E2</f>
        <v>Hà Nội, ngày 17 tháng 2 năm 2022</v>
      </c>
    </row>
    <row r="26" spans="1:14">
      <c r="I26" s="77" t="s">
        <v>34</v>
      </c>
    </row>
    <row r="27" spans="1:14">
      <c r="I27" s="78" t="s">
        <v>35</v>
      </c>
    </row>
  </sheetData>
  <mergeCells count="19">
    <mergeCell ref="A18:A21"/>
    <mergeCell ref="B19:B20"/>
    <mergeCell ref="C21:D21"/>
    <mergeCell ref="L19:M20"/>
    <mergeCell ref="J20:K20"/>
    <mergeCell ref="A1:N1"/>
    <mergeCell ref="F4:M4"/>
    <mergeCell ref="C5:E5"/>
    <mergeCell ref="A8:A10"/>
    <mergeCell ref="B8:B10"/>
    <mergeCell ref="C8:C10"/>
    <mergeCell ref="D8:D10"/>
    <mergeCell ref="E8:E10"/>
    <mergeCell ref="F8:H8"/>
    <mergeCell ref="I8:I10"/>
    <mergeCell ref="J8:K9"/>
    <mergeCell ref="L8:M9"/>
    <mergeCell ref="F9:F10"/>
    <mergeCell ref="G9:H9"/>
  </mergeCells>
  <phoneticPr fontId="35"/>
  <pageMargins left="0.1" right="0.1" top="0.75" bottom="0.75" header="0.3" footer="0.3"/>
  <pageSetup paperSize="9" scale="79" orientation="landscape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16">
    <tabColor rgb="FFFFFF00"/>
  </sheetPr>
  <dimension ref="A1:N27"/>
  <sheetViews>
    <sheetView view="pageBreakPreview" zoomScaleSheetLayoutView="100" workbookViewId="0">
      <selection activeCell="O10" sqref="O10"/>
    </sheetView>
  </sheetViews>
  <sheetFormatPr defaultColWidth="9.08984375" defaultRowHeight="14.5"/>
  <cols>
    <col min="1" max="1" width="6.453125" style="45" customWidth="1"/>
    <col min="2" max="2" width="29.54296875" style="45" customWidth="1"/>
    <col min="3" max="3" width="9.36328125" style="45" customWidth="1"/>
    <col min="4" max="4" width="6.90625" style="45" customWidth="1"/>
    <col min="5" max="5" width="10.6328125" style="45" customWidth="1"/>
    <col min="6" max="6" width="11.90625" style="45" customWidth="1"/>
    <col min="7" max="7" width="7.6328125" style="45" customWidth="1"/>
    <col min="8" max="8" width="12.90625" style="45" customWidth="1"/>
    <col min="9" max="9" width="11.6328125" style="45" customWidth="1"/>
    <col min="10" max="10" width="13.54296875" style="45" customWidth="1"/>
    <col min="11" max="11" width="15" style="45" customWidth="1"/>
    <col min="12" max="13" width="10.6328125" style="45" customWidth="1"/>
    <col min="14" max="16384" width="9.08984375" style="45"/>
  </cols>
  <sheetData>
    <row r="1" spans="1:14" ht="40.5" customHeight="1">
      <c r="A1" s="209" t="s">
        <v>0</v>
      </c>
      <c r="B1" s="210"/>
      <c r="C1" s="210"/>
      <c r="D1" s="210"/>
      <c r="E1" s="210"/>
      <c r="F1" s="210"/>
      <c r="G1" s="210"/>
      <c r="H1" s="210"/>
      <c r="I1" s="210"/>
      <c r="J1" s="210"/>
      <c r="K1" s="210"/>
      <c r="L1" s="210"/>
      <c r="M1" s="210"/>
      <c r="N1" s="210"/>
    </row>
    <row r="2" spans="1:14" ht="21.75" customHeight="1">
      <c r="A2" s="48"/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</row>
    <row r="3" spans="1:14">
      <c r="A3" s="50" t="s">
        <v>130</v>
      </c>
      <c r="F3" s="50" t="s">
        <v>46</v>
      </c>
      <c r="H3" s="1" t="s">
        <v>109</v>
      </c>
    </row>
    <row r="4" spans="1:14" ht="18" customHeight="1">
      <c r="A4" s="50" t="s">
        <v>131</v>
      </c>
      <c r="F4" s="204" t="s">
        <v>44</v>
      </c>
      <c r="G4" s="204"/>
      <c r="H4" s="204"/>
      <c r="I4" s="204"/>
      <c r="J4" s="204"/>
      <c r="K4" s="204"/>
      <c r="L4" s="204"/>
      <c r="M4" s="204"/>
    </row>
    <row r="5" spans="1:14">
      <c r="A5" s="51" t="s">
        <v>52</v>
      </c>
      <c r="C5" s="211">
        <f>+Tổng!C3</f>
        <v>304534278700</v>
      </c>
      <c r="D5" s="211"/>
      <c r="E5" s="211"/>
      <c r="F5" s="50" t="s">
        <v>134</v>
      </c>
      <c r="H5" s="50"/>
      <c r="J5" s="50" t="s">
        <v>48</v>
      </c>
      <c r="K5" s="45" t="str">
        <f>+Tổng!C26</f>
        <v>PE01-10-141A</v>
      </c>
    </row>
    <row r="6" spans="1:14">
      <c r="F6" s="50" t="s">
        <v>51</v>
      </c>
      <c r="G6" s="45" t="str">
        <f>+Tổng!D26&amp;" chiếc"</f>
        <v>10560 chiếc</v>
      </c>
      <c r="H6" s="50"/>
      <c r="J6" s="45" t="s">
        <v>50</v>
      </c>
      <c r="K6" s="45" t="str">
        <f>+Tổng!G26&amp;" USD"</f>
        <v>6516.13 USD</v>
      </c>
    </row>
    <row r="7" spans="1:14">
      <c r="F7" s="51"/>
      <c r="H7" s="51"/>
    </row>
    <row r="8" spans="1:14" ht="42.75" customHeight="1">
      <c r="A8" s="212" t="s">
        <v>1</v>
      </c>
      <c r="B8" s="212" t="s">
        <v>2</v>
      </c>
      <c r="C8" s="212" t="s">
        <v>45</v>
      </c>
      <c r="D8" s="212" t="s">
        <v>3</v>
      </c>
      <c r="E8" s="212" t="s">
        <v>36</v>
      </c>
      <c r="F8" s="212" t="s">
        <v>4</v>
      </c>
      <c r="G8" s="212"/>
      <c r="H8" s="212"/>
      <c r="I8" s="212" t="s">
        <v>5</v>
      </c>
      <c r="J8" s="212" t="s">
        <v>6</v>
      </c>
      <c r="K8" s="212"/>
      <c r="L8" s="212" t="s">
        <v>7</v>
      </c>
      <c r="M8" s="212"/>
    </row>
    <row r="9" spans="1:14">
      <c r="A9" s="212"/>
      <c r="B9" s="212"/>
      <c r="C9" s="212"/>
      <c r="D9" s="212"/>
      <c r="E9" s="212"/>
      <c r="F9" s="212" t="s">
        <v>8</v>
      </c>
      <c r="G9" s="212" t="s">
        <v>9</v>
      </c>
      <c r="H9" s="212"/>
      <c r="I9" s="212"/>
      <c r="J9" s="212"/>
      <c r="K9" s="212"/>
      <c r="L9" s="212"/>
      <c r="M9" s="212"/>
    </row>
    <row r="10" spans="1:14" ht="23.25" customHeight="1">
      <c r="A10" s="212"/>
      <c r="B10" s="212"/>
      <c r="C10" s="212"/>
      <c r="D10" s="212"/>
      <c r="E10" s="212"/>
      <c r="F10" s="212"/>
      <c r="G10" s="52" t="s">
        <v>10</v>
      </c>
      <c r="H10" s="52" t="s">
        <v>11</v>
      </c>
      <c r="I10" s="212"/>
      <c r="J10" s="52" t="s">
        <v>12</v>
      </c>
      <c r="K10" s="52" t="s">
        <v>13</v>
      </c>
      <c r="L10" s="52" t="s">
        <v>12</v>
      </c>
      <c r="M10" s="52" t="s">
        <v>13</v>
      </c>
    </row>
    <row r="11" spans="1:14">
      <c r="A11" s="53" t="s">
        <v>14</v>
      </c>
      <c r="B11" s="53" t="s">
        <v>15</v>
      </c>
      <c r="C11" s="53" t="s">
        <v>16</v>
      </c>
      <c r="D11" s="53" t="s">
        <v>17</v>
      </c>
      <c r="E11" s="53" t="s">
        <v>18</v>
      </c>
      <c r="F11" s="53" t="s">
        <v>19</v>
      </c>
      <c r="G11" s="53" t="s">
        <v>20</v>
      </c>
      <c r="H11" s="53" t="s">
        <v>21</v>
      </c>
      <c r="I11" s="53" t="s">
        <v>22</v>
      </c>
      <c r="J11" s="53" t="s">
        <v>23</v>
      </c>
      <c r="K11" s="53" t="s">
        <v>24</v>
      </c>
      <c r="L11" s="53" t="s">
        <v>25</v>
      </c>
      <c r="M11" s="53" t="s">
        <v>26</v>
      </c>
    </row>
    <row r="12" spans="1:14">
      <c r="A12" s="54" t="s">
        <v>27</v>
      </c>
      <c r="B12" s="55" t="s">
        <v>28</v>
      </c>
      <c r="C12" s="56"/>
      <c r="D12" s="57"/>
      <c r="F12" s="58"/>
      <c r="G12" s="56"/>
      <c r="H12" s="59"/>
      <c r="I12" s="60"/>
      <c r="J12" s="61"/>
      <c r="K12" s="62"/>
      <c r="L12" s="56"/>
      <c r="M12" s="56"/>
    </row>
    <row r="13" spans="1:14">
      <c r="A13" s="56">
        <v>1</v>
      </c>
      <c r="B13" s="63" t="s">
        <v>40</v>
      </c>
      <c r="C13" s="56">
        <v>76012000</v>
      </c>
      <c r="D13" s="64" t="s">
        <v>41</v>
      </c>
      <c r="E13" s="47">
        <f>+Tổng!H26</f>
        <v>4.5810145117761568E-5</v>
      </c>
      <c r="F13" s="65">
        <f>+Tổng!E45</f>
        <v>2515</v>
      </c>
      <c r="G13" s="56"/>
      <c r="H13" s="66">
        <f>F13*E13</f>
        <v>0.11521251497117034</v>
      </c>
      <c r="I13" s="64" t="s">
        <v>43</v>
      </c>
      <c r="J13" s="67">
        <f>+Tổng!C45</f>
        <v>104258702660</v>
      </c>
      <c r="K13" s="42">
        <f>+Tổng!D45</f>
        <v>44460</v>
      </c>
      <c r="L13" s="56"/>
      <c r="M13" s="56"/>
    </row>
    <row r="14" spans="1:14">
      <c r="A14" s="56"/>
      <c r="B14" s="68"/>
      <c r="C14" s="56"/>
      <c r="D14" s="60"/>
      <c r="E14" s="47"/>
      <c r="F14" s="58"/>
      <c r="G14" s="56"/>
      <c r="H14" s="69"/>
      <c r="I14" s="60"/>
      <c r="J14" s="70"/>
      <c r="K14" s="62"/>
      <c r="L14" s="56"/>
      <c r="M14" s="56"/>
    </row>
    <row r="15" spans="1:14">
      <c r="A15" s="54"/>
      <c r="B15" s="71"/>
      <c r="C15" s="56"/>
      <c r="D15" s="56"/>
      <c r="E15" s="56"/>
      <c r="F15" s="72"/>
      <c r="G15" s="73"/>
      <c r="H15" s="46">
        <f>SUM(H13:H14)</f>
        <v>0.11521251497117034</v>
      </c>
      <c r="I15" s="56"/>
      <c r="J15" s="56"/>
      <c r="K15" s="56"/>
      <c r="L15" s="56"/>
      <c r="M15" s="56"/>
    </row>
    <row r="16" spans="1:14">
      <c r="A16" s="54" t="s">
        <v>29</v>
      </c>
      <c r="B16" s="55" t="s">
        <v>30</v>
      </c>
      <c r="C16" s="75"/>
      <c r="D16" s="75"/>
      <c r="E16" s="75"/>
      <c r="F16" s="75"/>
      <c r="G16" s="75"/>
      <c r="H16" s="46">
        <f>+Tổng!F26</f>
        <v>0.61705739130434778</v>
      </c>
      <c r="I16" s="75"/>
      <c r="J16" s="75"/>
      <c r="K16" s="75"/>
      <c r="L16" s="56"/>
      <c r="M16" s="56"/>
      <c r="N16" s="106">
        <f>(H16-H15)/H16*100</f>
        <v>81.328719727733599</v>
      </c>
    </row>
    <row r="18" spans="1:13" ht="15" customHeight="1">
      <c r="A18" s="203" t="s">
        <v>37</v>
      </c>
    </row>
    <row r="19" spans="1:13" ht="25.5" customHeight="1">
      <c r="A19" s="203"/>
      <c r="B19" s="204" t="s">
        <v>31</v>
      </c>
      <c r="C19" s="76"/>
      <c r="D19" s="76"/>
      <c r="E19" s="165"/>
      <c r="F19" s="165"/>
      <c r="G19" s="165"/>
      <c r="H19" s="165"/>
      <c r="I19" s="165"/>
      <c r="J19" s="166">
        <f>H16</f>
        <v>0.61705739130434778</v>
      </c>
      <c r="K19" s="166">
        <f>H15</f>
        <v>0.11521251497117034</v>
      </c>
      <c r="L19" s="206">
        <f>(J19-K19)/J20</f>
        <v>0.813287197277336</v>
      </c>
      <c r="M19" s="206"/>
    </row>
    <row r="20" spans="1:13" ht="23.25" customHeight="1">
      <c r="A20" s="203"/>
      <c r="B20" s="204"/>
      <c r="C20" s="165"/>
      <c r="D20" s="165"/>
      <c r="E20" s="165"/>
      <c r="F20" s="165"/>
      <c r="G20" s="165"/>
      <c r="H20" s="165"/>
      <c r="I20" s="165"/>
      <c r="J20" s="207">
        <f>H16</f>
        <v>0.61705739130434778</v>
      </c>
      <c r="K20" s="207"/>
      <c r="L20" s="206"/>
      <c r="M20" s="206"/>
    </row>
    <row r="21" spans="1:13" ht="18.75" customHeight="1">
      <c r="A21" s="203"/>
      <c r="C21" s="205"/>
      <c r="D21" s="205"/>
    </row>
    <row r="22" spans="1:13">
      <c r="A22" s="77" t="s">
        <v>32</v>
      </c>
    </row>
    <row r="23" spans="1:13">
      <c r="A23" s="50" t="s">
        <v>33</v>
      </c>
    </row>
    <row r="25" spans="1:13">
      <c r="I25" s="78" t="str">
        <f>+Tổng!E2</f>
        <v>Hà Nội, ngày 17 tháng 2 năm 2022</v>
      </c>
    </row>
    <row r="26" spans="1:13">
      <c r="I26" s="77" t="s">
        <v>34</v>
      </c>
    </row>
    <row r="27" spans="1:13">
      <c r="I27" s="78" t="s">
        <v>35</v>
      </c>
    </row>
  </sheetData>
  <mergeCells count="19">
    <mergeCell ref="A1:N1"/>
    <mergeCell ref="F4:M4"/>
    <mergeCell ref="C5:E5"/>
    <mergeCell ref="A8:A10"/>
    <mergeCell ref="B8:B10"/>
    <mergeCell ref="C8:C10"/>
    <mergeCell ref="D8:D10"/>
    <mergeCell ref="E8:E10"/>
    <mergeCell ref="F8:H8"/>
    <mergeCell ref="I8:I10"/>
    <mergeCell ref="J8:K9"/>
    <mergeCell ref="L8:M9"/>
    <mergeCell ref="F9:F10"/>
    <mergeCell ref="G9:H9"/>
    <mergeCell ref="A18:A21"/>
    <mergeCell ref="B19:B20"/>
    <mergeCell ref="C21:D21"/>
    <mergeCell ref="L19:M20"/>
    <mergeCell ref="J20:K20"/>
  </mergeCells>
  <phoneticPr fontId="35"/>
  <pageMargins left="0.1" right="0.1" top="0.75" bottom="0.75" header="0.3" footer="0.3"/>
  <pageSetup paperSize="9" scale="73" orientation="landscape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34"/>
  <dimension ref="A1"/>
  <sheetViews>
    <sheetView workbookViewId="0"/>
  </sheetViews>
  <sheetFormatPr defaultRowHeight="14.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15">
    <tabColor rgb="FFFFFF00"/>
  </sheetPr>
  <dimension ref="A1:N27"/>
  <sheetViews>
    <sheetView view="pageBreakPreview" zoomScaleSheetLayoutView="100" workbookViewId="0">
      <selection activeCell="F22" sqref="F22"/>
    </sheetView>
  </sheetViews>
  <sheetFormatPr defaultColWidth="9.08984375" defaultRowHeight="14.5"/>
  <cols>
    <col min="1" max="1" width="6.453125" style="45" customWidth="1"/>
    <col min="2" max="2" width="29.54296875" style="45" customWidth="1"/>
    <col min="3" max="3" width="9.36328125" style="45" customWidth="1"/>
    <col min="4" max="4" width="6.90625" style="45" customWidth="1"/>
    <col min="5" max="5" width="10.6328125" style="45" customWidth="1"/>
    <col min="6" max="6" width="11.90625" style="45" customWidth="1"/>
    <col min="7" max="7" width="7.6328125" style="45" customWidth="1"/>
    <col min="8" max="8" width="12.90625" style="45" customWidth="1"/>
    <col min="9" max="9" width="11.6328125" style="45" customWidth="1"/>
    <col min="10" max="10" width="13.54296875" style="45" customWidth="1"/>
    <col min="11" max="11" width="15" style="45" customWidth="1"/>
    <col min="12" max="13" width="10.6328125" style="45" customWidth="1"/>
    <col min="14" max="14" width="9.453125" style="45" bestFit="1" customWidth="1"/>
    <col min="15" max="16384" width="9.08984375" style="45"/>
  </cols>
  <sheetData>
    <row r="1" spans="1:14" ht="40.5" customHeight="1">
      <c r="A1" s="209" t="s">
        <v>0</v>
      </c>
      <c r="B1" s="210"/>
      <c r="C1" s="210"/>
      <c r="D1" s="210"/>
      <c r="E1" s="210"/>
      <c r="F1" s="210"/>
      <c r="G1" s="210"/>
      <c r="H1" s="210"/>
      <c r="I1" s="210"/>
      <c r="J1" s="210"/>
      <c r="K1" s="210"/>
      <c r="L1" s="210"/>
      <c r="M1" s="210"/>
      <c r="N1" s="210"/>
    </row>
    <row r="2" spans="1:14" ht="21.75" customHeight="1">
      <c r="A2" s="48"/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</row>
    <row r="3" spans="1:14">
      <c r="A3" s="50" t="s">
        <v>130</v>
      </c>
      <c r="F3" s="50" t="s">
        <v>46</v>
      </c>
      <c r="H3" s="1" t="s">
        <v>109</v>
      </c>
    </row>
    <row r="4" spans="1:14" ht="18" customHeight="1">
      <c r="A4" s="50" t="s">
        <v>131</v>
      </c>
      <c r="F4" s="204" t="s">
        <v>128</v>
      </c>
      <c r="G4" s="204"/>
      <c r="H4" s="204"/>
      <c r="I4" s="204"/>
      <c r="J4" s="204"/>
      <c r="K4" s="204"/>
      <c r="L4" s="204"/>
      <c r="M4" s="204"/>
    </row>
    <row r="5" spans="1:14">
      <c r="A5" s="51" t="s">
        <v>52</v>
      </c>
      <c r="C5" s="211">
        <f>+Tổng!C3</f>
        <v>304534278700</v>
      </c>
      <c r="D5" s="211"/>
      <c r="E5" s="211"/>
      <c r="F5" s="50" t="s">
        <v>127</v>
      </c>
      <c r="H5" s="50"/>
      <c r="J5" s="50" t="s">
        <v>48</v>
      </c>
      <c r="K5" s="45" t="str">
        <f>+Tổng!C25</f>
        <v>PE01-10-131A</v>
      </c>
    </row>
    <row r="6" spans="1:14">
      <c r="F6" s="50" t="s">
        <v>51</v>
      </c>
      <c r="G6" s="45" t="str">
        <f>+Tổng!D25&amp;" chiếc"</f>
        <v xml:space="preserve"> chiếc</v>
      </c>
      <c r="H6" s="50"/>
      <c r="J6" s="45" t="s">
        <v>50</v>
      </c>
      <c r="K6" s="45" t="str">
        <f>+Tổng!G25&amp;" USD"</f>
        <v>0 USD</v>
      </c>
    </row>
    <row r="7" spans="1:14">
      <c r="F7" s="51"/>
      <c r="H7" s="51"/>
    </row>
    <row r="8" spans="1:14" ht="42.75" customHeight="1">
      <c r="A8" s="212" t="s">
        <v>1</v>
      </c>
      <c r="B8" s="212" t="s">
        <v>2</v>
      </c>
      <c r="C8" s="212" t="s">
        <v>45</v>
      </c>
      <c r="D8" s="212" t="s">
        <v>3</v>
      </c>
      <c r="E8" s="212" t="s">
        <v>36</v>
      </c>
      <c r="F8" s="212" t="s">
        <v>4</v>
      </c>
      <c r="G8" s="212"/>
      <c r="H8" s="212"/>
      <c r="I8" s="212" t="s">
        <v>5</v>
      </c>
      <c r="J8" s="212" t="s">
        <v>6</v>
      </c>
      <c r="K8" s="212"/>
      <c r="L8" s="212" t="s">
        <v>7</v>
      </c>
      <c r="M8" s="212"/>
    </row>
    <row r="9" spans="1:14">
      <c r="A9" s="212"/>
      <c r="B9" s="212"/>
      <c r="C9" s="212"/>
      <c r="D9" s="212"/>
      <c r="E9" s="212"/>
      <c r="F9" s="212" t="s">
        <v>8</v>
      </c>
      <c r="G9" s="212" t="s">
        <v>9</v>
      </c>
      <c r="H9" s="212"/>
      <c r="I9" s="212"/>
      <c r="J9" s="212"/>
      <c r="K9" s="212"/>
      <c r="L9" s="212"/>
      <c r="M9" s="212"/>
    </row>
    <row r="10" spans="1:14" ht="23.25" customHeight="1">
      <c r="A10" s="212"/>
      <c r="B10" s="212"/>
      <c r="C10" s="212"/>
      <c r="D10" s="212"/>
      <c r="E10" s="212"/>
      <c r="F10" s="212"/>
      <c r="G10" s="52" t="s">
        <v>10</v>
      </c>
      <c r="H10" s="52" t="s">
        <v>11</v>
      </c>
      <c r="I10" s="212"/>
      <c r="J10" s="52" t="s">
        <v>12</v>
      </c>
      <c r="K10" s="52" t="s">
        <v>13</v>
      </c>
      <c r="L10" s="52" t="s">
        <v>12</v>
      </c>
      <c r="M10" s="52" t="s">
        <v>13</v>
      </c>
    </row>
    <row r="11" spans="1:14">
      <c r="A11" s="53" t="s">
        <v>14</v>
      </c>
      <c r="B11" s="53" t="s">
        <v>15</v>
      </c>
      <c r="C11" s="53" t="s">
        <v>16</v>
      </c>
      <c r="D11" s="53" t="s">
        <v>17</v>
      </c>
      <c r="E11" s="53" t="s">
        <v>18</v>
      </c>
      <c r="F11" s="53" t="s">
        <v>19</v>
      </c>
      <c r="G11" s="53" t="s">
        <v>20</v>
      </c>
      <c r="H11" s="53" t="s">
        <v>21</v>
      </c>
      <c r="I11" s="53" t="s">
        <v>22</v>
      </c>
      <c r="J11" s="53" t="s">
        <v>23</v>
      </c>
      <c r="K11" s="53" t="s">
        <v>24</v>
      </c>
      <c r="L11" s="53" t="s">
        <v>25</v>
      </c>
      <c r="M11" s="53" t="s">
        <v>26</v>
      </c>
    </row>
    <row r="12" spans="1:14">
      <c r="A12" s="54" t="s">
        <v>27</v>
      </c>
      <c r="B12" s="55" t="s">
        <v>28</v>
      </c>
      <c r="C12" s="56"/>
      <c r="D12" s="57"/>
      <c r="F12" s="58"/>
      <c r="G12" s="56"/>
      <c r="H12" s="59"/>
      <c r="I12" s="60"/>
      <c r="J12" s="61"/>
      <c r="K12" s="62"/>
      <c r="L12" s="56"/>
      <c r="M12" s="56"/>
    </row>
    <row r="13" spans="1:14">
      <c r="A13" s="56">
        <v>1</v>
      </c>
      <c r="B13" s="63" t="s">
        <v>40</v>
      </c>
      <c r="C13" s="56">
        <v>76012000</v>
      </c>
      <c r="D13" s="64" t="s">
        <v>41</v>
      </c>
      <c r="E13" s="47">
        <f>+Tổng!H25</f>
        <v>1.5460923977244528E-4</v>
      </c>
      <c r="F13" s="65">
        <f>+Tổng!E45</f>
        <v>2515</v>
      </c>
      <c r="G13" s="56"/>
      <c r="H13" s="66">
        <f>F13*E13</f>
        <v>0.38884223802769985</v>
      </c>
      <c r="I13" s="64" t="s">
        <v>43</v>
      </c>
      <c r="J13" s="67">
        <f>+Tổng!C45</f>
        <v>104258702660</v>
      </c>
      <c r="K13" s="42">
        <f>+Tổng!D45</f>
        <v>44460</v>
      </c>
      <c r="L13" s="56"/>
      <c r="M13" s="56"/>
    </row>
    <row r="14" spans="1:14">
      <c r="A14" s="56"/>
      <c r="B14" s="68"/>
      <c r="C14" s="56"/>
      <c r="D14" s="60"/>
      <c r="E14" s="47"/>
      <c r="F14" s="58"/>
      <c r="G14" s="56"/>
      <c r="H14" s="69"/>
      <c r="I14" s="60"/>
      <c r="J14" s="70"/>
      <c r="K14" s="62"/>
      <c r="L14" s="56"/>
      <c r="M14" s="56"/>
    </row>
    <row r="15" spans="1:14">
      <c r="A15" s="54"/>
      <c r="B15" s="71"/>
      <c r="C15" s="56"/>
      <c r="D15" s="56"/>
      <c r="E15" s="56"/>
      <c r="F15" s="72"/>
      <c r="G15" s="73"/>
      <c r="H15" s="46">
        <f>SUM(H13:H14)</f>
        <v>0.38884223802769985</v>
      </c>
      <c r="I15" s="56"/>
      <c r="J15" s="56"/>
      <c r="K15" s="56"/>
      <c r="L15" s="56"/>
      <c r="M15" s="56"/>
    </row>
    <row r="16" spans="1:14">
      <c r="A16" s="54" t="s">
        <v>29</v>
      </c>
      <c r="B16" s="55" t="s">
        <v>30</v>
      </c>
      <c r="C16" s="75"/>
      <c r="D16" s="75"/>
      <c r="E16" s="75"/>
      <c r="F16" s="75"/>
      <c r="G16" s="75"/>
      <c r="H16" s="46">
        <f>+Tổng!F25</f>
        <v>2.8822391304347827</v>
      </c>
      <c r="I16" s="75"/>
      <c r="J16" s="75"/>
      <c r="K16" s="75"/>
      <c r="L16" s="56"/>
      <c r="M16" s="56"/>
    </row>
    <row r="17" spans="1:14">
      <c r="N17" s="74">
        <f>(H16-H15)/H16</f>
        <v>0.86509022311100081</v>
      </c>
    </row>
    <row r="18" spans="1:14" ht="15" customHeight="1">
      <c r="A18" s="203" t="s">
        <v>37</v>
      </c>
    </row>
    <row r="19" spans="1:14" ht="25.5" customHeight="1">
      <c r="A19" s="203"/>
      <c r="B19" s="204" t="s">
        <v>31</v>
      </c>
      <c r="C19" s="76"/>
      <c r="D19" s="76"/>
      <c r="E19" s="165"/>
      <c r="F19" s="165"/>
      <c r="G19" s="165"/>
      <c r="H19" s="165"/>
      <c r="I19" s="165"/>
      <c r="J19" s="166">
        <f>H16</f>
        <v>2.8822391304347827</v>
      </c>
      <c r="K19" s="166">
        <f>H15</f>
        <v>0.38884223802769985</v>
      </c>
      <c r="L19" s="206">
        <f>(J19-K19)/J20</f>
        <v>0.86509022311100081</v>
      </c>
      <c r="M19" s="206"/>
    </row>
    <row r="20" spans="1:14" ht="23.25" customHeight="1">
      <c r="A20" s="203"/>
      <c r="B20" s="204"/>
      <c r="C20" s="165"/>
      <c r="D20" s="165"/>
      <c r="E20" s="165"/>
      <c r="F20" s="165"/>
      <c r="G20" s="165"/>
      <c r="H20" s="165"/>
      <c r="I20" s="165"/>
      <c r="J20" s="207">
        <f>H16</f>
        <v>2.8822391304347827</v>
      </c>
      <c r="K20" s="208"/>
      <c r="L20" s="206"/>
      <c r="M20" s="206"/>
    </row>
    <row r="21" spans="1:14" ht="18.75" customHeight="1">
      <c r="A21" s="203"/>
      <c r="C21" s="205"/>
      <c r="D21" s="205"/>
    </row>
    <row r="22" spans="1:14">
      <c r="A22" s="77" t="s">
        <v>32</v>
      </c>
    </row>
    <row r="23" spans="1:14">
      <c r="A23" s="50" t="s">
        <v>33</v>
      </c>
    </row>
    <row r="25" spans="1:14">
      <c r="I25" s="78" t="str">
        <f>+Tổng!E2</f>
        <v>Hà Nội, ngày 17 tháng 2 năm 2022</v>
      </c>
    </row>
    <row r="26" spans="1:14">
      <c r="I26" s="77" t="s">
        <v>34</v>
      </c>
    </row>
    <row r="27" spans="1:14">
      <c r="I27" s="78" t="s">
        <v>35</v>
      </c>
    </row>
  </sheetData>
  <mergeCells count="19">
    <mergeCell ref="A1:N1"/>
    <mergeCell ref="F4:M4"/>
    <mergeCell ref="C5:E5"/>
    <mergeCell ref="A8:A10"/>
    <mergeCell ref="B8:B10"/>
    <mergeCell ref="C8:C10"/>
    <mergeCell ref="D8:D10"/>
    <mergeCell ref="E8:E10"/>
    <mergeCell ref="F8:H8"/>
    <mergeCell ref="I8:I10"/>
    <mergeCell ref="J8:K9"/>
    <mergeCell ref="L8:M9"/>
    <mergeCell ref="F9:F10"/>
    <mergeCell ref="G9:H9"/>
    <mergeCell ref="A18:A21"/>
    <mergeCell ref="B19:B20"/>
    <mergeCell ref="C21:D21"/>
    <mergeCell ref="J20:K20"/>
    <mergeCell ref="L19:M20"/>
  </mergeCells>
  <phoneticPr fontId="35"/>
  <pageMargins left="0.1" right="0.1" top="0.75" bottom="0.75" header="0.3" footer="0.3"/>
  <pageSetup paperSize="9" scale="64" orientation="landscape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12">
    <tabColor rgb="FFFFFF00"/>
  </sheetPr>
  <dimension ref="A1:N27"/>
  <sheetViews>
    <sheetView view="pageBreakPreview" topLeftCell="A4" zoomScaleSheetLayoutView="100" workbookViewId="0">
      <selection activeCell="P15" sqref="P15"/>
    </sheetView>
  </sheetViews>
  <sheetFormatPr defaultColWidth="9.08984375" defaultRowHeight="14.5"/>
  <cols>
    <col min="1" max="1" width="6.453125" customWidth="1"/>
    <col min="2" max="2" width="29.54296875" customWidth="1"/>
    <col min="3" max="3" width="9.36328125" customWidth="1"/>
    <col min="4" max="4" width="6.90625" customWidth="1"/>
    <col min="5" max="5" width="10.6328125" customWidth="1"/>
    <col min="6" max="6" width="11.90625" customWidth="1"/>
    <col min="7" max="7" width="7.6328125" customWidth="1"/>
    <col min="8" max="8" width="12.90625" customWidth="1"/>
    <col min="9" max="9" width="11.6328125" customWidth="1"/>
    <col min="10" max="10" width="13.54296875" customWidth="1"/>
    <col min="11" max="11" width="15" customWidth="1"/>
    <col min="12" max="13" width="10.6328125" customWidth="1"/>
  </cols>
  <sheetData>
    <row r="1" spans="1:14" ht="40.5" customHeight="1">
      <c r="A1" s="199" t="s">
        <v>0</v>
      </c>
      <c r="B1" s="200"/>
      <c r="C1" s="200"/>
      <c r="D1" s="200"/>
      <c r="E1" s="200"/>
      <c r="F1" s="200"/>
      <c r="G1" s="200"/>
      <c r="H1" s="200"/>
      <c r="I1" s="200"/>
      <c r="J1" s="200"/>
      <c r="K1" s="200"/>
      <c r="L1" s="200"/>
      <c r="M1" s="200"/>
      <c r="N1" s="200"/>
    </row>
    <row r="2" spans="1:14" ht="21.75" customHeight="1">
      <c r="A2" s="29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</row>
    <row r="3" spans="1:14">
      <c r="A3" s="81" t="s">
        <v>132</v>
      </c>
      <c r="F3" s="81" t="s">
        <v>111</v>
      </c>
      <c r="H3" s="81"/>
    </row>
    <row r="4" spans="1:14" ht="18" customHeight="1">
      <c r="A4" s="81" t="s">
        <v>133</v>
      </c>
      <c r="F4" s="215" t="s">
        <v>44</v>
      </c>
      <c r="G4" s="215"/>
      <c r="H4" s="215"/>
      <c r="I4" s="215"/>
      <c r="J4" s="215"/>
      <c r="K4" s="215"/>
      <c r="L4" s="215"/>
      <c r="M4" s="215"/>
    </row>
    <row r="5" spans="1:14">
      <c r="A5" s="82" t="s">
        <v>52</v>
      </c>
      <c r="C5" s="202">
        <f>+Tổng!C3</f>
        <v>304534278700</v>
      </c>
      <c r="D5" s="202"/>
      <c r="E5" s="202"/>
      <c r="F5" s="81" t="s">
        <v>127</v>
      </c>
      <c r="H5" s="81"/>
      <c r="J5" s="81" t="s">
        <v>48</v>
      </c>
      <c r="K5" t="str">
        <f>+Tổng!C22</f>
        <v>P301-10-161</v>
      </c>
    </row>
    <row r="6" spans="1:14">
      <c r="F6" s="81" t="s">
        <v>51</v>
      </c>
      <c r="G6" t="str">
        <f>+Tổng!D22&amp;" chiếc"</f>
        <v>2880 chiếc</v>
      </c>
      <c r="H6" s="81"/>
      <c r="J6" t="s">
        <v>50</v>
      </c>
      <c r="K6" t="str">
        <f>+Tổng!G22&amp;" USD"</f>
        <v>6124.88 USD</v>
      </c>
    </row>
    <row r="7" spans="1:14">
      <c r="F7" s="82"/>
      <c r="H7" s="82"/>
    </row>
    <row r="8" spans="1:14" ht="42.75" customHeight="1">
      <c r="A8" s="219" t="s">
        <v>1</v>
      </c>
      <c r="B8" s="219" t="s">
        <v>2</v>
      </c>
      <c r="C8" s="219" t="s">
        <v>45</v>
      </c>
      <c r="D8" s="219" t="s">
        <v>3</v>
      </c>
      <c r="E8" s="219" t="s">
        <v>36</v>
      </c>
      <c r="F8" s="219" t="s">
        <v>4</v>
      </c>
      <c r="G8" s="219"/>
      <c r="H8" s="219"/>
      <c r="I8" s="219" t="s">
        <v>5</v>
      </c>
      <c r="J8" s="219" t="s">
        <v>6</v>
      </c>
      <c r="K8" s="219"/>
      <c r="L8" s="219" t="s">
        <v>7</v>
      </c>
      <c r="M8" s="219"/>
    </row>
    <row r="9" spans="1:14">
      <c r="A9" s="219"/>
      <c r="B9" s="219"/>
      <c r="C9" s="219"/>
      <c r="D9" s="219"/>
      <c r="E9" s="219"/>
      <c r="F9" s="219" t="s">
        <v>8</v>
      </c>
      <c r="G9" s="219" t="s">
        <v>9</v>
      </c>
      <c r="H9" s="219"/>
      <c r="I9" s="219"/>
      <c r="J9" s="219"/>
      <c r="K9" s="219"/>
      <c r="L9" s="219"/>
      <c r="M9" s="219"/>
    </row>
    <row r="10" spans="1:14" ht="23.25" customHeight="1">
      <c r="A10" s="219"/>
      <c r="B10" s="219"/>
      <c r="C10" s="219"/>
      <c r="D10" s="219"/>
      <c r="E10" s="219"/>
      <c r="F10" s="219"/>
      <c r="G10" s="83" t="s">
        <v>10</v>
      </c>
      <c r="H10" s="83" t="s">
        <v>11</v>
      </c>
      <c r="I10" s="219"/>
      <c r="J10" s="83" t="s">
        <v>12</v>
      </c>
      <c r="K10" s="83" t="s">
        <v>13</v>
      </c>
      <c r="L10" s="83" t="s">
        <v>12</v>
      </c>
      <c r="M10" s="83" t="s">
        <v>13</v>
      </c>
    </row>
    <row r="11" spans="1:14">
      <c r="A11" s="84" t="s">
        <v>14</v>
      </c>
      <c r="B11" s="84" t="s">
        <v>15</v>
      </c>
      <c r="C11" s="84" t="s">
        <v>16</v>
      </c>
      <c r="D11" s="84" t="s">
        <v>17</v>
      </c>
      <c r="E11" s="84" t="s">
        <v>18</v>
      </c>
      <c r="F11" s="84" t="s">
        <v>19</v>
      </c>
      <c r="G11" s="84" t="s">
        <v>20</v>
      </c>
      <c r="H11" s="84" t="s">
        <v>21</v>
      </c>
      <c r="I11" s="84" t="s">
        <v>22</v>
      </c>
      <c r="J11" s="84" t="s">
        <v>23</v>
      </c>
      <c r="K11" s="84" t="s">
        <v>24</v>
      </c>
      <c r="L11" s="84" t="s">
        <v>25</v>
      </c>
      <c r="M11" s="84" t="s">
        <v>26</v>
      </c>
    </row>
    <row r="12" spans="1:14">
      <c r="A12" s="85" t="s">
        <v>27</v>
      </c>
      <c r="B12" s="86" t="s">
        <v>28</v>
      </c>
      <c r="C12" s="87"/>
      <c r="D12" s="16"/>
      <c r="F12" s="88"/>
      <c r="G12" s="87"/>
      <c r="H12" s="89"/>
      <c r="I12" s="14"/>
      <c r="J12" s="22"/>
      <c r="K12" s="20"/>
      <c r="L12" s="87"/>
      <c r="M12" s="87"/>
    </row>
    <row r="13" spans="1:14">
      <c r="A13" s="87">
        <v>1</v>
      </c>
      <c r="B13" s="25" t="s">
        <v>40</v>
      </c>
      <c r="C13" s="87">
        <v>76012000</v>
      </c>
      <c r="D13" s="24" t="s">
        <v>41</v>
      </c>
      <c r="E13" s="90">
        <f>+Tổng!H22</f>
        <v>1.2025163093412409E-4</v>
      </c>
      <c r="F13" s="91">
        <f>+Tổng!E45</f>
        <v>2515</v>
      </c>
      <c r="G13" s="87"/>
      <c r="H13" s="92">
        <f>F13*E13</f>
        <v>0.30243285179932211</v>
      </c>
      <c r="I13" s="24" t="s">
        <v>43</v>
      </c>
      <c r="J13" s="26">
        <f>+Tổng!C45</f>
        <v>104258702660</v>
      </c>
      <c r="K13" s="23">
        <f>+Tổng!D45</f>
        <v>44460</v>
      </c>
      <c r="L13" s="87"/>
      <c r="M13" s="87"/>
    </row>
    <row r="14" spans="1:14">
      <c r="A14" s="87"/>
      <c r="B14" s="13"/>
      <c r="C14" s="87"/>
      <c r="D14" s="14"/>
      <c r="E14" s="90"/>
      <c r="F14" s="88"/>
      <c r="G14" s="87"/>
      <c r="H14" s="93"/>
      <c r="I14" s="14"/>
      <c r="J14" s="21"/>
      <c r="K14" s="20"/>
      <c r="L14" s="87"/>
      <c r="M14" s="87"/>
    </row>
    <row r="15" spans="1:14">
      <c r="A15" s="85"/>
      <c r="B15" s="17"/>
      <c r="C15" s="87"/>
      <c r="D15" s="87"/>
      <c r="E15" s="87"/>
      <c r="F15" s="94"/>
      <c r="G15" s="95"/>
      <c r="H15" s="96">
        <f>SUM(H13:H14)</f>
        <v>0.30243285179932211</v>
      </c>
      <c r="I15" s="87"/>
      <c r="J15" s="87"/>
      <c r="K15" s="87"/>
      <c r="L15" s="87"/>
      <c r="M15" s="87"/>
    </row>
    <row r="16" spans="1:14">
      <c r="A16" s="85" t="s">
        <v>29</v>
      </c>
      <c r="B16" s="86" t="s">
        <v>30</v>
      </c>
      <c r="C16" s="97"/>
      <c r="D16" s="97"/>
      <c r="E16" s="97"/>
      <c r="F16" s="97"/>
      <c r="G16" s="97"/>
      <c r="H16" s="96">
        <f>+Tổng!F22</f>
        <v>2.1266947826086957</v>
      </c>
      <c r="I16" s="97"/>
      <c r="J16" s="97"/>
      <c r="K16" s="97"/>
      <c r="L16" s="87"/>
      <c r="M16" s="87"/>
    </row>
    <row r="17" spans="1:14">
      <c r="N17" s="44">
        <f>(H16-H15)/H16</f>
        <v>0.8577920751616529</v>
      </c>
    </row>
    <row r="18" spans="1:14" ht="15" customHeight="1">
      <c r="A18" s="214" t="s">
        <v>37</v>
      </c>
    </row>
    <row r="19" spans="1:14" ht="25.5" customHeight="1">
      <c r="A19" s="214"/>
      <c r="B19" s="215" t="s">
        <v>31</v>
      </c>
      <c r="C19" s="98"/>
      <c r="D19" s="98"/>
      <c r="E19" s="167"/>
      <c r="F19" s="167"/>
      <c r="G19" s="167"/>
      <c r="H19" s="167"/>
      <c r="I19" s="167"/>
      <c r="J19" s="168">
        <f>H16</f>
        <v>2.1266947826086957</v>
      </c>
      <c r="K19" s="168">
        <f>H15</f>
        <v>0.30243285179932211</v>
      </c>
      <c r="L19" s="216">
        <f>(J19-K19)/J20</f>
        <v>0.8577920751616529</v>
      </c>
      <c r="M19" s="216"/>
    </row>
    <row r="20" spans="1:14" ht="23.25" customHeight="1">
      <c r="A20" s="214"/>
      <c r="B20" s="215"/>
      <c r="C20" s="167"/>
      <c r="D20" s="167"/>
      <c r="E20" s="167"/>
      <c r="F20" s="167"/>
      <c r="G20" s="167"/>
      <c r="H20" s="167"/>
      <c r="I20" s="167"/>
      <c r="J20" s="217">
        <f>H16</f>
        <v>2.1266947826086957</v>
      </c>
      <c r="K20" s="218"/>
      <c r="L20" s="216"/>
      <c r="M20" s="216"/>
    </row>
    <row r="21" spans="1:14" ht="18.75" customHeight="1">
      <c r="A21" s="214"/>
      <c r="C21" s="195"/>
      <c r="D21" s="195"/>
    </row>
    <row r="22" spans="1:14">
      <c r="A22" s="99" t="s">
        <v>32</v>
      </c>
    </row>
    <row r="23" spans="1:14">
      <c r="A23" s="81" t="s">
        <v>33</v>
      </c>
    </row>
    <row r="25" spans="1:14">
      <c r="I25" s="100" t="str">
        <f>+Tổng!E2</f>
        <v>Hà Nội, ngày 17 tháng 2 năm 2022</v>
      </c>
    </row>
    <row r="26" spans="1:14">
      <c r="I26" s="99" t="s">
        <v>34</v>
      </c>
    </row>
    <row r="27" spans="1:14">
      <c r="I27" s="100" t="s">
        <v>35</v>
      </c>
    </row>
  </sheetData>
  <mergeCells count="19">
    <mergeCell ref="A1:N1"/>
    <mergeCell ref="F4:M4"/>
    <mergeCell ref="C5:E5"/>
    <mergeCell ref="A8:A10"/>
    <mergeCell ref="B8:B10"/>
    <mergeCell ref="C8:C10"/>
    <mergeCell ref="D8:D10"/>
    <mergeCell ref="E8:E10"/>
    <mergeCell ref="F8:H8"/>
    <mergeCell ref="I8:I10"/>
    <mergeCell ref="J8:K9"/>
    <mergeCell ref="L8:M9"/>
    <mergeCell ref="F9:F10"/>
    <mergeCell ref="G9:H9"/>
    <mergeCell ref="A18:A21"/>
    <mergeCell ref="B19:B20"/>
    <mergeCell ref="C21:D21"/>
    <mergeCell ref="L19:M20"/>
    <mergeCell ref="J20:K20"/>
  </mergeCells>
  <phoneticPr fontId="35"/>
  <pageMargins left="0.1" right="0.1" top="0.75" bottom="0.75" header="0.3" footer="0.3"/>
  <pageSetup paperSize="9" scale="84" orientation="landscape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11">
    <tabColor rgb="FFFFFF00"/>
  </sheetPr>
  <dimension ref="A1:N27"/>
  <sheetViews>
    <sheetView view="pageBreakPreview" zoomScaleSheetLayoutView="100" workbookViewId="0">
      <selection activeCell="F24" sqref="F24:M24"/>
    </sheetView>
  </sheetViews>
  <sheetFormatPr defaultColWidth="9.08984375" defaultRowHeight="14.5"/>
  <cols>
    <col min="1" max="1" width="6.453125" customWidth="1"/>
    <col min="2" max="2" width="29.54296875" customWidth="1"/>
    <col min="3" max="3" width="9.36328125" customWidth="1"/>
    <col min="4" max="4" width="6.90625" customWidth="1"/>
    <col min="5" max="5" width="10.6328125" customWidth="1"/>
    <col min="6" max="6" width="11.90625" customWidth="1"/>
    <col min="7" max="7" width="7.6328125" customWidth="1"/>
    <col min="8" max="8" width="12.90625" customWidth="1"/>
    <col min="9" max="9" width="11.6328125" customWidth="1"/>
    <col min="10" max="10" width="13.54296875" customWidth="1"/>
    <col min="11" max="11" width="15" customWidth="1"/>
    <col min="12" max="13" width="10.6328125" customWidth="1"/>
  </cols>
  <sheetData>
    <row r="1" spans="1:14" ht="40.5" customHeight="1">
      <c r="A1" s="199" t="s">
        <v>0</v>
      </c>
      <c r="B1" s="200"/>
      <c r="C1" s="200"/>
      <c r="D1" s="200"/>
      <c r="E1" s="200"/>
      <c r="F1" s="200"/>
      <c r="G1" s="200"/>
      <c r="H1" s="200"/>
      <c r="I1" s="200"/>
      <c r="J1" s="200"/>
      <c r="K1" s="200"/>
      <c r="L1" s="200"/>
      <c r="M1" s="200"/>
      <c r="N1" s="200"/>
    </row>
    <row r="2" spans="1:14" ht="21.75" customHeight="1">
      <c r="A2" s="29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</row>
    <row r="3" spans="1:14">
      <c r="A3" s="81" t="s">
        <v>132</v>
      </c>
      <c r="F3" s="81" t="s">
        <v>111</v>
      </c>
      <c r="H3" s="81"/>
    </row>
    <row r="4" spans="1:14" ht="18" customHeight="1">
      <c r="A4" s="81" t="s">
        <v>133</v>
      </c>
      <c r="F4" s="215" t="s">
        <v>44</v>
      </c>
      <c r="G4" s="215"/>
      <c r="H4" s="215"/>
      <c r="I4" s="215"/>
      <c r="J4" s="215"/>
      <c r="K4" s="215"/>
      <c r="L4" s="215"/>
      <c r="M4" s="215"/>
    </row>
    <row r="5" spans="1:14">
      <c r="A5" s="82" t="s">
        <v>52</v>
      </c>
      <c r="C5" s="202">
        <f>+Tổng!C3</f>
        <v>304534278700</v>
      </c>
      <c r="D5" s="202"/>
      <c r="E5" s="202"/>
      <c r="F5" s="81" t="s">
        <v>127</v>
      </c>
      <c r="H5" s="81"/>
      <c r="J5" s="81" t="s">
        <v>48</v>
      </c>
      <c r="K5" t="str">
        <f>+Tổng!C21</f>
        <v>P301-10-141A</v>
      </c>
    </row>
    <row r="6" spans="1:14">
      <c r="F6" s="81" t="s">
        <v>51</v>
      </c>
      <c r="G6" t="str">
        <f>+Tổng!D21&amp;" chiếc"</f>
        <v xml:space="preserve"> chiếc</v>
      </c>
      <c r="H6" s="81"/>
      <c r="J6" t="s">
        <v>50</v>
      </c>
      <c r="K6" t="str">
        <f>+Tổng!G21&amp;" USD"</f>
        <v>0 USD</v>
      </c>
    </row>
    <row r="7" spans="1:14">
      <c r="F7" s="82"/>
      <c r="H7" s="82"/>
    </row>
    <row r="8" spans="1:14" ht="42.75" customHeight="1">
      <c r="A8" s="219" t="s">
        <v>1</v>
      </c>
      <c r="B8" s="219" t="s">
        <v>2</v>
      </c>
      <c r="C8" s="219" t="s">
        <v>45</v>
      </c>
      <c r="D8" s="219" t="s">
        <v>3</v>
      </c>
      <c r="E8" s="219" t="s">
        <v>36</v>
      </c>
      <c r="F8" s="219" t="s">
        <v>4</v>
      </c>
      <c r="G8" s="219"/>
      <c r="H8" s="219"/>
      <c r="I8" s="219" t="s">
        <v>5</v>
      </c>
      <c r="J8" s="219" t="s">
        <v>6</v>
      </c>
      <c r="K8" s="219"/>
      <c r="L8" s="219" t="s">
        <v>7</v>
      </c>
      <c r="M8" s="219"/>
    </row>
    <row r="9" spans="1:14">
      <c r="A9" s="219"/>
      <c r="B9" s="219"/>
      <c r="C9" s="219"/>
      <c r="D9" s="219"/>
      <c r="E9" s="219"/>
      <c r="F9" s="219" t="s">
        <v>8</v>
      </c>
      <c r="G9" s="219" t="s">
        <v>9</v>
      </c>
      <c r="H9" s="219"/>
      <c r="I9" s="219"/>
      <c r="J9" s="219"/>
      <c r="K9" s="219"/>
      <c r="L9" s="219"/>
      <c r="M9" s="219"/>
    </row>
    <row r="10" spans="1:14" ht="23.25" customHeight="1">
      <c r="A10" s="219"/>
      <c r="B10" s="219"/>
      <c r="C10" s="219"/>
      <c r="D10" s="219"/>
      <c r="E10" s="219"/>
      <c r="F10" s="219"/>
      <c r="G10" s="83" t="s">
        <v>10</v>
      </c>
      <c r="H10" s="83" t="s">
        <v>11</v>
      </c>
      <c r="I10" s="219"/>
      <c r="J10" s="83" t="s">
        <v>12</v>
      </c>
      <c r="K10" s="83" t="s">
        <v>13</v>
      </c>
      <c r="L10" s="83" t="s">
        <v>12</v>
      </c>
      <c r="M10" s="83" t="s">
        <v>13</v>
      </c>
    </row>
    <row r="11" spans="1:14">
      <c r="A11" s="84" t="s">
        <v>14</v>
      </c>
      <c r="B11" s="84" t="s">
        <v>15</v>
      </c>
      <c r="C11" s="84" t="s">
        <v>16</v>
      </c>
      <c r="D11" s="84" t="s">
        <v>17</v>
      </c>
      <c r="E11" s="84" t="s">
        <v>18</v>
      </c>
      <c r="F11" s="84" t="s">
        <v>19</v>
      </c>
      <c r="G11" s="84" t="s">
        <v>20</v>
      </c>
      <c r="H11" s="84" t="s">
        <v>21</v>
      </c>
      <c r="I11" s="84" t="s">
        <v>22</v>
      </c>
      <c r="J11" s="84" t="s">
        <v>23</v>
      </c>
      <c r="K11" s="84" t="s">
        <v>24</v>
      </c>
      <c r="L11" s="84" t="s">
        <v>25</v>
      </c>
      <c r="M11" s="84" t="s">
        <v>26</v>
      </c>
    </row>
    <row r="12" spans="1:14">
      <c r="A12" s="85" t="s">
        <v>27</v>
      </c>
      <c r="B12" s="86" t="s">
        <v>28</v>
      </c>
      <c r="C12" s="87"/>
      <c r="D12" s="16"/>
      <c r="F12" s="88"/>
      <c r="G12" s="87"/>
      <c r="H12" s="89"/>
      <c r="I12" s="14"/>
      <c r="J12" s="22"/>
      <c r="K12" s="20"/>
      <c r="L12" s="87"/>
      <c r="M12" s="87"/>
    </row>
    <row r="13" spans="1:14">
      <c r="A13" s="87">
        <v>1</v>
      </c>
      <c r="B13" s="25" t="s">
        <v>40</v>
      </c>
      <c r="C13" s="87">
        <v>76012000</v>
      </c>
      <c r="D13" s="24" t="s">
        <v>41</v>
      </c>
      <c r="E13" s="90">
        <f>+Tổng!H21</f>
        <v>4.9627657210908359E-5</v>
      </c>
      <c r="F13" s="91">
        <f>+Tổng!E45</f>
        <v>2515</v>
      </c>
      <c r="G13" s="87"/>
      <c r="H13" s="92">
        <f>F13*E13</f>
        <v>0.12481355788543452</v>
      </c>
      <c r="I13" s="24" t="s">
        <v>43</v>
      </c>
      <c r="J13" s="26">
        <f>+Tổng!C45</f>
        <v>104258702660</v>
      </c>
      <c r="K13" s="23">
        <f>+Tổng!D45</f>
        <v>44460</v>
      </c>
      <c r="L13" s="87"/>
      <c r="M13" s="87"/>
    </row>
    <row r="14" spans="1:14">
      <c r="A14" s="87"/>
      <c r="B14" s="13"/>
      <c r="C14" s="87"/>
      <c r="D14" s="14"/>
      <c r="E14" s="90"/>
      <c r="F14" s="88"/>
      <c r="G14" s="87"/>
      <c r="H14" s="93"/>
      <c r="I14" s="14"/>
      <c r="J14" s="21"/>
      <c r="K14" s="20"/>
      <c r="L14" s="87"/>
      <c r="M14" s="87"/>
    </row>
    <row r="15" spans="1:14">
      <c r="A15" s="85"/>
      <c r="B15" s="17"/>
      <c r="C15" s="87"/>
      <c r="D15" s="87"/>
      <c r="E15" s="87"/>
      <c r="F15" s="94"/>
      <c r="G15" s="95"/>
      <c r="H15" s="96">
        <f>SUM(H13:H14)</f>
        <v>0.12481355788543452</v>
      </c>
      <c r="I15" s="87"/>
      <c r="J15" s="87"/>
      <c r="K15" s="87"/>
      <c r="L15" s="87"/>
      <c r="M15" s="87"/>
    </row>
    <row r="16" spans="1:14">
      <c r="A16" s="85" t="s">
        <v>29</v>
      </c>
      <c r="B16" s="86" t="s">
        <v>30</v>
      </c>
      <c r="C16" s="97"/>
      <c r="D16" s="97"/>
      <c r="E16" s="97"/>
      <c r="F16" s="97"/>
      <c r="G16" s="97"/>
      <c r="H16" s="96">
        <f>+Tổng!F21</f>
        <v>0.65775739130434785</v>
      </c>
      <c r="I16" s="97"/>
      <c r="J16" s="97"/>
      <c r="K16" s="97"/>
      <c r="L16" s="87"/>
      <c r="M16" s="87"/>
      <c r="N16" s="44">
        <f>(H16-H15)/H16</f>
        <v>0.81024377751510124</v>
      </c>
    </row>
    <row r="18" spans="1:13" ht="15" customHeight="1">
      <c r="A18" s="214" t="s">
        <v>37</v>
      </c>
    </row>
    <row r="19" spans="1:13" ht="25.5" customHeight="1">
      <c r="A19" s="214"/>
      <c r="B19" s="215" t="s">
        <v>31</v>
      </c>
      <c r="C19" s="98"/>
      <c r="D19" s="98"/>
      <c r="E19" s="167"/>
      <c r="F19" s="167"/>
      <c r="G19" s="167"/>
      <c r="H19" s="167"/>
      <c r="I19" s="167"/>
      <c r="J19" s="168">
        <f>H16</f>
        <v>0.65775739130434785</v>
      </c>
      <c r="K19" s="168">
        <f>H15</f>
        <v>0.12481355788543452</v>
      </c>
      <c r="L19" s="216">
        <f>(J19-K19)/J20</f>
        <v>0.81024377751510124</v>
      </c>
      <c r="M19" s="216"/>
    </row>
    <row r="20" spans="1:13" ht="23.25" customHeight="1">
      <c r="A20" s="214"/>
      <c r="B20" s="215"/>
      <c r="C20" s="167"/>
      <c r="D20" s="167"/>
      <c r="E20" s="167"/>
      <c r="F20" s="167"/>
      <c r="G20" s="167"/>
      <c r="H20" s="167"/>
      <c r="I20" s="167"/>
      <c r="J20" s="217">
        <f>H16</f>
        <v>0.65775739130434785</v>
      </c>
      <c r="K20" s="218"/>
      <c r="L20" s="216"/>
      <c r="M20" s="216"/>
    </row>
    <row r="21" spans="1:13" ht="18.75" customHeight="1">
      <c r="A21" s="214"/>
      <c r="C21" s="195"/>
      <c r="D21" s="195"/>
    </row>
    <row r="22" spans="1:13">
      <c r="A22" s="99" t="s">
        <v>32</v>
      </c>
    </row>
    <row r="23" spans="1:13">
      <c r="A23" s="81" t="s">
        <v>33</v>
      </c>
    </row>
    <row r="25" spans="1:13">
      <c r="I25" s="100" t="str">
        <f>+Tổng!E2</f>
        <v>Hà Nội, ngày 17 tháng 2 năm 2022</v>
      </c>
    </row>
    <row r="26" spans="1:13">
      <c r="I26" s="99" t="s">
        <v>34</v>
      </c>
    </row>
    <row r="27" spans="1:13">
      <c r="I27" s="100" t="s">
        <v>35</v>
      </c>
    </row>
  </sheetData>
  <mergeCells count="19">
    <mergeCell ref="A1:N1"/>
    <mergeCell ref="F4:M4"/>
    <mergeCell ref="C5:E5"/>
    <mergeCell ref="A8:A10"/>
    <mergeCell ref="B8:B10"/>
    <mergeCell ref="C8:C10"/>
    <mergeCell ref="D8:D10"/>
    <mergeCell ref="E8:E10"/>
    <mergeCell ref="F8:H8"/>
    <mergeCell ref="I8:I10"/>
    <mergeCell ref="J8:K9"/>
    <mergeCell ref="L8:M9"/>
    <mergeCell ref="F9:F10"/>
    <mergeCell ref="G9:H9"/>
    <mergeCell ref="A18:A21"/>
    <mergeCell ref="B19:B20"/>
    <mergeCell ref="C21:D21"/>
    <mergeCell ref="L19:M20"/>
    <mergeCell ref="J20:K20"/>
  </mergeCells>
  <phoneticPr fontId="35"/>
  <pageMargins left="0.1" right="0.1" top="0.75" bottom="0.75" header="0.3" footer="0.3"/>
  <pageSetup paperSize="9" scale="82" orientation="landscape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13">
    <tabColor rgb="FFFFFF00"/>
  </sheetPr>
  <dimension ref="A1:N27"/>
  <sheetViews>
    <sheetView view="pageBreakPreview" topLeftCell="A10" zoomScaleSheetLayoutView="100" workbookViewId="0">
      <selection activeCell="F24" sqref="F24:M24"/>
    </sheetView>
  </sheetViews>
  <sheetFormatPr defaultColWidth="9.08984375" defaultRowHeight="14.5"/>
  <cols>
    <col min="1" max="1" width="6.453125" style="45" customWidth="1"/>
    <col min="2" max="2" width="29.54296875" style="45" customWidth="1"/>
    <col min="3" max="3" width="9.36328125" style="45" customWidth="1"/>
    <col min="4" max="4" width="6.90625" style="45" customWidth="1"/>
    <col min="5" max="5" width="10.6328125" style="45" customWidth="1"/>
    <col min="6" max="6" width="11.90625" style="45" customWidth="1"/>
    <col min="7" max="7" width="7.6328125" style="45" customWidth="1"/>
    <col min="8" max="8" width="12.90625" style="45" customWidth="1"/>
    <col min="9" max="9" width="11.6328125" style="45" customWidth="1"/>
    <col min="10" max="10" width="13.54296875" style="45" customWidth="1"/>
    <col min="11" max="11" width="15" style="45" customWidth="1"/>
    <col min="12" max="13" width="10.6328125" style="45" customWidth="1"/>
    <col min="14" max="16384" width="9.08984375" style="45"/>
  </cols>
  <sheetData>
    <row r="1" spans="1:14" ht="40.5" customHeight="1">
      <c r="A1" s="209" t="s">
        <v>0</v>
      </c>
      <c r="B1" s="210"/>
      <c r="C1" s="210"/>
      <c r="D1" s="210"/>
      <c r="E1" s="210"/>
      <c r="F1" s="210"/>
      <c r="G1" s="210"/>
      <c r="H1" s="210"/>
      <c r="I1" s="210"/>
      <c r="J1" s="210"/>
      <c r="K1" s="210"/>
      <c r="L1" s="210"/>
      <c r="M1" s="210"/>
      <c r="N1" s="210"/>
    </row>
    <row r="2" spans="1:14" ht="21.75" customHeight="1">
      <c r="A2" s="48"/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</row>
    <row r="3" spans="1:14">
      <c r="A3" s="50" t="s">
        <v>130</v>
      </c>
      <c r="F3" s="50" t="s">
        <v>111</v>
      </c>
      <c r="H3" s="50"/>
    </row>
    <row r="4" spans="1:14" ht="18" customHeight="1">
      <c r="A4" s="50" t="s">
        <v>131</v>
      </c>
      <c r="F4" s="204" t="s">
        <v>128</v>
      </c>
      <c r="G4" s="204"/>
      <c r="H4" s="204"/>
      <c r="I4" s="204"/>
      <c r="J4" s="204"/>
      <c r="K4" s="204"/>
      <c r="L4" s="204"/>
      <c r="M4" s="204"/>
    </row>
    <row r="5" spans="1:14">
      <c r="A5" s="51" t="s">
        <v>52</v>
      </c>
      <c r="C5" s="211">
        <f>+Tổng!C3</f>
        <v>304534278700</v>
      </c>
      <c r="D5" s="211"/>
      <c r="E5" s="211"/>
      <c r="F5" s="50" t="s">
        <v>127</v>
      </c>
      <c r="H5" s="50"/>
      <c r="J5" s="50" t="s">
        <v>48</v>
      </c>
      <c r="K5" s="45" t="str">
        <f>+Tổng!C23</f>
        <v>P51R-10-121</v>
      </c>
    </row>
    <row r="6" spans="1:14">
      <c r="F6" s="50" t="s">
        <v>51</v>
      </c>
      <c r="G6" s="45" t="str">
        <f>+Tổng!D23&amp;" chiếc"</f>
        <v>1440 chiếc</v>
      </c>
      <c r="H6" s="50"/>
      <c r="J6" s="45" t="s">
        <v>50</v>
      </c>
      <c r="K6" s="45" t="str">
        <f>+Tổng!G23&amp;" USD"</f>
        <v>7438.48 USD</v>
      </c>
    </row>
    <row r="7" spans="1:14">
      <c r="F7" s="51"/>
      <c r="H7" s="51"/>
    </row>
    <row r="8" spans="1:14" ht="42.75" customHeight="1">
      <c r="A8" s="212" t="s">
        <v>1</v>
      </c>
      <c r="B8" s="212" t="s">
        <v>2</v>
      </c>
      <c r="C8" s="212" t="s">
        <v>45</v>
      </c>
      <c r="D8" s="212" t="s">
        <v>3</v>
      </c>
      <c r="E8" s="212" t="s">
        <v>36</v>
      </c>
      <c r="F8" s="212" t="s">
        <v>4</v>
      </c>
      <c r="G8" s="212"/>
      <c r="H8" s="212"/>
      <c r="I8" s="212" t="s">
        <v>5</v>
      </c>
      <c r="J8" s="212" t="s">
        <v>6</v>
      </c>
      <c r="K8" s="212"/>
      <c r="L8" s="212" t="s">
        <v>7</v>
      </c>
      <c r="M8" s="212"/>
    </row>
    <row r="9" spans="1:14">
      <c r="A9" s="212"/>
      <c r="B9" s="212"/>
      <c r="C9" s="212"/>
      <c r="D9" s="212"/>
      <c r="E9" s="212"/>
      <c r="F9" s="212" t="s">
        <v>8</v>
      </c>
      <c r="G9" s="212" t="s">
        <v>9</v>
      </c>
      <c r="H9" s="212"/>
      <c r="I9" s="212"/>
      <c r="J9" s="212"/>
      <c r="K9" s="212"/>
      <c r="L9" s="212"/>
      <c r="M9" s="212"/>
    </row>
    <row r="10" spans="1:14" ht="23.25" customHeight="1">
      <c r="A10" s="212"/>
      <c r="B10" s="212"/>
      <c r="C10" s="212"/>
      <c r="D10" s="212"/>
      <c r="E10" s="212"/>
      <c r="F10" s="212"/>
      <c r="G10" s="52" t="s">
        <v>10</v>
      </c>
      <c r="H10" s="52" t="s">
        <v>11</v>
      </c>
      <c r="I10" s="212"/>
      <c r="J10" s="52" t="s">
        <v>12</v>
      </c>
      <c r="K10" s="52" t="s">
        <v>13</v>
      </c>
      <c r="L10" s="52" t="s">
        <v>12</v>
      </c>
      <c r="M10" s="52" t="s">
        <v>13</v>
      </c>
    </row>
    <row r="11" spans="1:14">
      <c r="A11" s="53" t="s">
        <v>14</v>
      </c>
      <c r="B11" s="53" t="s">
        <v>15</v>
      </c>
      <c r="C11" s="53" t="s">
        <v>16</v>
      </c>
      <c r="D11" s="53" t="s">
        <v>17</v>
      </c>
      <c r="E11" s="53" t="s">
        <v>18</v>
      </c>
      <c r="F11" s="53" t="s">
        <v>19</v>
      </c>
      <c r="G11" s="53" t="s">
        <v>20</v>
      </c>
      <c r="H11" s="53" t="s">
        <v>21</v>
      </c>
      <c r="I11" s="53" t="s">
        <v>22</v>
      </c>
      <c r="J11" s="53" t="s">
        <v>23</v>
      </c>
      <c r="K11" s="53" t="s">
        <v>24</v>
      </c>
      <c r="L11" s="53" t="s">
        <v>25</v>
      </c>
      <c r="M11" s="53" t="s">
        <v>26</v>
      </c>
    </row>
    <row r="12" spans="1:14">
      <c r="A12" s="54" t="s">
        <v>27</v>
      </c>
      <c r="B12" s="55" t="s">
        <v>28</v>
      </c>
      <c r="C12" s="56"/>
      <c r="D12" s="57"/>
      <c r="F12" s="58"/>
      <c r="G12" s="56"/>
      <c r="H12" s="59"/>
      <c r="I12" s="60"/>
      <c r="J12" s="61"/>
      <c r="K12" s="62"/>
      <c r="L12" s="56"/>
      <c r="M12" s="56"/>
    </row>
    <row r="13" spans="1:14">
      <c r="A13" s="56">
        <v>1</v>
      </c>
      <c r="B13" s="63" t="s">
        <v>40</v>
      </c>
      <c r="C13" s="56">
        <v>76012000</v>
      </c>
      <c r="D13" s="64" t="s">
        <v>41</v>
      </c>
      <c r="E13" s="47">
        <f>+Tổng!H23</f>
        <v>3.0769147470763184E-4</v>
      </c>
      <c r="F13" s="65">
        <f>+Tổng!E45</f>
        <v>2515</v>
      </c>
      <c r="G13" s="56"/>
      <c r="H13" s="66">
        <f>F13*E13</f>
        <v>0.7738440588896941</v>
      </c>
      <c r="I13" s="64" t="s">
        <v>43</v>
      </c>
      <c r="J13" s="67">
        <f>+Tổng!C45</f>
        <v>104258702660</v>
      </c>
      <c r="K13" s="42">
        <f>+Tổng!D45</f>
        <v>44460</v>
      </c>
      <c r="L13" s="56"/>
      <c r="M13" s="56"/>
    </row>
    <row r="14" spans="1:14">
      <c r="A14" s="56"/>
      <c r="B14" s="68"/>
      <c r="C14" s="56"/>
      <c r="D14" s="60"/>
      <c r="E14" s="47"/>
      <c r="F14" s="58"/>
      <c r="G14" s="56"/>
      <c r="H14" s="69"/>
      <c r="I14" s="60"/>
      <c r="J14" s="70"/>
      <c r="K14" s="62"/>
      <c r="L14" s="56"/>
      <c r="M14" s="56"/>
    </row>
    <row r="15" spans="1:14">
      <c r="A15" s="54"/>
      <c r="B15" s="71"/>
      <c r="C15" s="56"/>
      <c r="D15" s="56"/>
      <c r="E15" s="56"/>
      <c r="F15" s="72"/>
      <c r="G15" s="73"/>
      <c r="H15" s="46">
        <f>SUM(H13:H14)</f>
        <v>0.7738440588896941</v>
      </c>
      <c r="I15" s="56"/>
      <c r="J15" s="56"/>
      <c r="K15" s="56"/>
      <c r="L15" s="56"/>
      <c r="M15" s="56"/>
    </row>
    <row r="16" spans="1:14">
      <c r="A16" s="54" t="s">
        <v>29</v>
      </c>
      <c r="B16" s="55" t="s">
        <v>30</v>
      </c>
      <c r="C16" s="75"/>
      <c r="D16" s="75"/>
      <c r="E16" s="75"/>
      <c r="F16" s="75"/>
      <c r="G16" s="75"/>
      <c r="H16" s="46">
        <f>+Tổng!F23</f>
        <v>5.1656130434782606</v>
      </c>
      <c r="I16" s="75"/>
      <c r="J16" s="75"/>
      <c r="K16" s="75"/>
      <c r="L16" s="56"/>
      <c r="M16" s="56"/>
    </row>
    <row r="17" spans="1:14">
      <c r="N17" s="74">
        <f>(H16-H15)/H16</f>
        <v>0.85019318087197893</v>
      </c>
    </row>
    <row r="18" spans="1:14" ht="15" customHeight="1">
      <c r="A18" s="203" t="s">
        <v>37</v>
      </c>
    </row>
    <row r="19" spans="1:14" ht="25.5" customHeight="1">
      <c r="A19" s="203"/>
      <c r="B19" s="204" t="s">
        <v>31</v>
      </c>
      <c r="C19" s="76"/>
      <c r="D19" s="76"/>
      <c r="E19" s="165"/>
      <c r="F19" s="165"/>
      <c r="G19" s="165"/>
      <c r="H19" s="165"/>
      <c r="I19" s="165"/>
      <c r="J19" s="166">
        <f>H16</f>
        <v>5.1656130434782606</v>
      </c>
      <c r="K19" s="166">
        <f>H15</f>
        <v>0.7738440588896941</v>
      </c>
      <c r="L19" s="206">
        <f>(J19-K19)/J20</f>
        <v>0.85019318087197893</v>
      </c>
      <c r="M19" s="206"/>
    </row>
    <row r="20" spans="1:14" ht="23.25" customHeight="1">
      <c r="A20" s="203"/>
      <c r="B20" s="204"/>
      <c r="C20" s="165"/>
      <c r="D20" s="165"/>
      <c r="E20" s="165"/>
      <c r="F20" s="165"/>
      <c r="G20" s="165"/>
      <c r="H20" s="165"/>
      <c r="I20" s="165"/>
      <c r="J20" s="207">
        <f>H16</f>
        <v>5.1656130434782606</v>
      </c>
      <c r="K20" s="208"/>
      <c r="L20" s="206"/>
      <c r="M20" s="206"/>
    </row>
    <row r="21" spans="1:14" ht="18.75" customHeight="1">
      <c r="A21" s="203"/>
      <c r="C21" s="205"/>
      <c r="D21" s="205"/>
    </row>
    <row r="22" spans="1:14">
      <c r="A22" s="77" t="s">
        <v>32</v>
      </c>
    </row>
    <row r="23" spans="1:14">
      <c r="A23" s="50" t="s">
        <v>33</v>
      </c>
    </row>
    <row r="25" spans="1:14">
      <c r="I25" s="78" t="str">
        <f>+Tổng!E2</f>
        <v>Hà Nội, ngày 17 tháng 2 năm 2022</v>
      </c>
    </row>
    <row r="26" spans="1:14">
      <c r="I26" s="77" t="s">
        <v>34</v>
      </c>
    </row>
    <row r="27" spans="1:14">
      <c r="I27" s="78" t="s">
        <v>35</v>
      </c>
    </row>
  </sheetData>
  <mergeCells count="19">
    <mergeCell ref="A1:N1"/>
    <mergeCell ref="F4:M4"/>
    <mergeCell ref="C5:E5"/>
    <mergeCell ref="A8:A10"/>
    <mergeCell ref="B8:B10"/>
    <mergeCell ref="C8:C10"/>
    <mergeCell ref="D8:D10"/>
    <mergeCell ref="E8:E10"/>
    <mergeCell ref="F8:H8"/>
    <mergeCell ref="I8:I10"/>
    <mergeCell ref="J8:K9"/>
    <mergeCell ref="L8:M9"/>
    <mergeCell ref="F9:F10"/>
    <mergeCell ref="G9:H9"/>
    <mergeCell ref="A18:A21"/>
    <mergeCell ref="B19:B20"/>
    <mergeCell ref="C21:D21"/>
    <mergeCell ref="L19:M20"/>
    <mergeCell ref="J20:K20"/>
  </mergeCells>
  <phoneticPr fontId="35"/>
  <pageMargins left="0.1" right="0.1" top="0.75" bottom="0.75" header="0.3" footer="0.3"/>
  <pageSetup paperSize="9" scale="84" orientation="landscape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6">
    <tabColor rgb="FFFFFF00"/>
  </sheetPr>
  <dimension ref="A1:N27"/>
  <sheetViews>
    <sheetView view="pageBreakPreview" zoomScale="85" zoomScaleSheetLayoutView="85" workbookViewId="0">
      <selection activeCell="H13" sqref="H13"/>
    </sheetView>
  </sheetViews>
  <sheetFormatPr defaultColWidth="9.08984375" defaultRowHeight="14.5"/>
  <cols>
    <col min="1" max="1" width="6.453125" customWidth="1"/>
    <col min="2" max="2" width="29.54296875" customWidth="1"/>
    <col min="3" max="3" width="9.36328125" customWidth="1"/>
    <col min="4" max="4" width="6.90625" customWidth="1"/>
    <col min="5" max="5" width="10.6328125" customWidth="1"/>
    <col min="6" max="6" width="11.90625" customWidth="1"/>
    <col min="7" max="7" width="7.6328125" customWidth="1"/>
    <col min="8" max="8" width="12.90625" customWidth="1"/>
    <col min="9" max="9" width="11.6328125" customWidth="1"/>
    <col min="10" max="10" width="13.54296875" customWidth="1"/>
    <col min="11" max="11" width="15" customWidth="1"/>
    <col min="12" max="13" width="10.6328125" customWidth="1"/>
  </cols>
  <sheetData>
    <row r="1" spans="1:14" ht="40.5" customHeight="1">
      <c r="A1" s="199" t="s">
        <v>0</v>
      </c>
      <c r="B1" s="200"/>
      <c r="C1" s="200"/>
      <c r="D1" s="200"/>
      <c r="E1" s="200"/>
      <c r="F1" s="200"/>
      <c r="G1" s="200"/>
      <c r="H1" s="200"/>
      <c r="I1" s="200"/>
      <c r="J1" s="200"/>
      <c r="K1" s="200"/>
      <c r="L1" s="200"/>
      <c r="M1" s="200"/>
      <c r="N1" s="200"/>
    </row>
    <row r="2" spans="1:14" ht="21.75" customHeight="1">
      <c r="A2" s="29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</row>
    <row r="3" spans="1:14">
      <c r="A3" s="81" t="s">
        <v>132</v>
      </c>
      <c r="F3" s="81" t="s">
        <v>46</v>
      </c>
      <c r="H3" s="81" t="s">
        <v>109</v>
      </c>
    </row>
    <row r="4" spans="1:14" ht="18" customHeight="1">
      <c r="A4" s="81" t="s">
        <v>133</v>
      </c>
      <c r="F4" s="215" t="s">
        <v>44</v>
      </c>
      <c r="G4" s="215"/>
      <c r="H4" s="215"/>
      <c r="I4" s="215"/>
      <c r="J4" s="215"/>
      <c r="K4" s="215"/>
      <c r="L4" s="215"/>
      <c r="M4" s="215"/>
    </row>
    <row r="5" spans="1:14">
      <c r="A5" s="82" t="s">
        <v>52</v>
      </c>
      <c r="C5" s="202">
        <f>+Tổng!C3</f>
        <v>304534278700</v>
      </c>
      <c r="D5" s="202"/>
      <c r="E5" s="202"/>
      <c r="F5" s="81" t="s">
        <v>39</v>
      </c>
      <c r="H5" s="81"/>
      <c r="J5" s="81" t="s">
        <v>48</v>
      </c>
      <c r="K5" t="str">
        <f>+Tổng!C10</f>
        <v>FZA1-19-4JYA</v>
      </c>
    </row>
    <row r="6" spans="1:14">
      <c r="F6" s="81" t="s">
        <v>51</v>
      </c>
      <c r="G6" t="str">
        <f>+Tổng!D10&amp;" chiếc"</f>
        <v xml:space="preserve"> chiếc</v>
      </c>
      <c r="H6" s="81"/>
      <c r="J6" t="s">
        <v>50</v>
      </c>
      <c r="K6" t="str">
        <f>+Tổng!G10&amp;" USD"</f>
        <v>0 USD</v>
      </c>
    </row>
    <row r="7" spans="1:14">
      <c r="F7" s="82"/>
      <c r="H7" s="82"/>
    </row>
    <row r="8" spans="1:14" ht="42.75" customHeight="1">
      <c r="A8" s="219" t="s">
        <v>1</v>
      </c>
      <c r="B8" s="219" t="s">
        <v>2</v>
      </c>
      <c r="C8" s="219" t="s">
        <v>45</v>
      </c>
      <c r="D8" s="219" t="s">
        <v>3</v>
      </c>
      <c r="E8" s="219" t="s">
        <v>36</v>
      </c>
      <c r="F8" s="219" t="s">
        <v>4</v>
      </c>
      <c r="G8" s="219"/>
      <c r="H8" s="219"/>
      <c r="I8" s="219" t="s">
        <v>5</v>
      </c>
      <c r="J8" s="219" t="s">
        <v>6</v>
      </c>
      <c r="K8" s="219"/>
      <c r="L8" s="219" t="s">
        <v>7</v>
      </c>
      <c r="M8" s="219"/>
    </row>
    <row r="9" spans="1:14">
      <c r="A9" s="219"/>
      <c r="B9" s="219"/>
      <c r="C9" s="219"/>
      <c r="D9" s="219"/>
      <c r="E9" s="219"/>
      <c r="F9" s="219" t="s">
        <v>8</v>
      </c>
      <c r="G9" s="219" t="s">
        <v>9</v>
      </c>
      <c r="H9" s="219"/>
      <c r="I9" s="219"/>
      <c r="J9" s="219"/>
      <c r="K9" s="219"/>
      <c r="L9" s="219"/>
      <c r="M9" s="219"/>
    </row>
    <row r="10" spans="1:14" ht="23.25" customHeight="1">
      <c r="A10" s="219"/>
      <c r="B10" s="219"/>
      <c r="C10" s="219"/>
      <c r="D10" s="219"/>
      <c r="E10" s="219"/>
      <c r="F10" s="219"/>
      <c r="G10" s="83" t="s">
        <v>10</v>
      </c>
      <c r="H10" s="83" t="s">
        <v>11</v>
      </c>
      <c r="I10" s="219"/>
      <c r="J10" s="83" t="s">
        <v>12</v>
      </c>
      <c r="K10" s="83" t="s">
        <v>13</v>
      </c>
      <c r="L10" s="83" t="s">
        <v>12</v>
      </c>
      <c r="M10" s="83" t="s">
        <v>13</v>
      </c>
    </row>
    <row r="11" spans="1:14">
      <c r="A11" s="84" t="s">
        <v>14</v>
      </c>
      <c r="B11" s="84" t="s">
        <v>15</v>
      </c>
      <c r="C11" s="84" t="s">
        <v>16</v>
      </c>
      <c r="D11" s="84" t="s">
        <v>17</v>
      </c>
      <c r="E11" s="84" t="s">
        <v>18</v>
      </c>
      <c r="F11" s="84" t="s">
        <v>19</v>
      </c>
      <c r="G11" s="84" t="s">
        <v>20</v>
      </c>
      <c r="H11" s="84" t="s">
        <v>21</v>
      </c>
      <c r="I11" s="84" t="s">
        <v>22</v>
      </c>
      <c r="J11" s="84" t="s">
        <v>23</v>
      </c>
      <c r="K11" s="84" t="s">
        <v>24</v>
      </c>
      <c r="L11" s="84" t="s">
        <v>25</v>
      </c>
      <c r="M11" s="84" t="s">
        <v>26</v>
      </c>
    </row>
    <row r="12" spans="1:14">
      <c r="A12" s="85" t="s">
        <v>27</v>
      </c>
      <c r="B12" s="86" t="s">
        <v>28</v>
      </c>
      <c r="C12" s="87"/>
      <c r="D12" s="16"/>
      <c r="F12" s="88"/>
      <c r="G12" s="87"/>
      <c r="H12" s="89"/>
      <c r="I12" s="14"/>
      <c r="J12" s="22"/>
      <c r="K12" s="20"/>
      <c r="L12" s="87"/>
      <c r="M12" s="87"/>
    </row>
    <row r="13" spans="1:14">
      <c r="A13" s="87">
        <v>1</v>
      </c>
      <c r="B13" s="25" t="s">
        <v>40</v>
      </c>
      <c r="C13" s="87">
        <v>76012000</v>
      </c>
      <c r="D13" s="24" t="s">
        <v>41</v>
      </c>
      <c r="E13" s="90">
        <f>+Tổng!H10</f>
        <v>2.3248648647263988E-3</v>
      </c>
      <c r="F13" s="91">
        <f>+Tổng!E45</f>
        <v>2515</v>
      </c>
      <c r="G13" s="87"/>
      <c r="H13" s="92">
        <f>F13*E13</f>
        <v>5.8470351347868927</v>
      </c>
      <c r="I13" s="24" t="s">
        <v>43</v>
      </c>
      <c r="J13" s="26">
        <f>+Tổng!C45</f>
        <v>104258702660</v>
      </c>
      <c r="K13" s="23">
        <f>+Tổng!D45</f>
        <v>44460</v>
      </c>
      <c r="L13" s="87"/>
      <c r="M13" s="87"/>
    </row>
    <row r="14" spans="1:14" ht="36.5">
      <c r="A14" s="87">
        <v>2</v>
      </c>
      <c r="B14" s="13" t="s">
        <v>103</v>
      </c>
      <c r="C14" s="87" t="s">
        <v>110</v>
      </c>
      <c r="D14" s="16" t="s">
        <v>56</v>
      </c>
      <c r="E14" s="90">
        <f>+Tổng!I10</f>
        <v>1.0383360147092622</v>
      </c>
      <c r="F14" s="101">
        <f>+Tổng!E46</f>
        <v>1.6160000000000001</v>
      </c>
      <c r="G14" s="87"/>
      <c r="H14" s="92">
        <f>F14*E14</f>
        <v>1.6779509997701678</v>
      </c>
      <c r="I14" s="16"/>
      <c r="J14" s="21"/>
      <c r="K14" s="20"/>
      <c r="L14" s="87"/>
      <c r="M14" s="87"/>
    </row>
    <row r="15" spans="1:14">
      <c r="A15" s="85"/>
      <c r="B15" s="17"/>
      <c r="C15" s="87"/>
      <c r="D15" s="87"/>
      <c r="E15" s="87"/>
      <c r="F15" s="94"/>
      <c r="G15" s="95"/>
      <c r="H15" s="96">
        <f>SUM(H13:H14)</f>
        <v>7.5249861345570608</v>
      </c>
      <c r="I15" s="87"/>
      <c r="J15" s="87"/>
      <c r="K15" s="87"/>
      <c r="L15" s="87"/>
      <c r="M15" s="87"/>
    </row>
    <row r="16" spans="1:14">
      <c r="A16" s="85" t="s">
        <v>29</v>
      </c>
      <c r="B16" s="86" t="s">
        <v>30</v>
      </c>
      <c r="C16" s="97"/>
      <c r="D16" s="97"/>
      <c r="E16" s="97"/>
      <c r="F16" s="97"/>
      <c r="G16" s="97"/>
      <c r="H16" s="96">
        <f>+Tổng!F9</f>
        <v>5.3717628926206293</v>
      </c>
      <c r="I16" s="97"/>
      <c r="J16" s="97"/>
      <c r="K16" s="97"/>
      <c r="L16" s="87"/>
      <c r="M16" s="87"/>
      <c r="N16" s="80">
        <f>(H16-H15)/H16</f>
        <v>-0.40084108047553374</v>
      </c>
    </row>
    <row r="18" spans="1:13" ht="15" customHeight="1">
      <c r="A18" s="214" t="s">
        <v>37</v>
      </c>
    </row>
    <row r="19" spans="1:13" ht="25.5" customHeight="1">
      <c r="A19" s="214"/>
      <c r="B19" s="215" t="s">
        <v>31</v>
      </c>
      <c r="C19" s="98"/>
      <c r="D19" s="98"/>
      <c r="E19" s="218"/>
      <c r="F19" s="218"/>
      <c r="G19" s="218"/>
      <c r="H19" s="218"/>
      <c r="I19" s="218"/>
      <c r="J19" s="218"/>
      <c r="K19" s="218"/>
      <c r="L19" s="218"/>
      <c r="M19" s="218"/>
    </row>
    <row r="20" spans="1:13" ht="23.25" customHeight="1">
      <c r="A20" s="214"/>
      <c r="B20" s="215"/>
      <c r="C20" s="218"/>
      <c r="D20" s="218"/>
      <c r="E20" s="218"/>
      <c r="F20" s="218"/>
      <c r="G20" s="218"/>
      <c r="H20" s="218"/>
      <c r="I20" s="218"/>
      <c r="J20" s="218"/>
      <c r="K20" s="218"/>
      <c r="L20" s="218"/>
      <c r="M20" s="218"/>
    </row>
    <row r="21" spans="1:13" ht="18.75" customHeight="1">
      <c r="A21" s="214"/>
      <c r="C21" s="195"/>
      <c r="D21" s="195"/>
    </row>
    <row r="22" spans="1:13">
      <c r="A22" s="99" t="s">
        <v>32</v>
      </c>
    </row>
    <row r="23" spans="1:13">
      <c r="A23" s="81" t="s">
        <v>33</v>
      </c>
    </row>
    <row r="25" spans="1:13">
      <c r="I25" s="100" t="str">
        <f>+Tổng!E2</f>
        <v>Hà Nội, ngày 17 tháng 2 năm 2022</v>
      </c>
    </row>
    <row r="26" spans="1:13">
      <c r="I26" s="99" t="s">
        <v>34</v>
      </c>
    </row>
    <row r="27" spans="1:13">
      <c r="I27" s="100" t="s">
        <v>35</v>
      </c>
    </row>
  </sheetData>
  <mergeCells count="19">
    <mergeCell ref="A1:N1"/>
    <mergeCell ref="F4:M4"/>
    <mergeCell ref="C5:E5"/>
    <mergeCell ref="A8:A10"/>
    <mergeCell ref="B8:B10"/>
    <mergeCell ref="C8:C10"/>
    <mergeCell ref="D8:D10"/>
    <mergeCell ref="E8:E10"/>
    <mergeCell ref="F8:H8"/>
    <mergeCell ref="I8:I10"/>
    <mergeCell ref="J8:K9"/>
    <mergeCell ref="L8:M9"/>
    <mergeCell ref="F9:F10"/>
    <mergeCell ref="G9:H9"/>
    <mergeCell ref="A18:A21"/>
    <mergeCell ref="B19:B20"/>
    <mergeCell ref="E19:M19"/>
    <mergeCell ref="C20:M20"/>
    <mergeCell ref="C21:D21"/>
  </mergeCells>
  <phoneticPr fontId="35"/>
  <pageMargins left="0.1" right="0.1" top="0.75" bottom="0.75" header="0.3" footer="0.3"/>
  <pageSetup paperSize="9" scale="84" orientation="landscape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Sheet19">
    <tabColor rgb="FFFFFF00"/>
  </sheetPr>
  <dimension ref="A1:N27"/>
  <sheetViews>
    <sheetView view="pageBreakPreview" zoomScaleSheetLayoutView="100" workbookViewId="0">
      <selection activeCell="K5" sqref="K5"/>
    </sheetView>
  </sheetViews>
  <sheetFormatPr defaultColWidth="9.08984375" defaultRowHeight="14.5"/>
  <cols>
    <col min="1" max="1" width="6.453125" style="45" customWidth="1"/>
    <col min="2" max="2" width="29.54296875" style="45" customWidth="1"/>
    <col min="3" max="3" width="9.36328125" style="45" customWidth="1"/>
    <col min="4" max="4" width="6.90625" style="45" customWidth="1"/>
    <col min="5" max="5" width="10.6328125" style="45" customWidth="1"/>
    <col min="6" max="6" width="11.90625" style="45" customWidth="1"/>
    <col min="7" max="7" width="7.6328125" style="45" customWidth="1"/>
    <col min="8" max="8" width="12.90625" style="45" customWidth="1"/>
    <col min="9" max="9" width="11.6328125" style="45" customWidth="1"/>
    <col min="10" max="10" width="13.54296875" style="45" customWidth="1"/>
    <col min="11" max="11" width="15" style="45" customWidth="1"/>
    <col min="12" max="13" width="10.6328125" style="45" customWidth="1"/>
    <col min="14" max="16384" width="9.08984375" style="45"/>
  </cols>
  <sheetData>
    <row r="1" spans="1:14" ht="40.5" customHeight="1">
      <c r="A1" s="209" t="s">
        <v>0</v>
      </c>
      <c r="B1" s="210"/>
      <c r="C1" s="210"/>
      <c r="D1" s="210"/>
      <c r="E1" s="210"/>
      <c r="F1" s="210"/>
      <c r="G1" s="210"/>
      <c r="H1" s="210"/>
      <c r="I1" s="210"/>
      <c r="J1" s="210"/>
      <c r="K1" s="210"/>
      <c r="L1" s="210"/>
      <c r="M1" s="210"/>
      <c r="N1" s="210"/>
    </row>
    <row r="2" spans="1:14" ht="21.75" customHeight="1">
      <c r="A2" s="48"/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</row>
    <row r="3" spans="1:14">
      <c r="A3" s="50" t="s">
        <v>130</v>
      </c>
      <c r="F3" s="50" t="s">
        <v>111</v>
      </c>
      <c r="H3" s="50"/>
    </row>
    <row r="4" spans="1:14" ht="18" customHeight="1">
      <c r="A4" s="50" t="s">
        <v>131</v>
      </c>
      <c r="F4" s="204" t="s">
        <v>44</v>
      </c>
      <c r="G4" s="204"/>
      <c r="H4" s="204"/>
      <c r="I4" s="204"/>
      <c r="J4" s="204"/>
      <c r="K4" s="204"/>
      <c r="L4" s="204"/>
      <c r="M4" s="204"/>
    </row>
    <row r="5" spans="1:14">
      <c r="A5" s="51" t="s">
        <v>52</v>
      </c>
      <c r="C5" s="211">
        <f>+Tổng!C3</f>
        <v>304534278700</v>
      </c>
      <c r="D5" s="211"/>
      <c r="E5" s="211"/>
      <c r="F5" s="50" t="s">
        <v>39</v>
      </c>
      <c r="H5" s="50"/>
      <c r="J5" s="50" t="s">
        <v>48</v>
      </c>
      <c r="K5" s="45" t="str">
        <f>+Tổng!C18</f>
        <v>FZA5-19-4JY</v>
      </c>
    </row>
    <row r="6" spans="1:14">
      <c r="F6" s="50" t="s">
        <v>51</v>
      </c>
      <c r="G6" s="45" t="str">
        <f>+Tổng!D18&amp;" chiếc"</f>
        <v xml:space="preserve"> chiếc</v>
      </c>
      <c r="H6" s="50"/>
      <c r="J6" s="45" t="s">
        <v>50</v>
      </c>
      <c r="K6" s="45" t="str">
        <f>+Tổng!G18&amp;" USD"</f>
        <v xml:space="preserve"> USD</v>
      </c>
    </row>
    <row r="7" spans="1:14">
      <c r="F7" s="51"/>
      <c r="H7" s="51"/>
    </row>
    <row r="8" spans="1:14" ht="42.75" customHeight="1">
      <c r="A8" s="212" t="s">
        <v>1</v>
      </c>
      <c r="B8" s="212" t="s">
        <v>2</v>
      </c>
      <c r="C8" s="212" t="s">
        <v>45</v>
      </c>
      <c r="D8" s="212" t="s">
        <v>3</v>
      </c>
      <c r="E8" s="212" t="s">
        <v>36</v>
      </c>
      <c r="F8" s="212" t="s">
        <v>4</v>
      </c>
      <c r="G8" s="212"/>
      <c r="H8" s="212"/>
      <c r="I8" s="212" t="s">
        <v>5</v>
      </c>
      <c r="J8" s="212" t="s">
        <v>6</v>
      </c>
      <c r="K8" s="212"/>
      <c r="L8" s="212" t="s">
        <v>7</v>
      </c>
      <c r="M8" s="212"/>
    </row>
    <row r="9" spans="1:14">
      <c r="A9" s="212"/>
      <c r="B9" s="212"/>
      <c r="C9" s="212"/>
      <c r="D9" s="212"/>
      <c r="E9" s="212"/>
      <c r="F9" s="212" t="s">
        <v>8</v>
      </c>
      <c r="G9" s="212" t="s">
        <v>9</v>
      </c>
      <c r="H9" s="212"/>
      <c r="I9" s="212"/>
      <c r="J9" s="212"/>
      <c r="K9" s="212"/>
      <c r="L9" s="212"/>
      <c r="M9" s="212"/>
    </row>
    <row r="10" spans="1:14" ht="23.25" customHeight="1">
      <c r="A10" s="212"/>
      <c r="B10" s="212"/>
      <c r="C10" s="212"/>
      <c r="D10" s="212"/>
      <c r="E10" s="212"/>
      <c r="F10" s="212"/>
      <c r="G10" s="52" t="s">
        <v>10</v>
      </c>
      <c r="H10" s="52" t="s">
        <v>11</v>
      </c>
      <c r="I10" s="212"/>
      <c r="J10" s="52" t="s">
        <v>12</v>
      </c>
      <c r="K10" s="52" t="s">
        <v>13</v>
      </c>
      <c r="L10" s="52" t="s">
        <v>12</v>
      </c>
      <c r="M10" s="52" t="s">
        <v>13</v>
      </c>
    </row>
    <row r="11" spans="1:14">
      <c r="A11" s="53" t="s">
        <v>14</v>
      </c>
      <c r="B11" s="53" t="s">
        <v>15</v>
      </c>
      <c r="C11" s="53" t="s">
        <v>16</v>
      </c>
      <c r="D11" s="53" t="s">
        <v>17</v>
      </c>
      <c r="E11" s="53" t="s">
        <v>18</v>
      </c>
      <c r="F11" s="53" t="s">
        <v>19</v>
      </c>
      <c r="G11" s="53" t="s">
        <v>20</v>
      </c>
      <c r="H11" s="53" t="s">
        <v>21</v>
      </c>
      <c r="I11" s="53" t="s">
        <v>22</v>
      </c>
      <c r="J11" s="53" t="s">
        <v>23</v>
      </c>
      <c r="K11" s="53" t="s">
        <v>24</v>
      </c>
      <c r="L11" s="53" t="s">
        <v>25</v>
      </c>
      <c r="M11" s="53" t="s">
        <v>26</v>
      </c>
    </row>
    <row r="12" spans="1:14">
      <c r="A12" s="54" t="s">
        <v>27</v>
      </c>
      <c r="B12" s="55" t="s">
        <v>28</v>
      </c>
      <c r="C12" s="56"/>
      <c r="D12" s="57"/>
      <c r="F12" s="58"/>
      <c r="G12" s="56"/>
      <c r="H12" s="59"/>
      <c r="I12" s="60"/>
      <c r="J12" s="61"/>
      <c r="K12" s="62"/>
      <c r="L12" s="56"/>
      <c r="M12" s="56"/>
    </row>
    <row r="13" spans="1:14">
      <c r="A13" s="56">
        <v>1</v>
      </c>
      <c r="B13" s="63" t="s">
        <v>40</v>
      </c>
      <c r="C13" s="56">
        <v>76012000</v>
      </c>
      <c r="D13" s="64" t="s">
        <v>41</v>
      </c>
      <c r="E13" s="47" t="e">
        <f>+Tổng!H18</f>
        <v>#N/A</v>
      </c>
      <c r="F13" s="65">
        <f>+Tổng!E45</f>
        <v>2515</v>
      </c>
      <c r="G13" s="56"/>
      <c r="H13" s="66" t="e">
        <f>F13*E13</f>
        <v>#N/A</v>
      </c>
      <c r="I13" s="64" t="s">
        <v>43</v>
      </c>
      <c r="J13" s="67">
        <f>+Tổng!C45</f>
        <v>104258702660</v>
      </c>
      <c r="K13" s="42">
        <f>+Tổng!D45</f>
        <v>44460</v>
      </c>
      <c r="L13" s="56"/>
      <c r="M13" s="56"/>
    </row>
    <row r="14" spans="1:14" ht="36.5">
      <c r="A14" s="56">
        <v>2</v>
      </c>
      <c r="B14" s="68" t="s">
        <v>105</v>
      </c>
      <c r="C14" s="56" t="s">
        <v>110</v>
      </c>
      <c r="D14" s="64" t="s">
        <v>56</v>
      </c>
      <c r="E14" s="47">
        <f>+Tổng!I18</f>
        <v>0</v>
      </c>
      <c r="F14" s="79">
        <f>Tổng!E47</f>
        <v>1.6719999999999999</v>
      </c>
      <c r="G14" s="56"/>
      <c r="H14" s="66">
        <v>1.9625021722846441</v>
      </c>
      <c r="I14" s="64" t="s">
        <v>104</v>
      </c>
      <c r="J14" s="70" t="str">
        <f>+Tổng!C47</f>
        <v>104074222560</v>
      </c>
      <c r="K14" s="62">
        <f>+Tổng!D47</f>
        <v>44355</v>
      </c>
      <c r="L14" s="56"/>
      <c r="M14" s="56"/>
    </row>
    <row r="15" spans="1:14">
      <c r="A15" s="54"/>
      <c r="B15" s="71"/>
      <c r="C15" s="56"/>
      <c r="D15" s="56"/>
      <c r="E15" s="56"/>
      <c r="F15" s="72"/>
      <c r="G15" s="73"/>
      <c r="H15" s="46" t="e">
        <f>SUM(H13:H14)</f>
        <v>#N/A</v>
      </c>
      <c r="I15" s="56"/>
      <c r="J15" s="56"/>
      <c r="K15" s="56"/>
      <c r="L15" s="56"/>
      <c r="M15" s="56"/>
    </row>
    <row r="16" spans="1:14">
      <c r="A16" s="54" t="s">
        <v>29</v>
      </c>
      <c r="B16" s="55" t="s">
        <v>30</v>
      </c>
      <c r="C16" s="75"/>
      <c r="D16" s="75"/>
      <c r="E16" s="75"/>
      <c r="F16" s="75"/>
      <c r="G16" s="75"/>
      <c r="H16" s="46" t="e">
        <f>+Tổng!F18</f>
        <v>#N/A</v>
      </c>
      <c r="I16" s="75"/>
      <c r="J16" s="75"/>
      <c r="K16" s="75"/>
      <c r="L16" s="56"/>
      <c r="M16" s="56"/>
      <c r="N16" s="74" t="e">
        <f>(H16-H15)/H16</f>
        <v>#N/A</v>
      </c>
    </row>
    <row r="17" spans="1:14">
      <c r="N17" s="45" t="e">
        <f>+TEXT(N16,"00.00%")</f>
        <v>#N/A</v>
      </c>
    </row>
    <row r="18" spans="1:14" ht="15" customHeight="1">
      <c r="A18" s="203" t="s">
        <v>37</v>
      </c>
    </row>
    <row r="19" spans="1:14" ht="25.5" customHeight="1">
      <c r="A19" s="203"/>
      <c r="B19" s="204" t="s">
        <v>31</v>
      </c>
      <c r="C19" s="76"/>
      <c r="D19" s="76"/>
      <c r="E19" s="208"/>
      <c r="F19" s="208"/>
      <c r="G19" s="208"/>
      <c r="H19" s="208"/>
      <c r="I19" s="208"/>
      <c r="J19" s="208"/>
      <c r="K19" s="208"/>
      <c r="L19" s="208"/>
      <c r="M19" s="208"/>
    </row>
    <row r="20" spans="1:14" ht="23.25" customHeight="1">
      <c r="A20" s="203"/>
      <c r="B20" s="204"/>
      <c r="C20" s="208"/>
      <c r="D20" s="208"/>
      <c r="E20" s="208"/>
      <c r="F20" s="208"/>
      <c r="G20" s="208"/>
      <c r="H20" s="208"/>
      <c r="I20" s="208"/>
      <c r="J20" s="208"/>
      <c r="K20" s="208"/>
      <c r="L20" s="208"/>
      <c r="M20" s="208"/>
    </row>
    <row r="21" spans="1:14" ht="18.75" customHeight="1">
      <c r="A21" s="203"/>
      <c r="C21" s="205"/>
      <c r="D21" s="205"/>
    </row>
    <row r="22" spans="1:14">
      <c r="A22" s="77" t="s">
        <v>32</v>
      </c>
    </row>
    <row r="23" spans="1:14">
      <c r="A23" s="50" t="s">
        <v>33</v>
      </c>
    </row>
    <row r="25" spans="1:14">
      <c r="I25" s="78" t="str">
        <f>+Tổng!E2</f>
        <v>Hà Nội, ngày 17 tháng 2 năm 2022</v>
      </c>
    </row>
    <row r="26" spans="1:14">
      <c r="I26" s="77" t="s">
        <v>34</v>
      </c>
    </row>
    <row r="27" spans="1:14">
      <c r="I27" s="78" t="s">
        <v>35</v>
      </c>
    </row>
  </sheetData>
  <mergeCells count="19">
    <mergeCell ref="A1:N1"/>
    <mergeCell ref="F4:M4"/>
    <mergeCell ref="C5:E5"/>
    <mergeCell ref="A8:A10"/>
    <mergeCell ref="B8:B10"/>
    <mergeCell ref="C8:C10"/>
    <mergeCell ref="D8:D10"/>
    <mergeCell ref="E8:E10"/>
    <mergeCell ref="F8:H8"/>
    <mergeCell ref="I8:I10"/>
    <mergeCell ref="J8:K9"/>
    <mergeCell ref="L8:M9"/>
    <mergeCell ref="F9:F10"/>
    <mergeCell ref="G9:H9"/>
    <mergeCell ref="A18:A21"/>
    <mergeCell ref="B19:B20"/>
    <mergeCell ref="E19:M19"/>
    <mergeCell ref="C20:M20"/>
    <mergeCell ref="C21:D21"/>
  </mergeCells>
  <phoneticPr fontId="35"/>
  <pageMargins left="0.1" right="0.1" top="0.75" bottom="0.75" header="0.3" footer="0.3"/>
  <pageSetup paperSize="9" scale="81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3">
    <tabColor rgb="FFFFFF00"/>
  </sheetPr>
  <dimension ref="A1:N36"/>
  <sheetViews>
    <sheetView view="pageBreakPreview" topLeftCell="A16" zoomScaleSheetLayoutView="100" workbookViewId="0">
      <selection activeCell="O10" sqref="O10"/>
    </sheetView>
  </sheetViews>
  <sheetFormatPr defaultColWidth="9.08984375" defaultRowHeight="14.5"/>
  <cols>
    <col min="1" max="1" width="6.453125" style="45" customWidth="1"/>
    <col min="2" max="2" width="29.54296875" style="45" customWidth="1"/>
    <col min="3" max="3" width="9.36328125" style="45" customWidth="1"/>
    <col min="4" max="4" width="6.90625" style="45" customWidth="1"/>
    <col min="5" max="5" width="10.6328125" style="45" customWidth="1"/>
    <col min="6" max="6" width="11.90625" style="45" customWidth="1"/>
    <col min="7" max="7" width="7.6328125" style="45" customWidth="1"/>
    <col min="8" max="8" width="12.90625" style="45" customWidth="1"/>
    <col min="9" max="9" width="11.6328125" style="45" customWidth="1"/>
    <col min="10" max="10" width="13.54296875" style="45" customWidth="1"/>
    <col min="11" max="11" width="15" style="45" customWidth="1"/>
    <col min="12" max="13" width="10.6328125" style="45" customWidth="1"/>
    <col min="14" max="16384" width="9.08984375" style="45"/>
  </cols>
  <sheetData>
    <row r="1" spans="1:14" ht="40.5" customHeight="1">
      <c r="A1" s="209" t="s">
        <v>0</v>
      </c>
      <c r="B1" s="210"/>
      <c r="C1" s="210"/>
      <c r="D1" s="210"/>
      <c r="E1" s="210"/>
      <c r="F1" s="210"/>
      <c r="G1" s="210"/>
      <c r="H1" s="210"/>
      <c r="I1" s="210"/>
      <c r="J1" s="210"/>
      <c r="K1" s="210"/>
      <c r="L1" s="210"/>
      <c r="M1" s="210"/>
      <c r="N1" s="210"/>
    </row>
    <row r="2" spans="1:14" ht="21.75" customHeight="1">
      <c r="A2" s="48"/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</row>
    <row r="3" spans="1:14">
      <c r="A3" s="50" t="s">
        <v>130</v>
      </c>
      <c r="F3" s="50" t="s">
        <v>111</v>
      </c>
      <c r="H3" s="50"/>
    </row>
    <row r="4" spans="1:14" ht="18" customHeight="1">
      <c r="A4" s="50" t="s">
        <v>131</v>
      </c>
      <c r="F4" s="204" t="s">
        <v>44</v>
      </c>
      <c r="G4" s="204"/>
      <c r="H4" s="204"/>
      <c r="I4" s="204"/>
      <c r="J4" s="204"/>
      <c r="K4" s="204"/>
      <c r="L4" s="204"/>
      <c r="M4" s="204"/>
    </row>
    <row r="5" spans="1:14">
      <c r="A5" s="51" t="s">
        <v>52</v>
      </c>
      <c r="C5" s="211">
        <f>+Tổng!C3</f>
        <v>304534278700</v>
      </c>
      <c r="D5" s="211"/>
      <c r="E5" s="211"/>
      <c r="F5" s="50" t="s">
        <v>39</v>
      </c>
      <c r="H5" s="50"/>
      <c r="J5" s="50" t="s">
        <v>48</v>
      </c>
      <c r="K5" s="45" t="str">
        <f>+Tổng!C7</f>
        <v>FZA1-21-111</v>
      </c>
    </row>
    <row r="6" spans="1:14">
      <c r="F6" s="50" t="s">
        <v>51</v>
      </c>
      <c r="G6" s="45" t="str">
        <f>+Tổng!D7&amp;" chiếc"</f>
        <v>594 chiếc</v>
      </c>
      <c r="H6" s="50"/>
      <c r="J6" s="45" t="s">
        <v>50</v>
      </c>
      <c r="K6" s="45" t="str">
        <f>+Tổng!G7&amp;" USD"</f>
        <v>5444.5 USD</v>
      </c>
    </row>
    <row r="7" spans="1:14">
      <c r="F7" s="51"/>
      <c r="H7" s="51"/>
    </row>
    <row r="8" spans="1:14" ht="42.75" customHeight="1">
      <c r="A8" s="212" t="s">
        <v>1</v>
      </c>
      <c r="B8" s="212" t="s">
        <v>2</v>
      </c>
      <c r="C8" s="212" t="s">
        <v>45</v>
      </c>
      <c r="D8" s="212" t="s">
        <v>3</v>
      </c>
      <c r="E8" s="212" t="s">
        <v>36</v>
      </c>
      <c r="F8" s="212" t="s">
        <v>4</v>
      </c>
      <c r="G8" s="212"/>
      <c r="H8" s="212"/>
      <c r="I8" s="212" t="s">
        <v>5</v>
      </c>
      <c r="J8" s="212" t="s">
        <v>6</v>
      </c>
      <c r="K8" s="212"/>
      <c r="L8" s="212" t="s">
        <v>7</v>
      </c>
      <c r="M8" s="212"/>
    </row>
    <row r="9" spans="1:14">
      <c r="A9" s="212"/>
      <c r="B9" s="212"/>
      <c r="C9" s="212"/>
      <c r="D9" s="212"/>
      <c r="E9" s="212"/>
      <c r="F9" s="212" t="s">
        <v>8</v>
      </c>
      <c r="G9" s="212" t="s">
        <v>9</v>
      </c>
      <c r="H9" s="212"/>
      <c r="I9" s="212"/>
      <c r="J9" s="212"/>
      <c r="K9" s="212"/>
      <c r="L9" s="212"/>
      <c r="M9" s="212"/>
    </row>
    <row r="10" spans="1:14" ht="23.25" customHeight="1">
      <c r="A10" s="212"/>
      <c r="B10" s="212"/>
      <c r="C10" s="212"/>
      <c r="D10" s="212"/>
      <c r="E10" s="212"/>
      <c r="F10" s="212"/>
      <c r="G10" s="52" t="s">
        <v>10</v>
      </c>
      <c r="H10" s="52" t="s">
        <v>11</v>
      </c>
      <c r="I10" s="212"/>
      <c r="J10" s="52" t="s">
        <v>12</v>
      </c>
      <c r="K10" s="52" t="s">
        <v>13</v>
      </c>
      <c r="L10" s="52" t="s">
        <v>12</v>
      </c>
      <c r="M10" s="52" t="s">
        <v>13</v>
      </c>
    </row>
    <row r="11" spans="1:14">
      <c r="A11" s="53" t="s">
        <v>14</v>
      </c>
      <c r="B11" s="53" t="s">
        <v>15</v>
      </c>
      <c r="C11" s="53" t="s">
        <v>16</v>
      </c>
      <c r="D11" s="53" t="s">
        <v>17</v>
      </c>
      <c r="E11" s="53" t="s">
        <v>18</v>
      </c>
      <c r="F11" s="53" t="s">
        <v>19</v>
      </c>
      <c r="G11" s="53" t="s">
        <v>20</v>
      </c>
      <c r="H11" s="53" t="s">
        <v>21</v>
      </c>
      <c r="I11" s="53" t="s">
        <v>22</v>
      </c>
      <c r="J11" s="53" t="s">
        <v>23</v>
      </c>
      <c r="K11" s="53" t="s">
        <v>24</v>
      </c>
      <c r="L11" s="53" t="s">
        <v>25</v>
      </c>
      <c r="M11" s="53" t="s">
        <v>26</v>
      </c>
    </row>
    <row r="12" spans="1:14">
      <c r="A12" s="54" t="s">
        <v>27</v>
      </c>
      <c r="B12" s="55" t="s">
        <v>28</v>
      </c>
      <c r="C12" s="56"/>
      <c r="D12" s="57"/>
      <c r="F12" s="58"/>
      <c r="G12" s="56"/>
      <c r="H12" s="59"/>
      <c r="I12" s="60"/>
      <c r="J12" s="61"/>
      <c r="K12" s="62"/>
      <c r="L12" s="56"/>
      <c r="M12" s="56"/>
    </row>
    <row r="13" spans="1:14">
      <c r="A13" s="56">
        <v>1</v>
      </c>
      <c r="B13" s="63" t="s">
        <v>40</v>
      </c>
      <c r="C13" s="56">
        <v>76012000</v>
      </c>
      <c r="D13" s="64" t="s">
        <v>41</v>
      </c>
      <c r="E13" s="47">
        <f>+Tổng!H7</f>
        <v>1.741549016893569E-3</v>
      </c>
      <c r="F13" s="65">
        <f>+Tổng!E45</f>
        <v>2515</v>
      </c>
      <c r="G13" s="56"/>
      <c r="H13" s="66">
        <f>F13*E13</f>
        <v>4.3799957774873262</v>
      </c>
      <c r="I13" s="64" t="s">
        <v>43</v>
      </c>
      <c r="J13" s="67">
        <f>+Tổng!C45</f>
        <v>104258702660</v>
      </c>
      <c r="K13" s="42">
        <f>+Tổng!D45</f>
        <v>44460</v>
      </c>
      <c r="L13" s="56"/>
      <c r="M13" s="56"/>
    </row>
    <row r="14" spans="1:14">
      <c r="A14" s="56"/>
      <c r="B14" s="68"/>
      <c r="C14" s="56"/>
      <c r="D14" s="60"/>
      <c r="E14" s="47"/>
      <c r="F14" s="58"/>
      <c r="G14" s="56"/>
      <c r="H14" s="69"/>
      <c r="I14" s="60"/>
      <c r="J14" s="70"/>
      <c r="K14" s="62"/>
      <c r="L14" s="56"/>
      <c r="M14" s="56"/>
    </row>
    <row r="15" spans="1:14">
      <c r="A15" s="54"/>
      <c r="B15" s="71"/>
      <c r="C15" s="56"/>
      <c r="D15" s="56"/>
      <c r="E15" s="56"/>
      <c r="F15" s="72"/>
      <c r="G15" s="73"/>
      <c r="H15" s="46">
        <f>SUM(H13:H14)</f>
        <v>4.3799957774873262</v>
      </c>
      <c r="I15" s="56"/>
      <c r="J15" s="56"/>
      <c r="K15" s="56"/>
      <c r="L15" s="56"/>
      <c r="M15" s="56"/>
      <c r="N15" s="74"/>
    </row>
    <row r="16" spans="1:14">
      <c r="A16" s="54" t="s">
        <v>29</v>
      </c>
      <c r="B16" s="55" t="s">
        <v>30</v>
      </c>
      <c r="C16" s="75"/>
      <c r="D16" s="75"/>
      <c r="E16" s="75"/>
      <c r="F16" s="75"/>
      <c r="G16" s="75"/>
      <c r="H16" s="46">
        <f>+Tổng!F7</f>
        <v>9.1658191592321714</v>
      </c>
      <c r="I16" s="75"/>
      <c r="J16" s="75"/>
      <c r="K16" s="75"/>
      <c r="L16" s="56"/>
      <c r="M16" s="56"/>
      <c r="N16" s="74">
        <f>+(H16-H15)/H16</f>
        <v>0.52213809792705512</v>
      </c>
    </row>
    <row r="17" spans="1:14">
      <c r="N17" s="45" t="str">
        <f>+TEXT(N16,"00.00%")</f>
        <v>52.21%</v>
      </c>
    </row>
    <row r="18" spans="1:14" ht="15" customHeight="1">
      <c r="A18" s="203" t="s">
        <v>37</v>
      </c>
    </row>
    <row r="19" spans="1:14" ht="25.5" customHeight="1">
      <c r="A19" s="203"/>
      <c r="B19" s="204" t="s">
        <v>31</v>
      </c>
      <c r="C19" s="76"/>
      <c r="D19" s="76"/>
      <c r="E19" s="165"/>
      <c r="F19" s="165"/>
      <c r="G19" s="165"/>
      <c r="H19" s="165"/>
      <c r="I19" s="165"/>
      <c r="J19" s="166">
        <f>H16</f>
        <v>9.1658191592321714</v>
      </c>
      <c r="K19" s="166">
        <f>H15</f>
        <v>4.3799957774873262</v>
      </c>
      <c r="L19" s="206">
        <f>(J19-K19)/J20</f>
        <v>0.52213809792705512</v>
      </c>
      <c r="M19" s="206"/>
    </row>
    <row r="20" spans="1:14" ht="23.25" customHeight="1">
      <c r="A20" s="203"/>
      <c r="B20" s="204"/>
      <c r="C20" s="165"/>
      <c r="D20" s="165"/>
      <c r="E20" s="165"/>
      <c r="F20" s="165"/>
      <c r="G20" s="165"/>
      <c r="H20" s="165"/>
      <c r="I20" s="165"/>
      <c r="J20" s="207">
        <f>H16</f>
        <v>9.1658191592321714</v>
      </c>
      <c r="K20" s="208"/>
      <c r="L20" s="206"/>
      <c r="M20" s="206"/>
    </row>
    <row r="21" spans="1:14" ht="18.75" customHeight="1">
      <c r="A21" s="203"/>
      <c r="C21" s="205"/>
      <c r="D21" s="205"/>
    </row>
    <row r="22" spans="1:14">
      <c r="A22" s="77" t="s">
        <v>32</v>
      </c>
    </row>
    <row r="23" spans="1:14">
      <c r="A23" s="50" t="s">
        <v>33</v>
      </c>
    </row>
    <row r="25" spans="1:14">
      <c r="I25" s="78" t="str">
        <f>+Tổng!E2</f>
        <v>Hà Nội, ngày 17 tháng 2 năm 2022</v>
      </c>
    </row>
    <row r="26" spans="1:14">
      <c r="I26" s="77" t="s">
        <v>34</v>
      </c>
    </row>
    <row r="27" spans="1:14">
      <c r="I27" s="78" t="s">
        <v>35</v>
      </c>
    </row>
    <row r="36" spans="3:3">
      <c r="C36" s="45">
        <v>2</v>
      </c>
    </row>
  </sheetData>
  <mergeCells count="19">
    <mergeCell ref="A1:N1"/>
    <mergeCell ref="F4:M4"/>
    <mergeCell ref="C5:E5"/>
    <mergeCell ref="A8:A10"/>
    <mergeCell ref="B8:B10"/>
    <mergeCell ref="C8:C10"/>
    <mergeCell ref="D8:D10"/>
    <mergeCell ref="E8:E10"/>
    <mergeCell ref="F8:H8"/>
    <mergeCell ref="I8:I10"/>
    <mergeCell ref="J8:K9"/>
    <mergeCell ref="L8:M9"/>
    <mergeCell ref="F9:F10"/>
    <mergeCell ref="G9:H9"/>
    <mergeCell ref="A18:A21"/>
    <mergeCell ref="B19:B20"/>
    <mergeCell ref="C21:D21"/>
    <mergeCell ref="L19:M20"/>
    <mergeCell ref="J20:K20"/>
  </mergeCells>
  <phoneticPr fontId="35"/>
  <pageMargins left="0.1" right="0.1" top="0.75" bottom="0.75" header="0.3" footer="0.3"/>
  <pageSetup paperSize="9" scale="71" orientation="landscape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Sheet18">
    <tabColor rgb="FFFFFF00"/>
  </sheetPr>
  <dimension ref="A1:N27"/>
  <sheetViews>
    <sheetView view="pageBreakPreview" zoomScale="85" zoomScaleSheetLayoutView="85" workbookViewId="0">
      <selection activeCell="F14" sqref="F14"/>
    </sheetView>
  </sheetViews>
  <sheetFormatPr defaultColWidth="9.08984375" defaultRowHeight="14.5"/>
  <cols>
    <col min="1" max="1" width="6.453125" style="45" customWidth="1"/>
    <col min="2" max="2" width="29.54296875" style="45" customWidth="1"/>
    <col min="3" max="3" width="9.36328125" style="45" customWidth="1"/>
    <col min="4" max="4" width="6.90625" style="45" customWidth="1"/>
    <col min="5" max="5" width="10.6328125" style="45" customWidth="1"/>
    <col min="6" max="6" width="11.90625" style="45" customWidth="1"/>
    <col min="7" max="7" width="7.6328125" style="45" customWidth="1"/>
    <col min="8" max="8" width="12.90625" style="45" customWidth="1"/>
    <col min="9" max="9" width="11.6328125" style="45" customWidth="1"/>
    <col min="10" max="10" width="13.54296875" style="45" customWidth="1"/>
    <col min="11" max="11" width="15" style="45" customWidth="1"/>
    <col min="12" max="13" width="10.6328125" style="45" customWidth="1"/>
    <col min="14" max="16384" width="9.08984375" style="45"/>
  </cols>
  <sheetData>
    <row r="1" spans="1:14" ht="40.5" customHeight="1">
      <c r="A1" s="209" t="s">
        <v>0</v>
      </c>
      <c r="B1" s="210"/>
      <c r="C1" s="210"/>
      <c r="D1" s="210"/>
      <c r="E1" s="210"/>
      <c r="F1" s="210"/>
      <c r="G1" s="210"/>
      <c r="H1" s="210"/>
      <c r="I1" s="210"/>
      <c r="J1" s="210"/>
      <c r="K1" s="210"/>
      <c r="L1" s="210"/>
      <c r="M1" s="210"/>
      <c r="N1" s="210"/>
    </row>
    <row r="2" spans="1:14" ht="21.75" customHeight="1">
      <c r="A2" s="48"/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</row>
    <row r="3" spans="1:14">
      <c r="A3" s="50" t="s">
        <v>130</v>
      </c>
      <c r="F3" s="50" t="s">
        <v>111</v>
      </c>
      <c r="H3" s="50"/>
    </row>
    <row r="4" spans="1:14" ht="18" customHeight="1">
      <c r="A4" s="50" t="s">
        <v>131</v>
      </c>
      <c r="F4" s="204" t="s">
        <v>44</v>
      </c>
      <c r="G4" s="204"/>
      <c r="H4" s="204"/>
      <c r="I4" s="204"/>
      <c r="J4" s="204"/>
      <c r="K4" s="204"/>
      <c r="L4" s="204"/>
      <c r="M4" s="204"/>
    </row>
    <row r="5" spans="1:14">
      <c r="A5" s="51" t="s">
        <v>52</v>
      </c>
      <c r="C5" s="211">
        <f>+Tổng!C3</f>
        <v>304534278700</v>
      </c>
      <c r="D5" s="211"/>
      <c r="E5" s="211"/>
      <c r="F5" s="50" t="s">
        <v>39</v>
      </c>
      <c r="H5" s="50"/>
      <c r="J5" s="50" t="s">
        <v>48</v>
      </c>
      <c r="K5" s="45" t="str">
        <f>+Tổng!C15</f>
        <v>FZA4-19-3P3</v>
      </c>
    </row>
    <row r="6" spans="1:14">
      <c r="F6" s="50" t="s">
        <v>51</v>
      </c>
      <c r="G6" s="45" t="str">
        <f>+Tổng!D16&amp;" chiếc"</f>
        <v xml:space="preserve"> chiếc</v>
      </c>
      <c r="H6" s="50"/>
      <c r="J6" s="45" t="s">
        <v>50</v>
      </c>
      <c r="K6" s="45" t="str">
        <f>+Tổng!G16&amp;" USD"</f>
        <v>0 USD</v>
      </c>
    </row>
    <row r="7" spans="1:14">
      <c r="F7" s="51"/>
      <c r="H7" s="51"/>
    </row>
    <row r="8" spans="1:14" ht="42.75" customHeight="1">
      <c r="A8" s="212" t="s">
        <v>1</v>
      </c>
      <c r="B8" s="212" t="s">
        <v>2</v>
      </c>
      <c r="C8" s="212" t="s">
        <v>45</v>
      </c>
      <c r="D8" s="212" t="s">
        <v>3</v>
      </c>
      <c r="E8" s="212" t="s">
        <v>36</v>
      </c>
      <c r="F8" s="212" t="s">
        <v>4</v>
      </c>
      <c r="G8" s="212"/>
      <c r="H8" s="212"/>
      <c r="I8" s="212" t="s">
        <v>5</v>
      </c>
      <c r="J8" s="212" t="s">
        <v>6</v>
      </c>
      <c r="K8" s="212"/>
      <c r="L8" s="212" t="s">
        <v>7</v>
      </c>
      <c r="M8" s="212"/>
    </row>
    <row r="9" spans="1:14">
      <c r="A9" s="212"/>
      <c r="B9" s="212"/>
      <c r="C9" s="212"/>
      <c r="D9" s="212"/>
      <c r="E9" s="212"/>
      <c r="F9" s="212" t="s">
        <v>8</v>
      </c>
      <c r="G9" s="212" t="s">
        <v>9</v>
      </c>
      <c r="H9" s="212"/>
      <c r="I9" s="212"/>
      <c r="J9" s="212"/>
      <c r="K9" s="212"/>
      <c r="L9" s="212"/>
      <c r="M9" s="212"/>
    </row>
    <row r="10" spans="1:14" ht="23.25" customHeight="1">
      <c r="A10" s="212"/>
      <c r="B10" s="212"/>
      <c r="C10" s="212"/>
      <c r="D10" s="212"/>
      <c r="E10" s="212"/>
      <c r="F10" s="212"/>
      <c r="G10" s="52" t="s">
        <v>10</v>
      </c>
      <c r="H10" s="52" t="s">
        <v>11</v>
      </c>
      <c r="I10" s="212"/>
      <c r="J10" s="52" t="s">
        <v>12</v>
      </c>
      <c r="K10" s="52" t="s">
        <v>13</v>
      </c>
      <c r="L10" s="52" t="s">
        <v>12</v>
      </c>
      <c r="M10" s="52" t="s">
        <v>13</v>
      </c>
    </row>
    <row r="11" spans="1:14">
      <c r="A11" s="53" t="s">
        <v>14</v>
      </c>
      <c r="B11" s="53" t="s">
        <v>15</v>
      </c>
      <c r="C11" s="53" t="s">
        <v>16</v>
      </c>
      <c r="D11" s="53" t="s">
        <v>17</v>
      </c>
      <c r="E11" s="53" t="s">
        <v>18</v>
      </c>
      <c r="F11" s="53" t="s">
        <v>19</v>
      </c>
      <c r="G11" s="53" t="s">
        <v>20</v>
      </c>
      <c r="H11" s="53" t="s">
        <v>21</v>
      </c>
      <c r="I11" s="53" t="s">
        <v>22</v>
      </c>
      <c r="J11" s="53" t="s">
        <v>23</v>
      </c>
      <c r="K11" s="53" t="s">
        <v>24</v>
      </c>
      <c r="L11" s="53" t="s">
        <v>25</v>
      </c>
      <c r="M11" s="53" t="s">
        <v>26</v>
      </c>
    </row>
    <row r="12" spans="1:14">
      <c r="A12" s="54" t="s">
        <v>27</v>
      </c>
      <c r="B12" s="55" t="s">
        <v>28</v>
      </c>
      <c r="C12" s="56"/>
      <c r="D12" s="57"/>
      <c r="F12" s="58"/>
      <c r="G12" s="56"/>
      <c r="H12" s="59"/>
      <c r="I12" s="60"/>
      <c r="J12" s="61"/>
      <c r="K12" s="62"/>
      <c r="L12" s="56"/>
      <c r="M12" s="56"/>
    </row>
    <row r="13" spans="1:14">
      <c r="A13" s="56">
        <v>1</v>
      </c>
      <c r="B13" s="63" t="s">
        <v>40</v>
      </c>
      <c r="C13" s="56">
        <v>76012000</v>
      </c>
      <c r="D13" s="64" t="s">
        <v>41</v>
      </c>
      <c r="E13" s="47">
        <f>+Tổng!H16</f>
        <v>1.9137188122944893E-3</v>
      </c>
      <c r="F13" s="65">
        <f>+Tổng!E45</f>
        <v>2515</v>
      </c>
      <c r="G13" s="56"/>
      <c r="H13" s="66">
        <f>F13*E13</f>
        <v>4.8130028129206401</v>
      </c>
      <c r="I13" s="64" t="s">
        <v>43</v>
      </c>
      <c r="J13" s="67">
        <f>+Tổng!C45</f>
        <v>104258702660</v>
      </c>
      <c r="K13" s="42">
        <f>+Tổng!D45</f>
        <v>44460</v>
      </c>
      <c r="L13" s="56"/>
      <c r="M13" s="56"/>
    </row>
    <row r="14" spans="1:14" ht="36.5">
      <c r="A14" s="56">
        <v>2</v>
      </c>
      <c r="B14" s="68" t="s">
        <v>105</v>
      </c>
      <c r="C14" s="56" t="s">
        <v>110</v>
      </c>
      <c r="D14" s="57" t="s">
        <v>56</v>
      </c>
      <c r="E14" s="47">
        <f>+Tổng!I14</f>
        <v>0</v>
      </c>
      <c r="F14" s="79">
        <f>Tổng!E47</f>
        <v>1.6719999999999999</v>
      </c>
      <c r="G14" s="56"/>
      <c r="H14" s="66">
        <f>F14*E14</f>
        <v>0</v>
      </c>
      <c r="I14" s="64" t="s">
        <v>104</v>
      </c>
      <c r="J14" s="70" t="str">
        <f>+Tổng!C47</f>
        <v>104074222560</v>
      </c>
      <c r="K14" s="62">
        <f>+Tổng!D47</f>
        <v>44355</v>
      </c>
      <c r="L14" s="56"/>
      <c r="M14" s="56"/>
    </row>
    <row r="15" spans="1:14">
      <c r="A15" s="54"/>
      <c r="B15" s="71"/>
      <c r="C15" s="56"/>
      <c r="D15" s="56"/>
      <c r="E15" s="56"/>
      <c r="F15" s="72"/>
      <c r="G15" s="73"/>
      <c r="H15" s="46">
        <f>SUM(H13:H14)</f>
        <v>4.8130028129206401</v>
      </c>
      <c r="I15" s="56"/>
      <c r="J15" s="56"/>
      <c r="K15" s="56"/>
      <c r="L15" s="56"/>
      <c r="M15" s="56"/>
    </row>
    <row r="16" spans="1:14">
      <c r="A16" s="54" t="s">
        <v>29</v>
      </c>
      <c r="B16" s="55" t="s">
        <v>30</v>
      </c>
      <c r="C16" s="75"/>
      <c r="D16" s="75"/>
      <c r="E16" s="75"/>
      <c r="F16" s="75"/>
      <c r="G16" s="75"/>
      <c r="H16" s="46">
        <f>+Tổng!F15</f>
        <v>5.7516550839249767</v>
      </c>
      <c r="I16" s="75"/>
      <c r="J16" s="75"/>
      <c r="K16" s="75"/>
      <c r="L16" s="56"/>
      <c r="M16" s="56"/>
      <c r="N16" s="74">
        <f>+(H16-H15)/H16</f>
        <v>0.16319689851147898</v>
      </c>
    </row>
    <row r="17" spans="1:14">
      <c r="N17" s="45" t="str">
        <f>+TEXT(N16,"00.00%")</f>
        <v>16.32%</v>
      </c>
    </row>
    <row r="18" spans="1:14" ht="15" customHeight="1">
      <c r="A18" s="203" t="s">
        <v>37</v>
      </c>
    </row>
    <row r="19" spans="1:14" ht="25.5" customHeight="1">
      <c r="A19" s="203"/>
      <c r="B19" s="204" t="s">
        <v>31</v>
      </c>
      <c r="C19" s="76"/>
      <c r="D19" s="76"/>
      <c r="E19" s="208"/>
      <c r="F19" s="208"/>
      <c r="G19" s="208"/>
      <c r="H19" s="208"/>
      <c r="I19" s="208"/>
      <c r="J19" s="208"/>
      <c r="K19" s="208"/>
      <c r="L19" s="208"/>
      <c r="M19" s="208"/>
    </row>
    <row r="20" spans="1:14" ht="23.25" customHeight="1">
      <c r="A20" s="203"/>
      <c r="B20" s="204"/>
      <c r="C20" s="208"/>
      <c r="D20" s="208"/>
      <c r="E20" s="208"/>
      <c r="F20" s="208"/>
      <c r="G20" s="208"/>
      <c r="H20" s="208"/>
      <c r="I20" s="208"/>
      <c r="J20" s="208"/>
      <c r="K20" s="208"/>
      <c r="L20" s="208"/>
      <c r="M20" s="208"/>
    </row>
    <row r="21" spans="1:14" ht="18.75" customHeight="1">
      <c r="A21" s="203"/>
      <c r="C21" s="205"/>
      <c r="D21" s="205"/>
    </row>
    <row r="22" spans="1:14">
      <c r="A22" s="77" t="s">
        <v>32</v>
      </c>
    </row>
    <row r="23" spans="1:14">
      <c r="A23" s="50" t="s">
        <v>33</v>
      </c>
    </row>
    <row r="25" spans="1:14">
      <c r="I25" s="78" t="str">
        <f>+Tổng!E2</f>
        <v>Hà Nội, ngày 17 tháng 2 năm 2022</v>
      </c>
    </row>
    <row r="26" spans="1:14">
      <c r="I26" s="77" t="s">
        <v>34</v>
      </c>
    </row>
    <row r="27" spans="1:14">
      <c r="I27" s="78" t="s">
        <v>35</v>
      </c>
    </row>
  </sheetData>
  <mergeCells count="19">
    <mergeCell ref="A1:N1"/>
    <mergeCell ref="F4:M4"/>
    <mergeCell ref="C5:E5"/>
    <mergeCell ref="A8:A10"/>
    <mergeCell ref="B8:B10"/>
    <mergeCell ref="C8:C10"/>
    <mergeCell ref="D8:D10"/>
    <mergeCell ref="E8:E10"/>
    <mergeCell ref="F8:H8"/>
    <mergeCell ref="I8:I10"/>
    <mergeCell ref="J8:K9"/>
    <mergeCell ref="L8:M9"/>
    <mergeCell ref="F9:F10"/>
    <mergeCell ref="G9:H9"/>
    <mergeCell ref="A18:A21"/>
    <mergeCell ref="B19:B20"/>
    <mergeCell ref="E19:M19"/>
    <mergeCell ref="C20:M20"/>
    <mergeCell ref="C21:D21"/>
  </mergeCells>
  <phoneticPr fontId="35"/>
  <pageMargins left="0.1" right="0.1" top="0.75" bottom="0.75" header="0.3" footer="0.3"/>
  <pageSetup paperSize="9" scale="79" orientation="landscape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Sheet20">
    <tabColor rgb="FFFFFF00"/>
  </sheetPr>
  <dimension ref="A1:N27"/>
  <sheetViews>
    <sheetView view="pageBreakPreview" zoomScaleSheetLayoutView="100" workbookViewId="0">
      <selection activeCell="F13" sqref="F13"/>
    </sheetView>
  </sheetViews>
  <sheetFormatPr defaultRowHeight="14.5"/>
  <cols>
    <col min="1" max="1" width="6.453125" customWidth="1"/>
    <col min="2" max="2" width="29.54296875" customWidth="1"/>
    <col min="3" max="3" width="9.36328125" customWidth="1"/>
    <col min="4" max="4" width="6.90625" customWidth="1"/>
    <col min="5" max="5" width="10.6328125" customWidth="1"/>
    <col min="6" max="6" width="11.90625" customWidth="1"/>
    <col min="7" max="7" width="7.6328125" customWidth="1"/>
    <col min="8" max="8" width="12.90625" customWidth="1"/>
    <col min="9" max="9" width="11.6328125" customWidth="1"/>
    <col min="10" max="10" width="13.54296875" customWidth="1"/>
    <col min="11" max="11" width="15" customWidth="1"/>
    <col min="12" max="13" width="10.6328125" customWidth="1"/>
  </cols>
  <sheetData>
    <row r="1" spans="1:14" ht="40.5" customHeight="1">
      <c r="A1" s="199" t="s">
        <v>0</v>
      </c>
      <c r="B1" s="200"/>
      <c r="C1" s="200"/>
      <c r="D1" s="200"/>
      <c r="E1" s="200"/>
      <c r="F1" s="200"/>
      <c r="G1" s="200"/>
      <c r="H1" s="200"/>
      <c r="I1" s="200"/>
      <c r="J1" s="200"/>
      <c r="K1" s="200"/>
      <c r="L1" s="200"/>
      <c r="M1" s="200"/>
      <c r="N1" s="200"/>
    </row>
    <row r="2" spans="1:14" ht="21.75" customHeight="1">
      <c r="A2" s="29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</row>
    <row r="3" spans="1:14">
      <c r="A3" s="1" t="s">
        <v>42</v>
      </c>
      <c r="F3" s="1" t="s">
        <v>46</v>
      </c>
      <c r="H3" s="1" t="s">
        <v>47</v>
      </c>
    </row>
    <row r="4" spans="1:14" ht="18" customHeight="1">
      <c r="A4" s="1" t="s">
        <v>38</v>
      </c>
      <c r="F4" s="194" t="s">
        <v>44</v>
      </c>
      <c r="G4" s="194"/>
      <c r="H4" s="194"/>
      <c r="I4" s="194"/>
      <c r="J4" s="194"/>
      <c r="K4" s="194"/>
      <c r="L4" s="194"/>
      <c r="M4" s="194"/>
    </row>
    <row r="5" spans="1:14">
      <c r="A5" s="2" t="s">
        <v>52</v>
      </c>
      <c r="C5" s="202">
        <f>+Tổng!C3</f>
        <v>304534278700</v>
      </c>
      <c r="D5" s="202"/>
      <c r="E5" s="202"/>
      <c r="F5" s="1" t="s">
        <v>39</v>
      </c>
      <c r="H5" s="1"/>
      <c r="J5" s="1" t="s">
        <v>48</v>
      </c>
      <c r="K5" s="38" t="str">
        <f>+Tổng!C26</f>
        <v>PE01-10-141A</v>
      </c>
    </row>
    <row r="6" spans="1:14">
      <c r="F6" s="1" t="s">
        <v>51</v>
      </c>
      <c r="G6" s="38" t="str">
        <f>+Tổng!D26&amp;" chiếc"</f>
        <v>10560 chiếc</v>
      </c>
      <c r="H6" s="1"/>
      <c r="J6" t="s">
        <v>50</v>
      </c>
      <c r="K6" s="38" t="str">
        <f>+Tổng!G26&amp;" USD"</f>
        <v>6516.13 USD</v>
      </c>
    </row>
    <row r="7" spans="1:14">
      <c r="F7" s="2"/>
      <c r="H7" s="2"/>
    </row>
    <row r="8" spans="1:14" ht="42.75" customHeight="1">
      <c r="A8" s="201" t="s">
        <v>1</v>
      </c>
      <c r="B8" s="201" t="s">
        <v>2</v>
      </c>
      <c r="C8" s="201" t="s">
        <v>45</v>
      </c>
      <c r="D8" s="201" t="s">
        <v>3</v>
      </c>
      <c r="E8" s="201" t="s">
        <v>36</v>
      </c>
      <c r="F8" s="201" t="s">
        <v>4</v>
      </c>
      <c r="G8" s="201"/>
      <c r="H8" s="201"/>
      <c r="I8" s="201" t="s">
        <v>5</v>
      </c>
      <c r="J8" s="201" t="s">
        <v>6</v>
      </c>
      <c r="K8" s="201"/>
      <c r="L8" s="201" t="s">
        <v>7</v>
      </c>
      <c r="M8" s="201"/>
    </row>
    <row r="9" spans="1:14">
      <c r="A9" s="201"/>
      <c r="B9" s="201"/>
      <c r="C9" s="201"/>
      <c r="D9" s="201"/>
      <c r="E9" s="201"/>
      <c r="F9" s="201" t="s">
        <v>8</v>
      </c>
      <c r="G9" s="201" t="s">
        <v>9</v>
      </c>
      <c r="H9" s="201"/>
      <c r="I9" s="201"/>
      <c r="J9" s="201"/>
      <c r="K9" s="201"/>
      <c r="L9" s="201"/>
      <c r="M9" s="201"/>
    </row>
    <row r="10" spans="1:14" ht="23.25" customHeight="1">
      <c r="A10" s="201"/>
      <c r="B10" s="201"/>
      <c r="C10" s="201"/>
      <c r="D10" s="201"/>
      <c r="E10" s="201"/>
      <c r="F10" s="201"/>
      <c r="G10" s="15" t="s">
        <v>10</v>
      </c>
      <c r="H10" s="15" t="s">
        <v>11</v>
      </c>
      <c r="I10" s="201"/>
      <c r="J10" s="15" t="s">
        <v>12</v>
      </c>
      <c r="K10" s="15" t="s">
        <v>13</v>
      </c>
      <c r="L10" s="15" t="s">
        <v>12</v>
      </c>
      <c r="M10" s="15" t="s">
        <v>13</v>
      </c>
    </row>
    <row r="11" spans="1:14">
      <c r="A11" s="4" t="s">
        <v>14</v>
      </c>
      <c r="B11" s="4" t="s">
        <v>15</v>
      </c>
      <c r="C11" s="4" t="s">
        <v>16</v>
      </c>
      <c r="D11" s="4" t="s">
        <v>17</v>
      </c>
      <c r="E11" s="4" t="s">
        <v>18</v>
      </c>
      <c r="F11" s="4" t="s">
        <v>19</v>
      </c>
      <c r="G11" s="4" t="s">
        <v>20</v>
      </c>
      <c r="H11" s="4" t="s">
        <v>21</v>
      </c>
      <c r="I11" s="4" t="s">
        <v>22</v>
      </c>
      <c r="J11" s="4" t="s">
        <v>23</v>
      </c>
      <c r="K11" s="4" t="s">
        <v>24</v>
      </c>
      <c r="L11" s="4" t="s">
        <v>25</v>
      </c>
      <c r="M11" s="4" t="s">
        <v>26</v>
      </c>
    </row>
    <row r="12" spans="1:14">
      <c r="A12" s="5" t="s">
        <v>27</v>
      </c>
      <c r="B12" s="6" t="s">
        <v>28</v>
      </c>
      <c r="C12" s="3"/>
      <c r="D12" s="16"/>
      <c r="F12" s="19"/>
      <c r="G12" s="3"/>
      <c r="H12" s="9"/>
      <c r="I12" s="14"/>
      <c r="J12" s="22"/>
      <c r="K12" s="20"/>
      <c r="L12" s="3"/>
      <c r="M12" s="3"/>
    </row>
    <row r="13" spans="1:14">
      <c r="A13" s="3">
        <v>1</v>
      </c>
      <c r="B13" s="25" t="s">
        <v>40</v>
      </c>
      <c r="C13" s="3">
        <v>76012000</v>
      </c>
      <c r="D13" s="24" t="s">
        <v>41</v>
      </c>
      <c r="E13" s="37">
        <f>+Tổng!H26</f>
        <v>4.5810145117761568E-5</v>
      </c>
      <c r="F13" s="27">
        <f>+Tổng!E45</f>
        <v>2515</v>
      </c>
      <c r="G13" s="3"/>
      <c r="H13" s="32">
        <f>F13*E13</f>
        <v>0.11521251497117034</v>
      </c>
      <c r="I13" s="24" t="s">
        <v>43</v>
      </c>
      <c r="J13" s="26">
        <f>+Tổng!C45</f>
        <v>104258702660</v>
      </c>
      <c r="K13" s="23">
        <f>+Tổng!D45</f>
        <v>44460</v>
      </c>
      <c r="L13" s="3"/>
      <c r="M13" s="3"/>
    </row>
    <row r="14" spans="1:14">
      <c r="A14" s="3"/>
      <c r="B14" s="13"/>
      <c r="C14" s="3"/>
      <c r="D14" s="14"/>
      <c r="E14" s="18"/>
      <c r="F14" s="19"/>
      <c r="G14" s="3"/>
      <c r="H14" s="33"/>
      <c r="I14" s="14"/>
      <c r="J14" s="21"/>
      <c r="K14" s="20"/>
      <c r="L14" s="3"/>
      <c r="M14" s="3"/>
    </row>
    <row r="15" spans="1:14">
      <c r="A15" s="5"/>
      <c r="B15" s="17"/>
      <c r="C15" s="3"/>
      <c r="D15" s="3"/>
      <c r="E15" s="3"/>
      <c r="F15" s="8"/>
      <c r="G15" s="10"/>
      <c r="H15" s="34">
        <f>SUM(H13:H14)</f>
        <v>0.11521251497117034</v>
      </c>
      <c r="I15" s="3"/>
      <c r="J15" s="3"/>
      <c r="K15" s="3"/>
      <c r="L15" s="3"/>
      <c r="M15" s="3"/>
    </row>
    <row r="16" spans="1:14">
      <c r="A16" s="5" t="s">
        <v>29</v>
      </c>
      <c r="B16" s="6" t="s">
        <v>30</v>
      </c>
      <c r="C16" s="7"/>
      <c r="D16" s="7"/>
      <c r="E16" s="7"/>
      <c r="F16" s="7"/>
      <c r="G16" s="7"/>
      <c r="H16" s="28">
        <f>+Tổng!F26</f>
        <v>0.61705739130434778</v>
      </c>
      <c r="I16" s="7"/>
      <c r="J16" s="7"/>
      <c r="K16" s="7"/>
      <c r="L16" s="3"/>
      <c r="M16" s="3"/>
    </row>
    <row r="18" spans="1:14" ht="15" customHeight="1">
      <c r="A18" s="193" t="s">
        <v>37</v>
      </c>
    </row>
    <row r="19" spans="1:14" ht="25.5" customHeight="1">
      <c r="A19" s="193"/>
      <c r="B19" s="194" t="s">
        <v>31</v>
      </c>
      <c r="C19" s="31"/>
      <c r="D19" s="31"/>
      <c r="E19" s="197"/>
      <c r="F19" s="197"/>
      <c r="G19" s="197"/>
      <c r="H19" s="197"/>
      <c r="I19" s="197"/>
      <c r="J19" s="197"/>
      <c r="K19" s="197"/>
      <c r="L19" s="197"/>
      <c r="M19" s="197"/>
      <c r="N19">
        <f>(H16-H15)/H16</f>
        <v>0.813287197277336</v>
      </c>
    </row>
    <row r="20" spans="1:14" ht="23.25" customHeight="1">
      <c r="A20" s="193"/>
      <c r="B20" s="194"/>
      <c r="C20" s="197"/>
      <c r="D20" s="197"/>
      <c r="E20" s="197"/>
      <c r="F20" s="197"/>
      <c r="G20" s="197"/>
      <c r="H20" s="197"/>
      <c r="I20" s="197"/>
      <c r="J20" s="197"/>
      <c r="K20" s="197"/>
      <c r="L20" s="197"/>
      <c r="M20" s="197"/>
    </row>
    <row r="21" spans="1:14" ht="18.75" customHeight="1">
      <c r="A21" s="193"/>
      <c r="C21" s="195"/>
      <c r="D21" s="195"/>
    </row>
    <row r="22" spans="1:14">
      <c r="A22" s="11" t="s">
        <v>32</v>
      </c>
    </row>
    <row r="23" spans="1:14">
      <c r="A23" s="1" t="s">
        <v>33</v>
      </c>
    </row>
    <row r="25" spans="1:14">
      <c r="I25" s="12" t="str">
        <f>+Tổng!E2</f>
        <v>Hà Nội, ngày 17 tháng 2 năm 2022</v>
      </c>
    </row>
    <row r="26" spans="1:14">
      <c r="I26" s="11" t="s">
        <v>34</v>
      </c>
    </row>
    <row r="27" spans="1:14">
      <c r="I27" s="12" t="s">
        <v>35</v>
      </c>
    </row>
  </sheetData>
  <mergeCells count="19">
    <mergeCell ref="A1:N1"/>
    <mergeCell ref="F4:M4"/>
    <mergeCell ref="C5:E5"/>
    <mergeCell ref="A8:A10"/>
    <mergeCell ref="B8:B10"/>
    <mergeCell ref="C8:C10"/>
    <mergeCell ref="D8:D10"/>
    <mergeCell ref="E8:E10"/>
    <mergeCell ref="F8:H8"/>
    <mergeCell ref="I8:I10"/>
    <mergeCell ref="J8:K9"/>
    <mergeCell ref="L8:M9"/>
    <mergeCell ref="F9:F10"/>
    <mergeCell ref="G9:H9"/>
    <mergeCell ref="A18:A21"/>
    <mergeCell ref="B19:B20"/>
    <mergeCell ref="E19:M19"/>
    <mergeCell ref="C20:M20"/>
    <mergeCell ref="C21:D21"/>
  </mergeCells>
  <phoneticPr fontId="35"/>
  <pageMargins left="0.1" right="0.1" top="0.75" bottom="0.75" header="0.3" footer="0.3"/>
  <pageSetup paperSize="9" scale="84" orientation="landscape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Sheet21">
    <tabColor rgb="FFFFC000"/>
  </sheetPr>
  <dimension ref="A1:N27"/>
  <sheetViews>
    <sheetView view="pageBreakPreview" topLeftCell="A4" zoomScaleSheetLayoutView="100" workbookViewId="0">
      <selection activeCell="F13" sqref="F13"/>
    </sheetView>
  </sheetViews>
  <sheetFormatPr defaultRowHeight="14.5"/>
  <cols>
    <col min="1" max="1" width="6.453125" customWidth="1"/>
    <col min="2" max="2" width="29.54296875" customWidth="1"/>
    <col min="3" max="3" width="9.36328125" customWidth="1"/>
    <col min="4" max="4" width="6.90625" customWidth="1"/>
    <col min="5" max="5" width="10.6328125" customWidth="1"/>
    <col min="6" max="6" width="11.90625" customWidth="1"/>
    <col min="7" max="7" width="7.6328125" customWidth="1"/>
    <col min="8" max="8" width="12.90625" customWidth="1"/>
    <col min="9" max="9" width="11.6328125" customWidth="1"/>
    <col min="10" max="10" width="13.54296875" customWidth="1"/>
    <col min="11" max="11" width="15" customWidth="1"/>
    <col min="12" max="13" width="10.6328125" customWidth="1"/>
  </cols>
  <sheetData>
    <row r="1" spans="1:14" ht="40.5" customHeight="1">
      <c r="A1" s="199" t="s">
        <v>0</v>
      </c>
      <c r="B1" s="200"/>
      <c r="C1" s="200"/>
      <c r="D1" s="200"/>
      <c r="E1" s="200"/>
      <c r="F1" s="200"/>
      <c r="G1" s="200"/>
      <c r="H1" s="200"/>
      <c r="I1" s="200"/>
      <c r="J1" s="200"/>
      <c r="K1" s="200"/>
      <c r="L1" s="200"/>
      <c r="M1" s="200"/>
      <c r="N1" s="200"/>
    </row>
    <row r="2" spans="1:14" ht="21.75" customHeight="1">
      <c r="A2" s="29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</row>
    <row r="3" spans="1:14">
      <c r="A3" s="1" t="s">
        <v>42</v>
      </c>
      <c r="F3" s="1" t="s">
        <v>46</v>
      </c>
      <c r="H3" s="1" t="s">
        <v>109</v>
      </c>
    </row>
    <row r="4" spans="1:14" ht="18" customHeight="1">
      <c r="A4" s="1" t="s">
        <v>38</v>
      </c>
      <c r="F4" s="194" t="s">
        <v>44</v>
      </c>
      <c r="G4" s="194"/>
      <c r="H4" s="194"/>
      <c r="I4" s="194"/>
      <c r="J4" s="194"/>
      <c r="K4" s="194"/>
      <c r="L4" s="194"/>
      <c r="M4" s="194"/>
    </row>
    <row r="5" spans="1:14">
      <c r="A5" s="2" t="s">
        <v>52</v>
      </c>
      <c r="C5" s="202">
        <f>+Tổng!C3</f>
        <v>304534278700</v>
      </c>
      <c r="D5" s="202"/>
      <c r="E5" s="202"/>
      <c r="F5" s="1" t="s">
        <v>39</v>
      </c>
      <c r="H5" s="1"/>
      <c r="J5" s="1" t="s">
        <v>48</v>
      </c>
      <c r="K5" s="38" t="str">
        <f>+Tổng!C27</f>
        <v>S550-10-121</v>
      </c>
    </row>
    <row r="6" spans="1:14">
      <c r="F6" s="1" t="s">
        <v>51</v>
      </c>
      <c r="G6" s="38" t="str">
        <f>+Tổng!D27&amp;" chiếc"</f>
        <v xml:space="preserve"> chiếc</v>
      </c>
      <c r="H6" s="1"/>
      <c r="J6" t="s">
        <v>50</v>
      </c>
      <c r="K6" s="38" t="str">
        <f>+Tổng!G27&amp;" USD"</f>
        <v>0 USD</v>
      </c>
    </row>
    <row r="7" spans="1:14">
      <c r="F7" s="2"/>
      <c r="H7" s="2"/>
    </row>
    <row r="8" spans="1:14" ht="42.75" customHeight="1">
      <c r="A8" s="201" t="s">
        <v>1</v>
      </c>
      <c r="B8" s="201" t="s">
        <v>2</v>
      </c>
      <c r="C8" s="201" t="s">
        <v>45</v>
      </c>
      <c r="D8" s="201" t="s">
        <v>3</v>
      </c>
      <c r="E8" s="201" t="s">
        <v>36</v>
      </c>
      <c r="F8" s="201" t="s">
        <v>4</v>
      </c>
      <c r="G8" s="201"/>
      <c r="H8" s="201"/>
      <c r="I8" s="201" t="s">
        <v>5</v>
      </c>
      <c r="J8" s="201" t="s">
        <v>6</v>
      </c>
      <c r="K8" s="201"/>
      <c r="L8" s="201" t="s">
        <v>7</v>
      </c>
      <c r="M8" s="201"/>
    </row>
    <row r="9" spans="1:14">
      <c r="A9" s="201"/>
      <c r="B9" s="201"/>
      <c r="C9" s="201"/>
      <c r="D9" s="201"/>
      <c r="E9" s="201"/>
      <c r="F9" s="201" t="s">
        <v>8</v>
      </c>
      <c r="G9" s="201" t="s">
        <v>9</v>
      </c>
      <c r="H9" s="201"/>
      <c r="I9" s="201"/>
      <c r="J9" s="201"/>
      <c r="K9" s="201"/>
      <c r="L9" s="201"/>
      <c r="M9" s="201"/>
    </row>
    <row r="10" spans="1:14" ht="23.25" customHeight="1">
      <c r="A10" s="201"/>
      <c r="B10" s="201"/>
      <c r="C10" s="201"/>
      <c r="D10" s="201"/>
      <c r="E10" s="201"/>
      <c r="F10" s="201"/>
      <c r="G10" s="15" t="s">
        <v>10</v>
      </c>
      <c r="H10" s="15" t="s">
        <v>11</v>
      </c>
      <c r="I10" s="201"/>
      <c r="J10" s="15" t="s">
        <v>12</v>
      </c>
      <c r="K10" s="15" t="s">
        <v>13</v>
      </c>
      <c r="L10" s="15" t="s">
        <v>12</v>
      </c>
      <c r="M10" s="15" t="s">
        <v>13</v>
      </c>
    </row>
    <row r="11" spans="1:14">
      <c r="A11" s="4" t="s">
        <v>14</v>
      </c>
      <c r="B11" s="4" t="s">
        <v>15</v>
      </c>
      <c r="C11" s="4" t="s">
        <v>16</v>
      </c>
      <c r="D11" s="4" t="s">
        <v>17</v>
      </c>
      <c r="E11" s="4" t="s">
        <v>18</v>
      </c>
      <c r="F11" s="4" t="s">
        <v>19</v>
      </c>
      <c r="G11" s="4" t="s">
        <v>20</v>
      </c>
      <c r="H11" s="4" t="s">
        <v>21</v>
      </c>
      <c r="I11" s="4" t="s">
        <v>22</v>
      </c>
      <c r="J11" s="4" t="s">
        <v>23</v>
      </c>
      <c r="K11" s="4" t="s">
        <v>24</v>
      </c>
      <c r="L11" s="4" t="s">
        <v>25</v>
      </c>
      <c r="M11" s="4" t="s">
        <v>26</v>
      </c>
    </row>
    <row r="12" spans="1:14">
      <c r="A12" s="5" t="s">
        <v>27</v>
      </c>
      <c r="B12" s="6" t="s">
        <v>28</v>
      </c>
      <c r="C12" s="3"/>
      <c r="D12" s="16"/>
      <c r="F12" s="19"/>
      <c r="G12" s="3"/>
      <c r="H12" s="9"/>
      <c r="I12" s="14"/>
      <c r="J12" s="22"/>
      <c r="K12" s="20"/>
      <c r="L12" s="3"/>
      <c r="M12" s="3"/>
    </row>
    <row r="13" spans="1:14">
      <c r="A13" s="3">
        <v>1</v>
      </c>
      <c r="B13" s="25" t="s">
        <v>40</v>
      </c>
      <c r="C13" s="3">
        <v>76012000</v>
      </c>
      <c r="D13" s="24" t="s">
        <v>41</v>
      </c>
      <c r="E13" s="37">
        <f>+Tổng!H27</f>
        <v>1.6033550791216548E-4</v>
      </c>
      <c r="F13" s="27">
        <f>+Tổng!E45</f>
        <v>2515</v>
      </c>
      <c r="G13" s="3"/>
      <c r="H13" s="32">
        <f>F13*E13</f>
        <v>0.40324380239909619</v>
      </c>
      <c r="I13" s="24" t="s">
        <v>43</v>
      </c>
      <c r="J13" s="26">
        <f>+Tổng!C45</f>
        <v>104258702660</v>
      </c>
      <c r="K13" s="23">
        <f>+Tổng!D45</f>
        <v>44460</v>
      </c>
      <c r="L13" s="3"/>
      <c r="M13" s="3"/>
    </row>
    <row r="14" spans="1:14">
      <c r="A14" s="3"/>
      <c r="B14" s="13"/>
      <c r="C14" s="3"/>
      <c r="D14" s="14"/>
      <c r="E14" s="18"/>
      <c r="F14" s="19"/>
      <c r="G14" s="3"/>
      <c r="H14" s="33"/>
      <c r="I14" s="14"/>
      <c r="J14" s="21"/>
      <c r="K14" s="20"/>
      <c r="L14" s="3"/>
      <c r="M14" s="3"/>
    </row>
    <row r="15" spans="1:14">
      <c r="A15" s="5"/>
      <c r="B15" s="17"/>
      <c r="C15" s="3"/>
      <c r="D15" s="3"/>
      <c r="E15" s="3"/>
      <c r="F15" s="8"/>
      <c r="G15" s="10"/>
      <c r="H15" s="34">
        <f>SUM(H13:H14)</f>
        <v>0.40324380239909619</v>
      </c>
      <c r="I15" s="3"/>
      <c r="J15" s="3"/>
      <c r="K15" s="3"/>
      <c r="L15" s="3"/>
      <c r="M15" s="3"/>
    </row>
    <row r="16" spans="1:14">
      <c r="A16" s="5" t="s">
        <v>29</v>
      </c>
      <c r="B16" s="6" t="s">
        <v>30</v>
      </c>
      <c r="C16" s="7"/>
      <c r="D16" s="7"/>
      <c r="E16" s="7"/>
      <c r="F16" s="7"/>
      <c r="G16" s="7"/>
      <c r="H16" s="28">
        <f>+Tổng!F27</f>
        <v>-4.2425217391304358E-2</v>
      </c>
      <c r="I16" s="7"/>
      <c r="J16" s="7"/>
      <c r="K16" s="7"/>
      <c r="L16" s="3"/>
      <c r="M16" s="3"/>
      <c r="N16">
        <f>(H16-H15)/H16</f>
        <v>10.504814051506703</v>
      </c>
    </row>
    <row r="17" spans="1:14">
      <c r="N17" s="44">
        <f>N16*100%</f>
        <v>10.504814051506703</v>
      </c>
    </row>
    <row r="18" spans="1:14" ht="15" customHeight="1">
      <c r="A18" s="193" t="s">
        <v>37</v>
      </c>
    </row>
    <row r="19" spans="1:14" ht="25.5" customHeight="1">
      <c r="A19" s="193"/>
      <c r="B19" s="194" t="s">
        <v>31</v>
      </c>
      <c r="C19" s="31"/>
      <c r="D19" s="31"/>
      <c r="E19" s="197"/>
      <c r="F19" s="197"/>
      <c r="G19" s="197"/>
      <c r="H19" s="197"/>
      <c r="I19" s="197"/>
      <c r="J19" s="197"/>
      <c r="K19" s="197"/>
      <c r="L19" s="197"/>
      <c r="M19" s="197"/>
    </row>
    <row r="20" spans="1:14" ht="23.25" customHeight="1">
      <c r="A20" s="193"/>
      <c r="B20" s="194"/>
      <c r="C20" s="197"/>
      <c r="D20" s="197"/>
      <c r="E20" s="197"/>
      <c r="F20" s="197"/>
      <c r="G20" s="197"/>
      <c r="H20" s="197"/>
      <c r="I20" s="197"/>
      <c r="J20" s="197"/>
      <c r="K20" s="197"/>
      <c r="L20" s="197"/>
      <c r="M20" s="197"/>
    </row>
    <row r="21" spans="1:14" ht="18.75" customHeight="1">
      <c r="A21" s="193"/>
      <c r="C21" s="195"/>
      <c r="D21" s="195"/>
    </row>
    <row r="22" spans="1:14">
      <c r="A22" s="11" t="s">
        <v>32</v>
      </c>
    </row>
    <row r="23" spans="1:14">
      <c r="A23" s="1" t="s">
        <v>33</v>
      </c>
    </row>
    <row r="25" spans="1:14">
      <c r="I25" s="12" t="str">
        <f>+Tổng!E2</f>
        <v>Hà Nội, ngày 17 tháng 2 năm 2022</v>
      </c>
    </row>
    <row r="26" spans="1:14">
      <c r="I26" s="11" t="s">
        <v>34</v>
      </c>
    </row>
    <row r="27" spans="1:14">
      <c r="I27" s="12" t="s">
        <v>35</v>
      </c>
    </row>
  </sheetData>
  <mergeCells count="19">
    <mergeCell ref="A1:N1"/>
    <mergeCell ref="F4:M4"/>
    <mergeCell ref="C5:E5"/>
    <mergeCell ref="A8:A10"/>
    <mergeCell ref="B8:B10"/>
    <mergeCell ref="C8:C10"/>
    <mergeCell ref="D8:D10"/>
    <mergeCell ref="E8:E10"/>
    <mergeCell ref="F8:H8"/>
    <mergeCell ref="I8:I10"/>
    <mergeCell ref="J8:K9"/>
    <mergeCell ref="L8:M9"/>
    <mergeCell ref="F9:F10"/>
    <mergeCell ref="G9:H9"/>
    <mergeCell ref="A18:A21"/>
    <mergeCell ref="B19:B20"/>
    <mergeCell ref="E19:M19"/>
    <mergeCell ref="C20:M20"/>
    <mergeCell ref="C21:D21"/>
  </mergeCells>
  <phoneticPr fontId="35"/>
  <pageMargins left="0.1" right="0.1" top="0.75" bottom="0.75" header="0.3" footer="0.3"/>
  <pageSetup paperSize="9" scale="87" orientation="landscape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Sheet22">
    <tabColor rgb="FFFFFF00"/>
  </sheetPr>
  <dimension ref="A1:N27"/>
  <sheetViews>
    <sheetView view="pageBreakPreview" zoomScale="85" zoomScaleSheetLayoutView="85" workbookViewId="0">
      <selection activeCell="E13" sqref="E13"/>
    </sheetView>
  </sheetViews>
  <sheetFormatPr defaultColWidth="9.08984375" defaultRowHeight="14.5"/>
  <cols>
    <col min="1" max="1" width="6.453125" customWidth="1"/>
    <col min="2" max="2" width="29.54296875" customWidth="1"/>
    <col min="3" max="3" width="9.36328125" customWidth="1"/>
    <col min="4" max="4" width="6.90625" customWidth="1"/>
    <col min="5" max="5" width="10.6328125" customWidth="1"/>
    <col min="6" max="6" width="11.90625" customWidth="1"/>
    <col min="7" max="7" width="7.6328125" customWidth="1"/>
    <col min="8" max="8" width="12.90625" customWidth="1"/>
    <col min="9" max="9" width="11.6328125" customWidth="1"/>
    <col min="10" max="10" width="13.54296875" customWidth="1"/>
    <col min="11" max="11" width="15" customWidth="1"/>
    <col min="12" max="13" width="10.6328125" customWidth="1"/>
    <col min="14" max="14" width="10.453125" bestFit="1" customWidth="1"/>
  </cols>
  <sheetData>
    <row r="1" spans="1:14" ht="40.5" customHeight="1">
      <c r="A1" s="199" t="s">
        <v>0</v>
      </c>
      <c r="B1" s="200"/>
      <c r="C1" s="200"/>
      <c r="D1" s="200"/>
      <c r="E1" s="200"/>
      <c r="F1" s="200"/>
      <c r="G1" s="200"/>
      <c r="H1" s="200"/>
      <c r="I1" s="200"/>
      <c r="J1" s="200"/>
      <c r="K1" s="200"/>
      <c r="L1" s="200"/>
      <c r="M1" s="200"/>
      <c r="N1" s="200"/>
    </row>
    <row r="2" spans="1:14" ht="21.75" customHeight="1">
      <c r="A2" s="29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</row>
    <row r="3" spans="1:14">
      <c r="A3" s="81" t="s">
        <v>132</v>
      </c>
      <c r="F3" s="81" t="s">
        <v>46</v>
      </c>
      <c r="H3" s="81" t="s">
        <v>109</v>
      </c>
    </row>
    <row r="4" spans="1:14" ht="18" customHeight="1">
      <c r="A4" s="81" t="s">
        <v>133</v>
      </c>
      <c r="F4" s="215" t="s">
        <v>44</v>
      </c>
      <c r="G4" s="215"/>
      <c r="H4" s="215"/>
      <c r="I4" s="215"/>
      <c r="J4" s="215"/>
      <c r="K4" s="215"/>
      <c r="L4" s="215"/>
      <c r="M4" s="215"/>
    </row>
    <row r="5" spans="1:14">
      <c r="A5" s="82" t="s">
        <v>52</v>
      </c>
      <c r="C5" s="202">
        <f>+Tổng!C3</f>
        <v>304534278700</v>
      </c>
      <c r="D5" s="202"/>
      <c r="E5" s="202"/>
      <c r="F5" s="81" t="s">
        <v>135</v>
      </c>
      <c r="H5" s="81"/>
      <c r="J5" s="81" t="s">
        <v>48</v>
      </c>
      <c r="K5" t="str">
        <f>+Tổng!C28</f>
        <v>S550-10-131</v>
      </c>
    </row>
    <row r="6" spans="1:14">
      <c r="F6" s="81" t="s">
        <v>51</v>
      </c>
      <c r="G6" t="str">
        <f>+Tổng!D28&amp;" chiếc"</f>
        <v xml:space="preserve"> chiếc</v>
      </c>
      <c r="H6" s="81"/>
      <c r="J6" t="s">
        <v>50</v>
      </c>
      <c r="K6" t="str">
        <f>+Tổng!G28&amp;" USD"</f>
        <v>0 USD</v>
      </c>
    </row>
    <row r="7" spans="1:14">
      <c r="F7" s="82"/>
      <c r="H7" s="82"/>
    </row>
    <row r="8" spans="1:14" ht="42.75" customHeight="1">
      <c r="A8" s="219" t="s">
        <v>1</v>
      </c>
      <c r="B8" s="219" t="s">
        <v>2</v>
      </c>
      <c r="C8" s="219" t="s">
        <v>45</v>
      </c>
      <c r="D8" s="219" t="s">
        <v>3</v>
      </c>
      <c r="E8" s="219" t="s">
        <v>36</v>
      </c>
      <c r="F8" s="219" t="s">
        <v>4</v>
      </c>
      <c r="G8" s="219"/>
      <c r="H8" s="219"/>
      <c r="I8" s="219" t="s">
        <v>5</v>
      </c>
      <c r="J8" s="219" t="s">
        <v>6</v>
      </c>
      <c r="K8" s="219"/>
      <c r="L8" s="219" t="s">
        <v>7</v>
      </c>
      <c r="M8" s="219"/>
    </row>
    <row r="9" spans="1:14">
      <c r="A9" s="219"/>
      <c r="B9" s="219"/>
      <c r="C9" s="219"/>
      <c r="D9" s="219"/>
      <c r="E9" s="219"/>
      <c r="F9" s="219" t="s">
        <v>8</v>
      </c>
      <c r="G9" s="219" t="s">
        <v>9</v>
      </c>
      <c r="H9" s="219"/>
      <c r="I9" s="219"/>
      <c r="J9" s="219"/>
      <c r="K9" s="219"/>
      <c r="L9" s="219"/>
      <c r="M9" s="219"/>
    </row>
    <row r="10" spans="1:14" ht="23.25" customHeight="1">
      <c r="A10" s="219"/>
      <c r="B10" s="219"/>
      <c r="C10" s="219"/>
      <c r="D10" s="219"/>
      <c r="E10" s="219"/>
      <c r="F10" s="219"/>
      <c r="G10" s="83" t="s">
        <v>10</v>
      </c>
      <c r="H10" s="83" t="s">
        <v>11</v>
      </c>
      <c r="I10" s="219"/>
      <c r="J10" s="83" t="s">
        <v>12</v>
      </c>
      <c r="K10" s="83" t="s">
        <v>13</v>
      </c>
      <c r="L10" s="83" t="s">
        <v>12</v>
      </c>
      <c r="M10" s="83" t="s">
        <v>13</v>
      </c>
    </row>
    <row r="11" spans="1:14">
      <c r="A11" s="84" t="s">
        <v>14</v>
      </c>
      <c r="B11" s="84" t="s">
        <v>15</v>
      </c>
      <c r="C11" s="84" t="s">
        <v>16</v>
      </c>
      <c r="D11" s="84" t="s">
        <v>17</v>
      </c>
      <c r="E11" s="84" t="s">
        <v>18</v>
      </c>
      <c r="F11" s="84" t="s">
        <v>19</v>
      </c>
      <c r="G11" s="84" t="s">
        <v>20</v>
      </c>
      <c r="H11" s="84" t="s">
        <v>21</v>
      </c>
      <c r="I11" s="84" t="s">
        <v>22</v>
      </c>
      <c r="J11" s="84" t="s">
        <v>23</v>
      </c>
      <c r="K11" s="84" t="s">
        <v>24</v>
      </c>
      <c r="L11" s="84" t="s">
        <v>25</v>
      </c>
      <c r="M11" s="84" t="s">
        <v>26</v>
      </c>
    </row>
    <row r="12" spans="1:14">
      <c r="A12" s="85" t="s">
        <v>27</v>
      </c>
      <c r="B12" s="86" t="s">
        <v>28</v>
      </c>
      <c r="C12" s="87"/>
      <c r="D12" s="16"/>
      <c r="F12" s="88"/>
      <c r="G12" s="87"/>
      <c r="H12" s="89"/>
      <c r="I12" s="14"/>
      <c r="J12" s="22"/>
      <c r="K12" s="20"/>
      <c r="L12" s="87"/>
      <c r="M12" s="87"/>
    </row>
    <row r="13" spans="1:14">
      <c r="A13" s="87">
        <v>1</v>
      </c>
      <c r="B13" s="25" t="s">
        <v>40</v>
      </c>
      <c r="C13" s="87">
        <v>76012000</v>
      </c>
      <c r="D13" s="24" t="s">
        <v>41</v>
      </c>
      <c r="E13" s="90">
        <f>+Tổng!H28</f>
        <v>3.4357608838321166E-5</v>
      </c>
      <c r="F13" s="91">
        <f>+Tổng!E45</f>
        <v>2515</v>
      </c>
      <c r="G13" s="87"/>
      <c r="H13" s="92">
        <f>F13*E13</f>
        <v>8.6409386228377738E-2</v>
      </c>
      <c r="I13" s="24" t="s">
        <v>43</v>
      </c>
      <c r="J13" s="26">
        <f>+Tổng!C45</f>
        <v>104258702660</v>
      </c>
      <c r="K13" s="23">
        <f>+Tổng!D45</f>
        <v>44460</v>
      </c>
      <c r="L13" s="87"/>
      <c r="M13" s="87"/>
    </row>
    <row r="14" spans="1:14">
      <c r="A14" s="87"/>
      <c r="B14" s="13"/>
      <c r="C14" s="87"/>
      <c r="D14" s="14"/>
      <c r="E14" s="90"/>
      <c r="F14" s="88"/>
      <c r="G14" s="87"/>
      <c r="H14" s="93"/>
      <c r="I14" s="14"/>
      <c r="J14" s="21"/>
      <c r="K14" s="20"/>
      <c r="L14" s="87"/>
      <c r="M14" s="87"/>
    </row>
    <row r="15" spans="1:14">
      <c r="A15" s="85"/>
      <c r="B15" s="17"/>
      <c r="C15" s="87"/>
      <c r="D15" s="87"/>
      <c r="E15" s="87"/>
      <c r="F15" s="94"/>
      <c r="G15" s="95"/>
      <c r="H15" s="96">
        <f>SUM(H13:H14)</f>
        <v>8.6409386228377738E-2</v>
      </c>
      <c r="I15" s="87"/>
      <c r="J15" s="87"/>
      <c r="K15" s="87"/>
      <c r="L15" s="87"/>
      <c r="M15" s="87"/>
    </row>
    <row r="16" spans="1:14">
      <c r="A16" s="85" t="s">
        <v>29</v>
      </c>
      <c r="B16" s="86" t="s">
        <v>30</v>
      </c>
      <c r="C16" s="97"/>
      <c r="D16" s="97"/>
      <c r="E16" s="97"/>
      <c r="F16" s="97"/>
      <c r="G16" s="97"/>
      <c r="H16" s="96">
        <f>+Tổng!F28</f>
        <v>-1.4446956521739131E-2</v>
      </c>
      <c r="I16" s="97"/>
      <c r="J16" s="97"/>
      <c r="K16" s="97"/>
      <c r="L16" s="87"/>
      <c r="M16" s="87"/>
    </row>
    <row r="18" spans="1:14" ht="15" customHeight="1">
      <c r="A18" s="214" t="s">
        <v>37</v>
      </c>
      <c r="N18" s="105">
        <f>(H16-H15)/H16*100</f>
        <v>698.11480776835447</v>
      </c>
    </row>
    <row r="19" spans="1:14" ht="25.5" customHeight="1">
      <c r="A19" s="214"/>
      <c r="B19" s="215" t="s">
        <v>31</v>
      </c>
      <c r="C19" s="98"/>
      <c r="D19" s="98"/>
      <c r="E19" s="218"/>
      <c r="F19" s="218"/>
      <c r="G19" s="218"/>
      <c r="H19" s="218"/>
      <c r="I19" s="218"/>
      <c r="J19" s="218"/>
      <c r="K19" s="218"/>
      <c r="L19" s="218"/>
      <c r="M19" s="218"/>
    </row>
    <row r="20" spans="1:14" ht="23.25" customHeight="1">
      <c r="A20" s="214"/>
      <c r="B20" s="215"/>
      <c r="C20" s="218"/>
      <c r="D20" s="218"/>
      <c r="E20" s="218"/>
      <c r="F20" s="218"/>
      <c r="G20" s="218"/>
      <c r="H20" s="218"/>
      <c r="I20" s="218"/>
      <c r="J20" s="218"/>
      <c r="K20" s="218"/>
      <c r="L20" s="218"/>
      <c r="M20" s="218"/>
    </row>
    <row r="21" spans="1:14" ht="18.75" customHeight="1">
      <c r="A21" s="214"/>
      <c r="C21" s="195"/>
      <c r="D21" s="195"/>
    </row>
    <row r="22" spans="1:14">
      <c r="A22" s="99" t="s">
        <v>32</v>
      </c>
    </row>
    <row r="23" spans="1:14">
      <c r="A23" s="81" t="s">
        <v>33</v>
      </c>
    </row>
    <row r="25" spans="1:14">
      <c r="I25" s="100" t="str">
        <f>+Tổng!E2</f>
        <v>Hà Nội, ngày 17 tháng 2 năm 2022</v>
      </c>
    </row>
    <row r="26" spans="1:14">
      <c r="I26" s="99" t="s">
        <v>34</v>
      </c>
    </row>
    <row r="27" spans="1:14">
      <c r="I27" s="100" t="s">
        <v>35</v>
      </c>
    </row>
  </sheetData>
  <mergeCells count="19">
    <mergeCell ref="A1:N1"/>
    <mergeCell ref="F4:M4"/>
    <mergeCell ref="C5:E5"/>
    <mergeCell ref="A8:A10"/>
    <mergeCell ref="B8:B10"/>
    <mergeCell ref="C8:C10"/>
    <mergeCell ref="D8:D10"/>
    <mergeCell ref="E8:E10"/>
    <mergeCell ref="F8:H8"/>
    <mergeCell ref="I8:I10"/>
    <mergeCell ref="J8:K9"/>
    <mergeCell ref="L8:M9"/>
    <mergeCell ref="F9:F10"/>
    <mergeCell ref="G9:H9"/>
    <mergeCell ref="A18:A21"/>
    <mergeCell ref="B19:B20"/>
    <mergeCell ref="E19:M19"/>
    <mergeCell ref="C20:M20"/>
    <mergeCell ref="C21:D21"/>
  </mergeCells>
  <phoneticPr fontId="35"/>
  <pageMargins left="0.1" right="0.1" top="0.75" bottom="0.75" header="0.3" footer="0.3"/>
  <pageSetup paperSize="9" scale="84" orientation="landscape" r:id="rId1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Sheet33"/>
  <dimension ref="A1"/>
  <sheetViews>
    <sheetView workbookViewId="0">
      <selection activeCell="D35" sqref="D35"/>
    </sheetView>
  </sheetViews>
  <sheetFormatPr defaultRowHeight="14.5"/>
  <sheetData/>
  <phoneticPr fontId="35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4">
    <tabColor rgb="FFFFFF00"/>
  </sheetPr>
  <dimension ref="A1:N27"/>
  <sheetViews>
    <sheetView view="pageBreakPreview" zoomScaleSheetLayoutView="100" workbookViewId="0">
      <selection activeCell="O10" sqref="O10"/>
    </sheetView>
  </sheetViews>
  <sheetFormatPr defaultColWidth="9.08984375" defaultRowHeight="14.5"/>
  <cols>
    <col min="1" max="1" width="6.453125" style="45" customWidth="1"/>
    <col min="2" max="2" width="29.54296875" style="45" customWidth="1"/>
    <col min="3" max="3" width="9.36328125" style="45" customWidth="1"/>
    <col min="4" max="4" width="6.90625" style="45" customWidth="1"/>
    <col min="5" max="5" width="10.6328125" style="45" customWidth="1"/>
    <col min="6" max="6" width="11.90625" style="45" customWidth="1"/>
    <col min="7" max="7" width="7.6328125" style="45" customWidth="1"/>
    <col min="8" max="8" width="12.90625" style="45" customWidth="1"/>
    <col min="9" max="9" width="11.6328125" style="45" customWidth="1"/>
    <col min="10" max="10" width="13.54296875" style="45" customWidth="1"/>
    <col min="11" max="11" width="15" style="45" customWidth="1"/>
    <col min="12" max="13" width="10.6328125" style="45" customWidth="1"/>
    <col min="14" max="16384" width="9.08984375" style="45"/>
  </cols>
  <sheetData>
    <row r="1" spans="1:14" ht="40.5" customHeight="1">
      <c r="A1" s="209" t="s">
        <v>0</v>
      </c>
      <c r="B1" s="210"/>
      <c r="C1" s="210"/>
      <c r="D1" s="210"/>
      <c r="E1" s="210"/>
      <c r="F1" s="210"/>
      <c r="G1" s="210"/>
      <c r="H1" s="210"/>
      <c r="I1" s="210"/>
      <c r="J1" s="210"/>
      <c r="K1" s="210"/>
      <c r="L1" s="210"/>
      <c r="M1" s="210"/>
      <c r="N1" s="210"/>
    </row>
    <row r="2" spans="1:14" ht="21.75" customHeight="1">
      <c r="A2" s="48"/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</row>
    <row r="3" spans="1:14">
      <c r="A3" s="50" t="s">
        <v>130</v>
      </c>
      <c r="F3" s="213" t="s">
        <v>111</v>
      </c>
      <c r="G3" s="213"/>
      <c r="H3" s="213"/>
    </row>
    <row r="4" spans="1:14" ht="18" customHeight="1">
      <c r="A4" s="50" t="s">
        <v>131</v>
      </c>
      <c r="F4" s="204" t="s">
        <v>44</v>
      </c>
      <c r="G4" s="204"/>
      <c r="H4" s="204"/>
      <c r="I4" s="204"/>
      <c r="J4" s="204"/>
      <c r="K4" s="204"/>
      <c r="L4" s="204"/>
      <c r="M4" s="204"/>
    </row>
    <row r="5" spans="1:14">
      <c r="A5" s="51" t="s">
        <v>52</v>
      </c>
      <c r="C5" s="211">
        <f>+Tổng!C3</f>
        <v>304534278700</v>
      </c>
      <c r="D5" s="211"/>
      <c r="E5" s="211"/>
      <c r="F5" s="50" t="s">
        <v>39</v>
      </c>
      <c r="H5" s="50"/>
      <c r="J5" s="50" t="s">
        <v>48</v>
      </c>
      <c r="K5" s="45" t="str">
        <f>+Tổng!C8</f>
        <v>FZA1-21-119</v>
      </c>
    </row>
    <row r="6" spans="1:14">
      <c r="F6" s="50" t="s">
        <v>51</v>
      </c>
      <c r="G6" s="45" t="str">
        <f>+Tổng!D8&amp;" chiếc"</f>
        <v>324 chiếc</v>
      </c>
      <c r="H6" s="50"/>
      <c r="J6" s="45" t="s">
        <v>50</v>
      </c>
      <c r="K6" s="45" t="str">
        <f>+Tổng!G8&amp;" USD"</f>
        <v>2766.6 USD</v>
      </c>
    </row>
    <row r="7" spans="1:14">
      <c r="F7" s="51"/>
      <c r="H7" s="51"/>
    </row>
    <row r="8" spans="1:14" ht="42.75" customHeight="1">
      <c r="A8" s="212" t="s">
        <v>1</v>
      </c>
      <c r="B8" s="212" t="s">
        <v>2</v>
      </c>
      <c r="C8" s="212" t="s">
        <v>45</v>
      </c>
      <c r="D8" s="212" t="s">
        <v>3</v>
      </c>
      <c r="E8" s="212" t="s">
        <v>36</v>
      </c>
      <c r="F8" s="212" t="s">
        <v>4</v>
      </c>
      <c r="G8" s="212"/>
      <c r="H8" s="212"/>
      <c r="I8" s="212" t="s">
        <v>5</v>
      </c>
      <c r="J8" s="212" t="s">
        <v>6</v>
      </c>
      <c r="K8" s="212"/>
      <c r="L8" s="212" t="s">
        <v>7</v>
      </c>
      <c r="M8" s="212"/>
    </row>
    <row r="9" spans="1:14">
      <c r="A9" s="212"/>
      <c r="B9" s="212"/>
      <c r="C9" s="212"/>
      <c r="D9" s="212"/>
      <c r="E9" s="212"/>
      <c r="F9" s="212" t="s">
        <v>8</v>
      </c>
      <c r="G9" s="212" t="s">
        <v>9</v>
      </c>
      <c r="H9" s="212"/>
      <c r="I9" s="212"/>
      <c r="J9" s="212"/>
      <c r="K9" s="212"/>
      <c r="L9" s="212"/>
      <c r="M9" s="212"/>
    </row>
    <row r="10" spans="1:14" ht="23.25" customHeight="1">
      <c r="A10" s="212"/>
      <c r="B10" s="212"/>
      <c r="C10" s="212"/>
      <c r="D10" s="212"/>
      <c r="E10" s="212"/>
      <c r="F10" s="212"/>
      <c r="G10" s="52" t="s">
        <v>10</v>
      </c>
      <c r="H10" s="52" t="s">
        <v>11</v>
      </c>
      <c r="I10" s="212"/>
      <c r="J10" s="52" t="s">
        <v>12</v>
      </c>
      <c r="K10" s="52" t="s">
        <v>13</v>
      </c>
      <c r="L10" s="52" t="s">
        <v>12</v>
      </c>
      <c r="M10" s="52" t="s">
        <v>13</v>
      </c>
    </row>
    <row r="11" spans="1:14">
      <c r="A11" s="53" t="s">
        <v>14</v>
      </c>
      <c r="B11" s="53" t="s">
        <v>15</v>
      </c>
      <c r="C11" s="53" t="s">
        <v>16</v>
      </c>
      <c r="D11" s="53" t="s">
        <v>17</v>
      </c>
      <c r="E11" s="53" t="s">
        <v>18</v>
      </c>
      <c r="F11" s="53" t="s">
        <v>19</v>
      </c>
      <c r="G11" s="53" t="s">
        <v>20</v>
      </c>
      <c r="H11" s="53" t="s">
        <v>21</v>
      </c>
      <c r="I11" s="53" t="s">
        <v>22</v>
      </c>
      <c r="J11" s="53" t="s">
        <v>23</v>
      </c>
      <c r="K11" s="53" t="s">
        <v>24</v>
      </c>
      <c r="L11" s="53" t="s">
        <v>25</v>
      </c>
      <c r="M11" s="53" t="s">
        <v>26</v>
      </c>
    </row>
    <row r="12" spans="1:14">
      <c r="A12" s="54" t="s">
        <v>27</v>
      </c>
      <c r="B12" s="55" t="s">
        <v>28</v>
      </c>
      <c r="C12" s="56"/>
      <c r="D12" s="57"/>
      <c r="F12" s="58"/>
      <c r="G12" s="56"/>
      <c r="H12" s="59"/>
      <c r="I12" s="60"/>
      <c r="J12" s="61"/>
      <c r="K12" s="62"/>
      <c r="L12" s="56"/>
      <c r="M12" s="56"/>
    </row>
    <row r="13" spans="1:14">
      <c r="A13" s="56">
        <v>1</v>
      </c>
      <c r="B13" s="63" t="s">
        <v>40</v>
      </c>
      <c r="C13" s="56">
        <v>76012000</v>
      </c>
      <c r="D13" s="64" t="s">
        <v>41</v>
      </c>
      <c r="E13" s="47">
        <f>+Tổng!H8</f>
        <v>1.4892114675365653E-3</v>
      </c>
      <c r="F13" s="65">
        <f>+Tổng!E45</f>
        <v>2515</v>
      </c>
      <c r="G13" s="56"/>
      <c r="H13" s="66">
        <f>F13*E13</f>
        <v>3.7453668408544618</v>
      </c>
      <c r="I13" s="64" t="s">
        <v>43</v>
      </c>
      <c r="J13" s="67">
        <f>+Tổng!C45</f>
        <v>104258702660</v>
      </c>
      <c r="K13" s="42">
        <f>+Tổng!D45</f>
        <v>44460</v>
      </c>
      <c r="L13" s="56"/>
      <c r="M13" s="56"/>
    </row>
    <row r="14" spans="1:14">
      <c r="A14" s="56"/>
      <c r="B14" s="68"/>
      <c r="C14" s="56"/>
      <c r="D14" s="60"/>
      <c r="E14" s="47"/>
      <c r="F14" s="58"/>
      <c r="G14" s="56"/>
      <c r="H14" s="69"/>
      <c r="I14" s="60"/>
      <c r="J14" s="70"/>
      <c r="K14" s="62"/>
      <c r="L14" s="56"/>
      <c r="M14" s="56"/>
    </row>
    <row r="15" spans="1:14">
      <c r="A15" s="54"/>
      <c r="B15" s="71"/>
      <c r="C15" s="56"/>
      <c r="D15" s="56"/>
      <c r="E15" s="56"/>
      <c r="F15" s="72"/>
      <c r="G15" s="73"/>
      <c r="H15" s="46">
        <f>SUM(H13:H14)</f>
        <v>3.7453668408544618</v>
      </c>
      <c r="I15" s="56"/>
      <c r="J15" s="56"/>
      <c r="K15" s="56"/>
      <c r="L15" s="56"/>
      <c r="M15" s="56"/>
    </row>
    <row r="16" spans="1:14">
      <c r="A16" s="54" t="s">
        <v>29</v>
      </c>
      <c r="B16" s="55" t="s">
        <v>30</v>
      </c>
      <c r="C16" s="75"/>
      <c r="D16" s="75"/>
      <c r="E16" s="75"/>
      <c r="F16" s="75"/>
      <c r="G16" s="75"/>
      <c r="H16" s="46">
        <f>+Tổng!F8</f>
        <v>8.5388914564097878</v>
      </c>
      <c r="I16" s="75"/>
      <c r="J16" s="75"/>
      <c r="K16" s="75"/>
      <c r="L16" s="56"/>
      <c r="M16" s="56"/>
      <c r="N16" s="74">
        <f>+(H16-H15)/H16</f>
        <v>0.56137551812501696</v>
      </c>
    </row>
    <row r="17" spans="1:14">
      <c r="N17" s="45" t="str">
        <f>+TEXT(N16,"00.00%")</f>
        <v>56.14%</v>
      </c>
    </row>
    <row r="18" spans="1:14" ht="15" customHeight="1">
      <c r="A18" s="203" t="s">
        <v>37</v>
      </c>
    </row>
    <row r="19" spans="1:14" ht="25.5" customHeight="1">
      <c r="A19" s="203"/>
      <c r="B19" s="204" t="s">
        <v>31</v>
      </c>
      <c r="C19" s="76"/>
      <c r="D19" s="76"/>
      <c r="E19" s="165"/>
      <c r="F19" s="165"/>
      <c r="G19" s="165"/>
      <c r="H19" s="165"/>
      <c r="I19" s="165"/>
      <c r="J19" s="166">
        <f>H16</f>
        <v>8.5388914564097878</v>
      </c>
      <c r="K19" s="166">
        <f>H15</f>
        <v>3.7453668408544618</v>
      </c>
      <c r="L19" s="206">
        <f>(J19-K19)/J20</f>
        <v>0.56137551812501696</v>
      </c>
      <c r="M19" s="206"/>
    </row>
    <row r="20" spans="1:14" ht="23.25" customHeight="1">
      <c r="A20" s="203"/>
      <c r="B20" s="204"/>
      <c r="C20" s="165"/>
      <c r="D20" s="165"/>
      <c r="E20" s="165"/>
      <c r="F20" s="165"/>
      <c r="G20" s="165"/>
      <c r="H20" s="165"/>
      <c r="I20" s="165"/>
      <c r="J20" s="207">
        <f>H16</f>
        <v>8.5388914564097878</v>
      </c>
      <c r="K20" s="208"/>
      <c r="L20" s="206"/>
      <c r="M20" s="206"/>
    </row>
    <row r="21" spans="1:14" ht="18.75" customHeight="1">
      <c r="A21" s="203"/>
      <c r="C21" s="205"/>
      <c r="D21" s="205"/>
    </row>
    <row r="22" spans="1:14">
      <c r="A22" s="77" t="s">
        <v>32</v>
      </c>
    </row>
    <row r="23" spans="1:14">
      <c r="A23" s="50" t="s">
        <v>33</v>
      </c>
    </row>
    <row r="25" spans="1:14">
      <c r="I25" s="78" t="str">
        <f>+Tổng!E2</f>
        <v>Hà Nội, ngày 17 tháng 2 năm 2022</v>
      </c>
    </row>
    <row r="26" spans="1:14">
      <c r="I26" s="77" t="s">
        <v>34</v>
      </c>
    </row>
    <row r="27" spans="1:14">
      <c r="I27" s="78" t="s">
        <v>35</v>
      </c>
    </row>
  </sheetData>
  <mergeCells count="20">
    <mergeCell ref="A1:N1"/>
    <mergeCell ref="F4:M4"/>
    <mergeCell ref="C5:E5"/>
    <mergeCell ref="A8:A10"/>
    <mergeCell ref="B8:B10"/>
    <mergeCell ref="C8:C10"/>
    <mergeCell ref="D8:D10"/>
    <mergeCell ref="E8:E10"/>
    <mergeCell ref="F8:H8"/>
    <mergeCell ref="I8:I10"/>
    <mergeCell ref="J8:K9"/>
    <mergeCell ref="L8:M9"/>
    <mergeCell ref="F9:F10"/>
    <mergeCell ref="G9:H9"/>
    <mergeCell ref="F3:H3"/>
    <mergeCell ref="A18:A21"/>
    <mergeCell ref="B19:B20"/>
    <mergeCell ref="C21:D21"/>
    <mergeCell ref="L19:M20"/>
    <mergeCell ref="J20:K20"/>
  </mergeCells>
  <phoneticPr fontId="35"/>
  <pageMargins left="0.1" right="0.1" top="0.75" bottom="0.75" header="0.3" footer="0.3"/>
  <pageSetup paperSize="9" scale="71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5">
    <tabColor rgb="FFFFFF00"/>
  </sheetPr>
  <dimension ref="A1:O27"/>
  <sheetViews>
    <sheetView view="pageBreakPreview" topLeftCell="A4" zoomScaleSheetLayoutView="100" workbookViewId="0">
      <selection activeCell="O21" sqref="O21"/>
    </sheetView>
  </sheetViews>
  <sheetFormatPr defaultColWidth="9.08984375" defaultRowHeight="14.5"/>
  <cols>
    <col min="1" max="1" width="6.453125" style="45" customWidth="1"/>
    <col min="2" max="2" width="29.54296875" style="45" customWidth="1"/>
    <col min="3" max="3" width="9.36328125" style="45" customWidth="1"/>
    <col min="4" max="4" width="6.90625" style="45" customWidth="1"/>
    <col min="5" max="5" width="10.6328125" style="45" customWidth="1"/>
    <col min="6" max="6" width="11.90625" style="45" customWidth="1"/>
    <col min="7" max="7" width="7.6328125" style="45" customWidth="1"/>
    <col min="8" max="8" width="12.90625" style="45" customWidth="1"/>
    <col min="9" max="9" width="11.6328125" style="45" customWidth="1"/>
    <col min="10" max="10" width="13.54296875" style="45" customWidth="1"/>
    <col min="11" max="11" width="15" style="45" customWidth="1"/>
    <col min="12" max="13" width="10.6328125" style="45" customWidth="1"/>
    <col min="14" max="16384" width="9.08984375" style="45"/>
  </cols>
  <sheetData>
    <row r="1" spans="1:14" ht="40.5" customHeight="1">
      <c r="A1" s="209" t="s">
        <v>0</v>
      </c>
      <c r="B1" s="210"/>
      <c r="C1" s="210"/>
      <c r="D1" s="210"/>
      <c r="E1" s="210"/>
      <c r="F1" s="210"/>
      <c r="G1" s="210"/>
      <c r="H1" s="210"/>
      <c r="I1" s="210"/>
      <c r="J1" s="210"/>
      <c r="K1" s="210"/>
      <c r="L1" s="210"/>
      <c r="M1" s="210"/>
      <c r="N1" s="210"/>
    </row>
    <row r="2" spans="1:14" ht="21.75" customHeight="1">
      <c r="A2" s="48"/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</row>
    <row r="3" spans="1:14">
      <c r="A3" s="50" t="s">
        <v>130</v>
      </c>
      <c r="F3" s="50" t="s">
        <v>111</v>
      </c>
      <c r="H3" s="50"/>
    </row>
    <row r="4" spans="1:14" ht="18" customHeight="1">
      <c r="A4" s="50" t="s">
        <v>131</v>
      </c>
      <c r="F4" s="204" t="s">
        <v>44</v>
      </c>
      <c r="G4" s="204"/>
      <c r="H4" s="204"/>
      <c r="I4" s="204"/>
      <c r="J4" s="204"/>
      <c r="K4" s="204"/>
      <c r="L4" s="204"/>
      <c r="M4" s="204"/>
    </row>
    <row r="5" spans="1:14">
      <c r="A5" s="51" t="s">
        <v>52</v>
      </c>
      <c r="C5" s="211">
        <f>+Tổng!C3</f>
        <v>304534278700</v>
      </c>
      <c r="D5" s="211"/>
      <c r="E5" s="211"/>
      <c r="F5" s="50" t="s">
        <v>39</v>
      </c>
      <c r="H5" s="50"/>
      <c r="J5" s="50" t="s">
        <v>48</v>
      </c>
      <c r="K5" s="45" t="str">
        <f>+Tổng!C9</f>
        <v>FZA1-19-3P3</v>
      </c>
    </row>
    <row r="6" spans="1:14">
      <c r="F6" s="50" t="s">
        <v>51</v>
      </c>
      <c r="G6" s="45" t="str">
        <f>+Tổng!D9&amp;" chiếc"</f>
        <v>1920 chiếc</v>
      </c>
      <c r="H6" s="50"/>
      <c r="J6" s="45" t="s">
        <v>50</v>
      </c>
      <c r="K6" s="45" t="str">
        <f>+Tổng!G9&amp;" USD"</f>
        <v>10313.78 USD</v>
      </c>
    </row>
    <row r="7" spans="1:14">
      <c r="F7" s="51"/>
      <c r="H7" s="51"/>
    </row>
    <row r="8" spans="1:14" ht="42.75" customHeight="1">
      <c r="A8" s="212" t="s">
        <v>1</v>
      </c>
      <c r="B8" s="212" t="s">
        <v>2</v>
      </c>
      <c r="C8" s="212" t="s">
        <v>45</v>
      </c>
      <c r="D8" s="212" t="s">
        <v>3</v>
      </c>
      <c r="E8" s="212" t="s">
        <v>36</v>
      </c>
      <c r="F8" s="212" t="s">
        <v>4</v>
      </c>
      <c r="G8" s="212"/>
      <c r="H8" s="212"/>
      <c r="I8" s="212" t="s">
        <v>5</v>
      </c>
      <c r="J8" s="212" t="s">
        <v>6</v>
      </c>
      <c r="K8" s="212"/>
      <c r="L8" s="212" t="s">
        <v>7</v>
      </c>
      <c r="M8" s="212"/>
    </row>
    <row r="9" spans="1:14">
      <c r="A9" s="212"/>
      <c r="B9" s="212"/>
      <c r="C9" s="212"/>
      <c r="D9" s="212"/>
      <c r="E9" s="212"/>
      <c r="F9" s="212" t="s">
        <v>8</v>
      </c>
      <c r="G9" s="212" t="s">
        <v>9</v>
      </c>
      <c r="H9" s="212"/>
      <c r="I9" s="212"/>
      <c r="J9" s="212"/>
      <c r="K9" s="212"/>
      <c r="L9" s="212"/>
      <c r="M9" s="212"/>
    </row>
    <row r="10" spans="1:14" ht="23.25" customHeight="1">
      <c r="A10" s="212"/>
      <c r="B10" s="212"/>
      <c r="C10" s="212"/>
      <c r="D10" s="212"/>
      <c r="E10" s="212"/>
      <c r="F10" s="212"/>
      <c r="G10" s="52" t="s">
        <v>10</v>
      </c>
      <c r="H10" s="52" t="s">
        <v>11</v>
      </c>
      <c r="I10" s="212"/>
      <c r="J10" s="52" t="s">
        <v>12</v>
      </c>
      <c r="K10" s="52" t="s">
        <v>13</v>
      </c>
      <c r="L10" s="52" t="s">
        <v>12</v>
      </c>
      <c r="M10" s="52" t="s">
        <v>13</v>
      </c>
    </row>
    <row r="11" spans="1:14">
      <c r="A11" s="53" t="s">
        <v>14</v>
      </c>
      <c r="B11" s="53" t="s">
        <v>15</v>
      </c>
      <c r="C11" s="53" t="s">
        <v>16</v>
      </c>
      <c r="D11" s="53" t="s">
        <v>17</v>
      </c>
      <c r="E11" s="53" t="s">
        <v>18</v>
      </c>
      <c r="F11" s="53" t="s">
        <v>19</v>
      </c>
      <c r="G11" s="53" t="s">
        <v>20</v>
      </c>
      <c r="H11" s="53" t="s">
        <v>21</v>
      </c>
      <c r="I11" s="53"/>
      <c r="J11" s="53" t="s">
        <v>23</v>
      </c>
      <c r="K11" s="53" t="s">
        <v>24</v>
      </c>
      <c r="L11" s="53" t="s">
        <v>25</v>
      </c>
      <c r="M11" s="53" t="s">
        <v>26</v>
      </c>
    </row>
    <row r="12" spans="1:14">
      <c r="A12" s="54" t="s">
        <v>27</v>
      </c>
      <c r="B12" s="55" t="s">
        <v>28</v>
      </c>
      <c r="C12" s="56"/>
      <c r="D12" s="57"/>
      <c r="F12" s="58"/>
      <c r="G12" s="56"/>
      <c r="H12" s="59"/>
      <c r="I12" s="60"/>
      <c r="J12" s="61"/>
      <c r="K12" s="62"/>
      <c r="L12" s="56"/>
      <c r="M12" s="56"/>
    </row>
    <row r="13" spans="1:14">
      <c r="A13" s="56">
        <v>1</v>
      </c>
      <c r="B13" s="63" t="s">
        <v>40</v>
      </c>
      <c r="C13" s="56">
        <v>76012000</v>
      </c>
      <c r="D13" s="64" t="s">
        <v>41</v>
      </c>
      <c r="E13" s="47">
        <f>+Tổng!H9</f>
        <v>4.1420006210642752E-4</v>
      </c>
      <c r="F13" s="65">
        <f>+Tổng!E45</f>
        <v>2515</v>
      </c>
      <c r="G13" s="56"/>
      <c r="H13" s="66">
        <f>F13*E13</f>
        <v>1.0417131561976651</v>
      </c>
      <c r="I13" s="64" t="s">
        <v>43</v>
      </c>
      <c r="J13" s="67">
        <f>+Tổng!C45</f>
        <v>104258702660</v>
      </c>
      <c r="K13" s="42">
        <f>+Tổng!D45</f>
        <v>44460</v>
      </c>
      <c r="L13" s="56"/>
      <c r="M13" s="56"/>
    </row>
    <row r="14" spans="1:14">
      <c r="A14" s="56"/>
      <c r="B14" s="68"/>
      <c r="C14" s="56"/>
      <c r="D14" s="60"/>
      <c r="E14" s="47"/>
      <c r="F14" s="58"/>
      <c r="G14" s="56"/>
      <c r="H14" s="69"/>
      <c r="I14" s="60"/>
      <c r="J14" s="70"/>
      <c r="K14" s="62"/>
      <c r="L14" s="56"/>
      <c r="M14" s="56"/>
    </row>
    <row r="15" spans="1:14">
      <c r="A15" s="54"/>
      <c r="B15" s="71"/>
      <c r="C15" s="56"/>
      <c r="D15" s="56"/>
      <c r="E15" s="56"/>
      <c r="F15" s="72"/>
      <c r="G15" s="73"/>
      <c r="H15" s="46">
        <f>SUM(H13:H14)</f>
        <v>1.0417131561976651</v>
      </c>
      <c r="I15" s="56"/>
      <c r="J15" s="56"/>
      <c r="K15" s="56"/>
      <c r="L15" s="56"/>
      <c r="M15" s="56"/>
    </row>
    <row r="16" spans="1:14">
      <c r="A16" s="54" t="s">
        <v>29</v>
      </c>
      <c r="B16" s="55" t="s">
        <v>30</v>
      </c>
      <c r="C16" s="75"/>
      <c r="D16" s="75"/>
      <c r="E16" s="75"/>
      <c r="F16" s="75"/>
      <c r="G16" s="75"/>
      <c r="H16" s="46">
        <f>+Tổng!F9</f>
        <v>5.3717628926206293</v>
      </c>
      <c r="I16" s="75"/>
      <c r="J16" s="75"/>
      <c r="K16" s="75"/>
      <c r="L16" s="56"/>
      <c r="M16" s="56"/>
      <c r="N16" s="74"/>
    </row>
    <row r="18" spans="1:15" ht="15" customHeight="1">
      <c r="A18" s="203" t="s">
        <v>37</v>
      </c>
    </row>
    <row r="19" spans="1:15" ht="25.5" customHeight="1">
      <c r="A19" s="203"/>
      <c r="B19" s="204" t="s">
        <v>31</v>
      </c>
      <c r="C19" s="76"/>
      <c r="D19" s="76"/>
      <c r="E19" s="165"/>
      <c r="F19" s="165"/>
      <c r="G19" s="165"/>
      <c r="H19" s="165"/>
      <c r="I19" s="165"/>
      <c r="J19" s="166">
        <f>H16</f>
        <v>5.3717628926206293</v>
      </c>
      <c r="K19" s="166">
        <f>H15</f>
        <v>1.0417131561976651</v>
      </c>
      <c r="L19" s="206">
        <f>(J19-K19)/J20</f>
        <v>0.80607611001805357</v>
      </c>
      <c r="M19" s="206"/>
    </row>
    <row r="20" spans="1:15" ht="23.25" customHeight="1">
      <c r="A20" s="203"/>
      <c r="B20" s="204"/>
      <c r="C20" s="165"/>
      <c r="D20" s="165"/>
      <c r="E20" s="165"/>
      <c r="F20" s="165"/>
      <c r="G20" s="165"/>
      <c r="H20" s="165"/>
      <c r="I20" s="165"/>
      <c r="J20" s="207">
        <f>H16</f>
        <v>5.3717628926206293</v>
      </c>
      <c r="K20" s="208"/>
      <c r="L20" s="206"/>
      <c r="M20" s="206"/>
      <c r="O20" s="45">
        <v>80.03</v>
      </c>
    </row>
    <row r="21" spans="1:15" ht="18.75" customHeight="1">
      <c r="A21" s="203"/>
      <c r="C21" s="205"/>
      <c r="D21" s="205"/>
    </row>
    <row r="22" spans="1:15">
      <c r="A22" s="77" t="s">
        <v>32</v>
      </c>
    </row>
    <row r="23" spans="1:15">
      <c r="A23" s="50" t="s">
        <v>33</v>
      </c>
    </row>
    <row r="25" spans="1:15">
      <c r="I25" s="78" t="str">
        <f>+Tổng!E2</f>
        <v>Hà Nội, ngày 17 tháng 2 năm 2022</v>
      </c>
    </row>
    <row r="26" spans="1:15">
      <c r="I26" s="77" t="s">
        <v>34</v>
      </c>
    </row>
    <row r="27" spans="1:15">
      <c r="I27" s="78" t="s">
        <v>35</v>
      </c>
    </row>
  </sheetData>
  <mergeCells count="19">
    <mergeCell ref="A1:N1"/>
    <mergeCell ref="F4:M4"/>
    <mergeCell ref="C5:E5"/>
    <mergeCell ref="A8:A10"/>
    <mergeCell ref="B8:B10"/>
    <mergeCell ref="C8:C10"/>
    <mergeCell ref="D8:D10"/>
    <mergeCell ref="E8:E10"/>
    <mergeCell ref="F8:H8"/>
    <mergeCell ref="I8:I10"/>
    <mergeCell ref="J8:K9"/>
    <mergeCell ref="L8:M9"/>
    <mergeCell ref="F9:F10"/>
    <mergeCell ref="G9:H9"/>
    <mergeCell ref="A18:A21"/>
    <mergeCell ref="B19:B20"/>
    <mergeCell ref="C21:D21"/>
    <mergeCell ref="L19:M20"/>
    <mergeCell ref="J20:K20"/>
  </mergeCells>
  <phoneticPr fontId="35"/>
  <pageMargins left="0.1" right="0.1" top="0.75" bottom="0.75" header="0.3" footer="0.3"/>
  <pageSetup paperSize="9" scale="71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7">
    <tabColor rgb="FFFFFF00"/>
  </sheetPr>
  <dimension ref="A1:N27"/>
  <sheetViews>
    <sheetView view="pageBreakPreview" topLeftCell="A4" zoomScaleSheetLayoutView="100" workbookViewId="0">
      <selection activeCell="N17" sqref="N17"/>
    </sheetView>
  </sheetViews>
  <sheetFormatPr defaultColWidth="9.08984375" defaultRowHeight="14.5"/>
  <cols>
    <col min="1" max="1" width="6.453125" style="45" customWidth="1"/>
    <col min="2" max="2" width="29.54296875" style="45" customWidth="1"/>
    <col min="3" max="3" width="9.36328125" style="45" customWidth="1"/>
    <col min="4" max="4" width="6.90625" style="45" customWidth="1"/>
    <col min="5" max="5" width="10.6328125" style="45" customWidth="1"/>
    <col min="6" max="6" width="11.90625" style="45" customWidth="1"/>
    <col min="7" max="7" width="7.6328125" style="45" customWidth="1"/>
    <col min="8" max="8" width="12.90625" style="45" customWidth="1"/>
    <col min="9" max="9" width="11.6328125" style="45" customWidth="1"/>
    <col min="10" max="10" width="13.54296875" style="45" customWidth="1"/>
    <col min="11" max="11" width="15" style="45" customWidth="1"/>
    <col min="12" max="13" width="10.6328125" style="45" customWidth="1"/>
    <col min="14" max="16384" width="9.08984375" style="45"/>
  </cols>
  <sheetData>
    <row r="1" spans="1:14" ht="40.5" customHeight="1">
      <c r="A1" s="209" t="s">
        <v>0</v>
      </c>
      <c r="B1" s="210"/>
      <c r="C1" s="210"/>
      <c r="D1" s="210"/>
      <c r="E1" s="210"/>
      <c r="F1" s="210"/>
      <c r="G1" s="210"/>
      <c r="H1" s="210"/>
      <c r="I1" s="210"/>
      <c r="J1" s="210"/>
      <c r="K1" s="210"/>
      <c r="L1" s="210"/>
      <c r="M1" s="210"/>
      <c r="N1" s="210"/>
    </row>
    <row r="2" spans="1:14" ht="21.75" customHeight="1">
      <c r="A2" s="48"/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</row>
    <row r="3" spans="1:14">
      <c r="A3" s="50" t="s">
        <v>130</v>
      </c>
      <c r="F3" s="50" t="s">
        <v>111</v>
      </c>
      <c r="H3" s="50"/>
    </row>
    <row r="4" spans="1:14" ht="18" customHeight="1">
      <c r="A4" s="50" t="s">
        <v>131</v>
      </c>
      <c r="F4" s="204" t="s">
        <v>44</v>
      </c>
      <c r="G4" s="204"/>
      <c r="H4" s="204"/>
      <c r="I4" s="204"/>
      <c r="J4" s="204"/>
      <c r="K4" s="204"/>
      <c r="L4" s="204"/>
      <c r="M4" s="204"/>
    </row>
    <row r="5" spans="1:14">
      <c r="A5" s="51" t="s">
        <v>52</v>
      </c>
      <c r="C5" s="211">
        <f>+Tổng!C3</f>
        <v>304534278700</v>
      </c>
      <c r="D5" s="211"/>
      <c r="E5" s="211"/>
      <c r="F5" s="50" t="s">
        <v>39</v>
      </c>
      <c r="H5" s="50"/>
      <c r="J5" s="50" t="s">
        <v>48</v>
      </c>
      <c r="K5" s="45" t="str">
        <f>+Tổng!C11</f>
        <v>FZA2-19-4JYA</v>
      </c>
    </row>
    <row r="6" spans="1:14">
      <c r="F6" s="50" t="s">
        <v>51</v>
      </c>
      <c r="G6" s="45" t="str">
        <f>+Tổng!D11&amp;" chiếc"</f>
        <v>1944 chiếc</v>
      </c>
      <c r="H6" s="50"/>
      <c r="J6" s="45" t="s">
        <v>50</v>
      </c>
      <c r="K6" s="45" t="str">
        <f>+Tổng!G11&amp;" USD"</f>
        <v>39592.98 USD</v>
      </c>
    </row>
    <row r="7" spans="1:14">
      <c r="F7" s="51"/>
      <c r="H7" s="51"/>
    </row>
    <row r="8" spans="1:14" ht="42.75" customHeight="1">
      <c r="A8" s="212" t="s">
        <v>1</v>
      </c>
      <c r="B8" s="212" t="s">
        <v>2</v>
      </c>
      <c r="C8" s="212" t="s">
        <v>45</v>
      </c>
      <c r="D8" s="212" t="s">
        <v>3</v>
      </c>
      <c r="E8" s="212" t="s">
        <v>36</v>
      </c>
      <c r="F8" s="212" t="s">
        <v>4</v>
      </c>
      <c r="G8" s="212"/>
      <c r="H8" s="212"/>
      <c r="I8" s="212" t="s">
        <v>5</v>
      </c>
      <c r="J8" s="212" t="s">
        <v>6</v>
      </c>
      <c r="K8" s="212"/>
      <c r="L8" s="212" t="s">
        <v>7</v>
      </c>
      <c r="M8" s="212"/>
    </row>
    <row r="9" spans="1:14">
      <c r="A9" s="212"/>
      <c r="B9" s="212"/>
      <c r="C9" s="212"/>
      <c r="D9" s="212"/>
      <c r="E9" s="212"/>
      <c r="F9" s="212" t="s">
        <v>8</v>
      </c>
      <c r="G9" s="212" t="s">
        <v>9</v>
      </c>
      <c r="H9" s="212"/>
      <c r="I9" s="212"/>
      <c r="J9" s="212"/>
      <c r="K9" s="212"/>
      <c r="L9" s="212"/>
      <c r="M9" s="212"/>
    </row>
    <row r="10" spans="1:14" ht="23.25" customHeight="1">
      <c r="A10" s="212"/>
      <c r="B10" s="212"/>
      <c r="C10" s="212"/>
      <c r="D10" s="212"/>
      <c r="E10" s="212"/>
      <c r="F10" s="212"/>
      <c r="G10" s="52" t="s">
        <v>10</v>
      </c>
      <c r="H10" s="52" t="s">
        <v>11</v>
      </c>
      <c r="I10" s="212"/>
      <c r="J10" s="52" t="s">
        <v>12</v>
      </c>
      <c r="K10" s="52" t="s">
        <v>13</v>
      </c>
      <c r="L10" s="52" t="s">
        <v>12</v>
      </c>
      <c r="M10" s="52" t="s">
        <v>13</v>
      </c>
    </row>
    <row r="11" spans="1:14">
      <c r="A11" s="53" t="s">
        <v>14</v>
      </c>
      <c r="B11" s="53" t="s">
        <v>15</v>
      </c>
      <c r="C11" s="53" t="s">
        <v>16</v>
      </c>
      <c r="D11" s="53" t="s">
        <v>17</v>
      </c>
      <c r="E11" s="53" t="s">
        <v>18</v>
      </c>
      <c r="F11" s="53" t="s">
        <v>19</v>
      </c>
      <c r="G11" s="53" t="s">
        <v>20</v>
      </c>
      <c r="H11" s="53" t="s">
        <v>21</v>
      </c>
      <c r="I11" s="53" t="s">
        <v>22</v>
      </c>
      <c r="J11" s="53" t="s">
        <v>23</v>
      </c>
      <c r="K11" s="53" t="s">
        <v>24</v>
      </c>
      <c r="L11" s="53" t="s">
        <v>25</v>
      </c>
      <c r="M11" s="53" t="s">
        <v>26</v>
      </c>
    </row>
    <row r="12" spans="1:14">
      <c r="A12" s="54" t="s">
        <v>27</v>
      </c>
      <c r="B12" s="55" t="s">
        <v>28</v>
      </c>
      <c r="C12" s="56"/>
      <c r="D12" s="57"/>
      <c r="F12" s="58"/>
      <c r="G12" s="56"/>
      <c r="H12" s="59"/>
      <c r="I12" s="60"/>
      <c r="J12" s="61"/>
      <c r="K12" s="62"/>
      <c r="L12" s="56"/>
      <c r="M12" s="56"/>
    </row>
    <row r="13" spans="1:14">
      <c r="A13" s="56">
        <v>1</v>
      </c>
      <c r="B13" s="63" t="s">
        <v>40</v>
      </c>
      <c r="C13" s="56">
        <v>76012000</v>
      </c>
      <c r="D13" s="64" t="s">
        <v>41</v>
      </c>
      <c r="E13" s="47">
        <f>+Tổng!H11</f>
        <v>2.5252842496166061E-3</v>
      </c>
      <c r="F13" s="65">
        <f>+Tổng!E45</f>
        <v>2515</v>
      </c>
      <c r="G13" s="56"/>
      <c r="H13" s="66">
        <f>F13*E13</f>
        <v>6.351089887785764</v>
      </c>
      <c r="I13" s="64" t="s">
        <v>43</v>
      </c>
      <c r="J13" s="67">
        <f>+Tổng!C45</f>
        <v>104258702660</v>
      </c>
      <c r="K13" s="42">
        <f>+Tổng!D45</f>
        <v>44460</v>
      </c>
      <c r="L13" s="56"/>
      <c r="M13" s="56"/>
    </row>
    <row r="14" spans="1:14" ht="36.5">
      <c r="A14" s="56">
        <v>2</v>
      </c>
      <c r="B14" s="68" t="s">
        <v>138</v>
      </c>
      <c r="C14" s="56" t="s">
        <v>110</v>
      </c>
      <c r="D14" s="57" t="s">
        <v>56</v>
      </c>
      <c r="E14" s="47">
        <f>+Tổng!I11</f>
        <v>1.0383360147092622</v>
      </c>
      <c r="F14" s="79">
        <f>+Tổng!E46</f>
        <v>1.6160000000000001</v>
      </c>
      <c r="G14" s="56"/>
      <c r="H14" s="66">
        <f>F14*E14</f>
        <v>1.6779509997701678</v>
      </c>
      <c r="I14" s="57" t="s">
        <v>104</v>
      </c>
      <c r="J14" s="70" t="str">
        <f>+Tổng!C46</f>
        <v>104248266730</v>
      </c>
      <c r="K14" s="62">
        <f>+Tổng!D46</f>
        <v>44453</v>
      </c>
      <c r="L14" s="56"/>
      <c r="M14" s="56"/>
    </row>
    <row r="15" spans="1:14">
      <c r="A15" s="54"/>
      <c r="B15" s="71"/>
      <c r="C15" s="56"/>
      <c r="D15" s="56"/>
      <c r="E15" s="56"/>
      <c r="F15" s="72"/>
      <c r="G15" s="73"/>
      <c r="H15" s="46">
        <f>SUM(H13:H14)</f>
        <v>8.0290408875559311</v>
      </c>
      <c r="I15" s="56"/>
      <c r="J15" s="56"/>
      <c r="K15" s="56"/>
      <c r="L15" s="56"/>
      <c r="M15" s="56"/>
    </row>
    <row r="16" spans="1:14">
      <c r="A16" s="54" t="s">
        <v>29</v>
      </c>
      <c r="B16" s="55" t="s">
        <v>30</v>
      </c>
      <c r="C16" s="75"/>
      <c r="D16" s="75"/>
      <c r="E16" s="75"/>
      <c r="F16" s="75"/>
      <c r="G16" s="75"/>
      <c r="H16" s="46">
        <f>+Tổng!F11</f>
        <v>20.366759157424394</v>
      </c>
      <c r="I16" s="75"/>
      <c r="J16" s="75"/>
      <c r="K16" s="75"/>
      <c r="L16" s="56"/>
      <c r="M16" s="56"/>
      <c r="N16" s="74"/>
    </row>
    <row r="18" spans="1:13" ht="15" customHeight="1">
      <c r="A18" s="203" t="s">
        <v>37</v>
      </c>
    </row>
    <row r="19" spans="1:13" ht="25.5" customHeight="1">
      <c r="A19" s="203"/>
      <c r="B19" s="204" t="s">
        <v>31</v>
      </c>
      <c r="C19" s="76"/>
      <c r="D19" s="76"/>
      <c r="E19" s="165"/>
      <c r="F19" s="165"/>
      <c r="G19" s="165"/>
      <c r="H19" s="165"/>
      <c r="I19" s="165"/>
      <c r="J19" s="166">
        <f>H16</f>
        <v>20.366759157424394</v>
      </c>
      <c r="K19" s="166">
        <f>H15</f>
        <v>8.0290408875559311</v>
      </c>
      <c r="L19" s="206">
        <f>(J19-K19)/J20</f>
        <v>0.60577719677953445</v>
      </c>
      <c r="M19" s="206"/>
    </row>
    <row r="20" spans="1:13" ht="23.25" customHeight="1">
      <c r="A20" s="203"/>
      <c r="B20" s="204"/>
      <c r="C20" s="165"/>
      <c r="D20" s="165"/>
      <c r="E20" s="165"/>
      <c r="F20" s="165"/>
      <c r="G20" s="165"/>
      <c r="H20" s="165"/>
      <c r="I20" s="165"/>
      <c r="J20" s="207">
        <f>H16</f>
        <v>20.366759157424394</v>
      </c>
      <c r="K20" s="208"/>
      <c r="L20" s="206"/>
      <c r="M20" s="206"/>
    </row>
    <row r="21" spans="1:13" ht="18.75" customHeight="1">
      <c r="A21" s="203"/>
      <c r="C21" s="205"/>
      <c r="D21" s="205"/>
    </row>
    <row r="22" spans="1:13">
      <c r="A22" s="77" t="s">
        <v>32</v>
      </c>
    </row>
    <row r="23" spans="1:13">
      <c r="A23" s="50" t="s">
        <v>33</v>
      </c>
    </row>
    <row r="25" spans="1:13">
      <c r="I25" s="78" t="str">
        <f>+Tổng!E2</f>
        <v>Hà Nội, ngày 17 tháng 2 năm 2022</v>
      </c>
    </row>
    <row r="26" spans="1:13">
      <c r="I26" s="77" t="s">
        <v>34</v>
      </c>
    </row>
    <row r="27" spans="1:13">
      <c r="I27" s="78" t="s">
        <v>35</v>
      </c>
    </row>
  </sheetData>
  <mergeCells count="19">
    <mergeCell ref="A1:N1"/>
    <mergeCell ref="F4:M4"/>
    <mergeCell ref="C5:E5"/>
    <mergeCell ref="A8:A10"/>
    <mergeCell ref="B8:B10"/>
    <mergeCell ref="C8:C10"/>
    <mergeCell ref="D8:D10"/>
    <mergeCell ref="E8:E10"/>
    <mergeCell ref="F8:H8"/>
    <mergeCell ref="I8:I10"/>
    <mergeCell ref="J8:K9"/>
    <mergeCell ref="L8:M9"/>
    <mergeCell ref="F9:F10"/>
    <mergeCell ref="G9:H9"/>
    <mergeCell ref="A18:A21"/>
    <mergeCell ref="B19:B20"/>
    <mergeCell ref="C21:D21"/>
    <mergeCell ref="L19:M20"/>
    <mergeCell ref="J20:K20"/>
  </mergeCells>
  <phoneticPr fontId="35"/>
  <pageMargins left="0.1" right="0.1" top="0.75" bottom="0.75" header="0.3" footer="0.3"/>
  <pageSetup paperSize="9" scale="7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9">
    <tabColor rgb="FFFFFF00"/>
  </sheetPr>
  <dimension ref="A1:N27"/>
  <sheetViews>
    <sheetView view="pageBreakPreview" topLeftCell="A4" zoomScaleSheetLayoutView="100" workbookViewId="0">
      <selection activeCell="N17" sqref="N17"/>
    </sheetView>
  </sheetViews>
  <sheetFormatPr defaultColWidth="9.08984375" defaultRowHeight="14.5"/>
  <cols>
    <col min="1" max="1" width="6.453125" style="45" customWidth="1"/>
    <col min="2" max="2" width="29.54296875" style="45" customWidth="1"/>
    <col min="3" max="3" width="9.36328125" style="45" customWidth="1"/>
    <col min="4" max="4" width="6.90625" style="45" customWidth="1"/>
    <col min="5" max="5" width="10.6328125" style="45" customWidth="1"/>
    <col min="6" max="6" width="11.90625" style="45" customWidth="1"/>
    <col min="7" max="7" width="7.6328125" style="45" customWidth="1"/>
    <col min="8" max="8" width="12.90625" style="45" customWidth="1"/>
    <col min="9" max="9" width="11.6328125" style="45" customWidth="1"/>
    <col min="10" max="10" width="13.54296875" style="45" customWidth="1"/>
    <col min="11" max="11" width="15" style="45" customWidth="1"/>
    <col min="12" max="13" width="10.6328125" style="45" customWidth="1"/>
    <col min="14" max="16384" width="9.08984375" style="45"/>
  </cols>
  <sheetData>
    <row r="1" spans="1:14" ht="40.5" customHeight="1">
      <c r="A1" s="209" t="s">
        <v>0</v>
      </c>
      <c r="B1" s="210"/>
      <c r="C1" s="210"/>
      <c r="D1" s="210"/>
      <c r="E1" s="210"/>
      <c r="F1" s="210"/>
      <c r="G1" s="210"/>
      <c r="H1" s="210"/>
      <c r="I1" s="210"/>
      <c r="J1" s="210"/>
      <c r="K1" s="210"/>
      <c r="L1" s="210"/>
      <c r="M1" s="210"/>
      <c r="N1" s="210"/>
    </row>
    <row r="2" spans="1:14" ht="21.75" customHeight="1">
      <c r="A2" s="48"/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</row>
    <row r="3" spans="1:14">
      <c r="A3" s="50" t="s">
        <v>130</v>
      </c>
      <c r="F3" s="50" t="s">
        <v>111</v>
      </c>
      <c r="H3" s="50"/>
    </row>
    <row r="4" spans="1:14" ht="18" customHeight="1">
      <c r="A4" s="50" t="s">
        <v>131</v>
      </c>
      <c r="F4" s="204" t="s">
        <v>44</v>
      </c>
      <c r="G4" s="204"/>
      <c r="H4" s="204"/>
      <c r="I4" s="204"/>
      <c r="J4" s="204"/>
      <c r="K4" s="204"/>
      <c r="L4" s="204"/>
      <c r="M4" s="204"/>
    </row>
    <row r="5" spans="1:14">
      <c r="A5" s="51" t="s">
        <v>52</v>
      </c>
      <c r="C5" s="211">
        <f>+Tổng!C3</f>
        <v>304534278700</v>
      </c>
      <c r="D5" s="211"/>
      <c r="E5" s="211"/>
      <c r="F5" s="50" t="s">
        <v>39</v>
      </c>
      <c r="H5" s="50"/>
      <c r="J5" s="50" t="s">
        <v>48</v>
      </c>
      <c r="K5" s="45" t="str">
        <f>+Tổng!C12</f>
        <v>FZB1-21-101</v>
      </c>
    </row>
    <row r="6" spans="1:14">
      <c r="F6" s="50" t="s">
        <v>51</v>
      </c>
      <c r="G6" s="45" t="str">
        <f>+Tổng!D12&amp;" chiếc"</f>
        <v>729 chiếc</v>
      </c>
      <c r="H6" s="50"/>
      <c r="J6" s="45" t="s">
        <v>50</v>
      </c>
      <c r="K6" s="45" t="str">
        <f>+Tổng!G12&amp;" USD"</f>
        <v>6222.83 USD</v>
      </c>
    </row>
    <row r="7" spans="1:14">
      <c r="F7" s="51"/>
      <c r="H7" s="51"/>
    </row>
    <row r="8" spans="1:14" ht="42.75" customHeight="1">
      <c r="A8" s="212" t="s">
        <v>1</v>
      </c>
      <c r="B8" s="212" t="s">
        <v>2</v>
      </c>
      <c r="C8" s="212" t="s">
        <v>45</v>
      </c>
      <c r="D8" s="212" t="s">
        <v>3</v>
      </c>
      <c r="E8" s="212" t="s">
        <v>36</v>
      </c>
      <c r="F8" s="212" t="s">
        <v>4</v>
      </c>
      <c r="G8" s="212"/>
      <c r="H8" s="212"/>
      <c r="I8" s="212" t="s">
        <v>5</v>
      </c>
      <c r="J8" s="212" t="s">
        <v>6</v>
      </c>
      <c r="K8" s="212"/>
      <c r="L8" s="212" t="s">
        <v>7</v>
      </c>
      <c r="M8" s="212"/>
    </row>
    <row r="9" spans="1:14">
      <c r="A9" s="212"/>
      <c r="B9" s="212"/>
      <c r="C9" s="212"/>
      <c r="D9" s="212"/>
      <c r="E9" s="212"/>
      <c r="F9" s="212" t="s">
        <v>8</v>
      </c>
      <c r="G9" s="212" t="s">
        <v>9</v>
      </c>
      <c r="H9" s="212"/>
      <c r="I9" s="212"/>
      <c r="J9" s="212"/>
      <c r="K9" s="212"/>
      <c r="L9" s="212"/>
      <c r="M9" s="212"/>
    </row>
    <row r="10" spans="1:14" ht="23.25" customHeight="1">
      <c r="A10" s="212"/>
      <c r="B10" s="212"/>
      <c r="C10" s="212"/>
      <c r="D10" s="212"/>
      <c r="E10" s="212"/>
      <c r="F10" s="212"/>
      <c r="G10" s="52" t="s">
        <v>10</v>
      </c>
      <c r="H10" s="52" t="s">
        <v>11</v>
      </c>
      <c r="I10" s="212"/>
      <c r="J10" s="52" t="s">
        <v>12</v>
      </c>
      <c r="K10" s="52" t="s">
        <v>13</v>
      </c>
      <c r="L10" s="52" t="s">
        <v>12</v>
      </c>
      <c r="M10" s="52" t="s">
        <v>13</v>
      </c>
    </row>
    <row r="11" spans="1:14">
      <c r="A11" s="53" t="s">
        <v>14</v>
      </c>
      <c r="B11" s="53" t="s">
        <v>15</v>
      </c>
      <c r="C11" s="53" t="s">
        <v>16</v>
      </c>
      <c r="D11" s="53" t="s">
        <v>17</v>
      </c>
      <c r="E11" s="53" t="s">
        <v>18</v>
      </c>
      <c r="F11" s="53" t="s">
        <v>19</v>
      </c>
      <c r="G11" s="53" t="s">
        <v>20</v>
      </c>
      <c r="H11" s="53" t="s">
        <v>21</v>
      </c>
      <c r="I11" s="53" t="s">
        <v>22</v>
      </c>
      <c r="J11" s="53" t="s">
        <v>23</v>
      </c>
      <c r="K11" s="53" t="s">
        <v>24</v>
      </c>
      <c r="L11" s="53" t="s">
        <v>25</v>
      </c>
      <c r="M11" s="53" t="s">
        <v>26</v>
      </c>
    </row>
    <row r="12" spans="1:14">
      <c r="A12" s="54" t="s">
        <v>27</v>
      </c>
      <c r="B12" s="55" t="s">
        <v>28</v>
      </c>
      <c r="C12" s="56"/>
      <c r="D12" s="57"/>
      <c r="F12" s="58"/>
      <c r="G12" s="56"/>
      <c r="H12" s="59"/>
      <c r="I12" s="60"/>
      <c r="J12" s="61"/>
      <c r="K12" s="62"/>
      <c r="L12" s="56"/>
      <c r="M12" s="56"/>
    </row>
    <row r="13" spans="1:14">
      <c r="A13" s="56">
        <v>1</v>
      </c>
      <c r="B13" s="63" t="s">
        <v>40</v>
      </c>
      <c r="C13" s="56">
        <v>76012000</v>
      </c>
      <c r="D13" s="64" t="s">
        <v>41</v>
      </c>
      <c r="E13" s="47">
        <f>+Tổng!H12</f>
        <v>1.4537086050703002E-3</v>
      </c>
      <c r="F13" s="65">
        <f>+Tổng!E45</f>
        <v>2515</v>
      </c>
      <c r="G13" s="56"/>
      <c r="H13" s="66">
        <f>F13*E13</f>
        <v>3.6560771417518052</v>
      </c>
      <c r="I13" s="64" t="s">
        <v>43</v>
      </c>
      <c r="J13" s="67">
        <f>+Tổng!C45</f>
        <v>104258702660</v>
      </c>
      <c r="K13" s="42">
        <f>+Tổng!D45</f>
        <v>44460</v>
      </c>
      <c r="L13" s="56"/>
      <c r="M13" s="56"/>
    </row>
    <row r="14" spans="1:14">
      <c r="A14" s="56"/>
      <c r="B14" s="68"/>
      <c r="C14" s="56"/>
      <c r="D14" s="60"/>
      <c r="E14" s="47"/>
      <c r="F14" s="58"/>
      <c r="G14" s="56"/>
      <c r="H14" s="69"/>
      <c r="I14" s="60"/>
      <c r="J14" s="70"/>
      <c r="K14" s="62"/>
      <c r="L14" s="56"/>
      <c r="M14" s="56"/>
    </row>
    <row r="15" spans="1:14">
      <c r="A15" s="54"/>
      <c r="B15" s="71"/>
      <c r="C15" s="56"/>
      <c r="D15" s="56"/>
      <c r="E15" s="56"/>
      <c r="F15" s="72"/>
      <c r="G15" s="73"/>
      <c r="H15" s="46">
        <f>SUM(H13:H14)</f>
        <v>3.6560771417518052</v>
      </c>
      <c r="I15" s="56"/>
      <c r="J15" s="56"/>
      <c r="K15" s="56"/>
      <c r="L15" s="56"/>
      <c r="M15" s="56"/>
    </row>
    <row r="16" spans="1:14">
      <c r="A16" s="54" t="s">
        <v>29</v>
      </c>
      <c r="B16" s="55" t="s">
        <v>30</v>
      </c>
      <c r="C16" s="75"/>
      <c r="D16" s="75"/>
      <c r="E16" s="75"/>
      <c r="F16" s="75"/>
      <c r="G16" s="75"/>
      <c r="H16" s="46">
        <f>+Tổng!F12</f>
        <v>8.5361154489091859</v>
      </c>
      <c r="I16" s="75"/>
      <c r="J16" s="75"/>
      <c r="K16" s="75"/>
      <c r="L16" s="56"/>
      <c r="M16" s="56"/>
      <c r="N16" s="74"/>
    </row>
    <row r="18" spans="1:13" ht="15" customHeight="1">
      <c r="A18" s="203" t="s">
        <v>37</v>
      </c>
    </row>
    <row r="19" spans="1:13" ht="25.5" customHeight="1">
      <c r="A19" s="203"/>
      <c r="B19" s="204" t="s">
        <v>31</v>
      </c>
      <c r="C19" s="76"/>
      <c r="D19" s="76"/>
      <c r="E19" s="165"/>
      <c r="F19" s="165"/>
      <c r="G19" s="165"/>
      <c r="H19" s="165"/>
      <c r="I19" s="165"/>
      <c r="J19" s="166">
        <f>H16</f>
        <v>8.5361154489091859</v>
      </c>
      <c r="K19" s="166">
        <f>H15</f>
        <v>3.6560771417518052</v>
      </c>
      <c r="L19" s="206">
        <f>(J19-K19)/J20</f>
        <v>0.57169310049350286</v>
      </c>
      <c r="M19" s="206"/>
    </row>
    <row r="20" spans="1:13" ht="23.25" customHeight="1">
      <c r="A20" s="203"/>
      <c r="B20" s="204"/>
      <c r="C20" s="165"/>
      <c r="D20" s="165"/>
      <c r="E20" s="165"/>
      <c r="F20" s="165"/>
      <c r="G20" s="165"/>
      <c r="H20" s="165"/>
      <c r="I20" s="165"/>
      <c r="J20" s="207">
        <f>H16</f>
        <v>8.5361154489091859</v>
      </c>
      <c r="K20" s="208"/>
      <c r="L20" s="206"/>
      <c r="M20" s="206"/>
    </row>
    <row r="21" spans="1:13" ht="18.75" customHeight="1">
      <c r="A21" s="203"/>
      <c r="C21" s="205"/>
      <c r="D21" s="205"/>
    </row>
    <row r="22" spans="1:13">
      <c r="A22" s="77" t="s">
        <v>32</v>
      </c>
    </row>
    <row r="23" spans="1:13">
      <c r="A23" s="50" t="s">
        <v>33</v>
      </c>
    </row>
    <row r="25" spans="1:13">
      <c r="I25" s="78" t="str">
        <f>+Tổng!E2</f>
        <v>Hà Nội, ngày 17 tháng 2 năm 2022</v>
      </c>
    </row>
    <row r="26" spans="1:13">
      <c r="I26" s="77" t="s">
        <v>34</v>
      </c>
    </row>
    <row r="27" spans="1:13">
      <c r="I27" s="78" t="s">
        <v>35</v>
      </c>
    </row>
  </sheetData>
  <mergeCells count="19">
    <mergeCell ref="A1:N1"/>
    <mergeCell ref="F4:M4"/>
    <mergeCell ref="C5:E5"/>
    <mergeCell ref="A8:A10"/>
    <mergeCell ref="B8:B10"/>
    <mergeCell ref="C8:C10"/>
    <mergeCell ref="D8:D10"/>
    <mergeCell ref="E8:E10"/>
    <mergeCell ref="F8:H8"/>
    <mergeCell ref="I8:I10"/>
    <mergeCell ref="J8:K9"/>
    <mergeCell ref="L8:M9"/>
    <mergeCell ref="F9:F10"/>
    <mergeCell ref="G9:H9"/>
    <mergeCell ref="A18:A21"/>
    <mergeCell ref="B19:B20"/>
    <mergeCell ref="C21:D21"/>
    <mergeCell ref="L19:M20"/>
    <mergeCell ref="J20:K20"/>
  </mergeCells>
  <phoneticPr fontId="35"/>
  <pageMargins left="0.1" right="0.1" top="0.75" bottom="0.75" header="0.3" footer="0.3"/>
  <pageSetup paperSize="9" scale="73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0">
    <tabColor rgb="FFFFFF00"/>
  </sheetPr>
  <dimension ref="A1:N27"/>
  <sheetViews>
    <sheetView view="pageBreakPreview" zoomScaleSheetLayoutView="100" workbookViewId="0">
      <selection activeCell="O10" sqref="O10"/>
    </sheetView>
  </sheetViews>
  <sheetFormatPr defaultColWidth="9.08984375" defaultRowHeight="14.5"/>
  <cols>
    <col min="1" max="1" width="6.453125" style="45" customWidth="1"/>
    <col min="2" max="2" width="29.54296875" style="45" customWidth="1"/>
    <col min="3" max="3" width="9.36328125" style="45" customWidth="1"/>
    <col min="4" max="4" width="6.90625" style="45" customWidth="1"/>
    <col min="5" max="5" width="10.6328125" style="45" customWidth="1"/>
    <col min="6" max="6" width="11.90625" style="45" customWidth="1"/>
    <col min="7" max="7" width="7.6328125" style="45" customWidth="1"/>
    <col min="8" max="8" width="12.90625" style="45" customWidth="1"/>
    <col min="9" max="9" width="11.6328125" style="45" customWidth="1"/>
    <col min="10" max="10" width="13.54296875" style="45" customWidth="1"/>
    <col min="11" max="11" width="15" style="45" customWidth="1"/>
    <col min="12" max="13" width="10.6328125" style="45" customWidth="1"/>
    <col min="14" max="16384" width="9.08984375" style="45"/>
  </cols>
  <sheetData>
    <row r="1" spans="1:14" ht="40.5" customHeight="1">
      <c r="A1" s="209" t="s">
        <v>0</v>
      </c>
      <c r="B1" s="210"/>
      <c r="C1" s="210"/>
      <c r="D1" s="210"/>
      <c r="E1" s="210"/>
      <c r="F1" s="210"/>
      <c r="G1" s="210"/>
      <c r="H1" s="210"/>
      <c r="I1" s="210"/>
      <c r="J1" s="210"/>
      <c r="K1" s="210"/>
      <c r="L1" s="210"/>
      <c r="M1" s="210"/>
      <c r="N1" s="210"/>
    </row>
    <row r="2" spans="1:14" ht="21.75" customHeight="1">
      <c r="A2" s="48"/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</row>
    <row r="3" spans="1:14">
      <c r="A3" s="50" t="s">
        <v>130</v>
      </c>
      <c r="F3" s="50" t="s">
        <v>111</v>
      </c>
      <c r="H3" s="50"/>
    </row>
    <row r="4" spans="1:14" ht="18" customHeight="1">
      <c r="A4" s="50" t="s">
        <v>131</v>
      </c>
      <c r="F4" s="204" t="s">
        <v>44</v>
      </c>
      <c r="G4" s="204"/>
      <c r="H4" s="204"/>
      <c r="I4" s="204"/>
      <c r="J4" s="204"/>
      <c r="K4" s="204"/>
      <c r="L4" s="204"/>
      <c r="M4" s="204"/>
    </row>
    <row r="5" spans="1:14">
      <c r="A5" s="51" t="s">
        <v>52</v>
      </c>
      <c r="C5" s="211">
        <f>+Tổng!C3</f>
        <v>304534278700</v>
      </c>
      <c r="D5" s="211"/>
      <c r="E5" s="211"/>
      <c r="F5" s="50" t="s">
        <v>39</v>
      </c>
      <c r="H5" s="50"/>
      <c r="J5" s="50" t="s">
        <v>48</v>
      </c>
      <c r="K5" s="45" t="str">
        <f>+Tổng!C13</f>
        <v>FZB1-21-111</v>
      </c>
    </row>
    <row r="6" spans="1:14">
      <c r="F6" s="50" t="s">
        <v>51</v>
      </c>
      <c r="G6" s="45" t="str">
        <f>+Tổng!D13&amp;" chiếc"</f>
        <v>1350 chiếc</v>
      </c>
      <c r="H6" s="50"/>
      <c r="J6" s="45" t="s">
        <v>50</v>
      </c>
      <c r="K6" s="45" t="str">
        <f>+Tổng!G13&amp;" USD"</f>
        <v>12030.58 USD</v>
      </c>
    </row>
    <row r="7" spans="1:14">
      <c r="F7" s="51"/>
      <c r="H7" s="51"/>
    </row>
    <row r="8" spans="1:14" ht="42.75" customHeight="1">
      <c r="A8" s="212" t="s">
        <v>1</v>
      </c>
      <c r="B8" s="212" t="s">
        <v>2</v>
      </c>
      <c r="C8" s="212" t="s">
        <v>45</v>
      </c>
      <c r="D8" s="212" t="s">
        <v>3</v>
      </c>
      <c r="E8" s="212" t="s">
        <v>36</v>
      </c>
      <c r="F8" s="212" t="s">
        <v>4</v>
      </c>
      <c r="G8" s="212"/>
      <c r="H8" s="212"/>
      <c r="I8" s="212" t="s">
        <v>5</v>
      </c>
      <c r="J8" s="212" t="s">
        <v>6</v>
      </c>
      <c r="K8" s="212"/>
      <c r="L8" s="212" t="s">
        <v>7</v>
      </c>
      <c r="M8" s="212"/>
    </row>
    <row r="9" spans="1:14">
      <c r="A9" s="212"/>
      <c r="B9" s="212"/>
      <c r="C9" s="212"/>
      <c r="D9" s="212"/>
      <c r="E9" s="212"/>
      <c r="F9" s="212" t="s">
        <v>8</v>
      </c>
      <c r="G9" s="212" t="s">
        <v>9</v>
      </c>
      <c r="H9" s="212"/>
      <c r="I9" s="212"/>
      <c r="J9" s="212"/>
      <c r="K9" s="212"/>
      <c r="L9" s="212"/>
      <c r="M9" s="212"/>
    </row>
    <row r="10" spans="1:14" ht="23.25" customHeight="1">
      <c r="A10" s="212"/>
      <c r="B10" s="212"/>
      <c r="C10" s="212"/>
      <c r="D10" s="212"/>
      <c r="E10" s="212"/>
      <c r="F10" s="212"/>
      <c r="G10" s="52" t="s">
        <v>10</v>
      </c>
      <c r="H10" s="52" t="s">
        <v>11</v>
      </c>
      <c r="I10" s="212"/>
      <c r="J10" s="52" t="s">
        <v>12</v>
      </c>
      <c r="K10" s="52" t="s">
        <v>13</v>
      </c>
      <c r="L10" s="52" t="s">
        <v>12</v>
      </c>
      <c r="M10" s="52" t="s">
        <v>13</v>
      </c>
    </row>
    <row r="11" spans="1:14">
      <c r="A11" s="53" t="s">
        <v>14</v>
      </c>
      <c r="B11" s="53" t="s">
        <v>15</v>
      </c>
      <c r="C11" s="53" t="s">
        <v>16</v>
      </c>
      <c r="D11" s="53" t="s">
        <v>17</v>
      </c>
      <c r="E11" s="53" t="s">
        <v>18</v>
      </c>
      <c r="F11" s="53" t="s">
        <v>19</v>
      </c>
      <c r="G11" s="53" t="s">
        <v>20</v>
      </c>
      <c r="H11" s="53" t="s">
        <v>21</v>
      </c>
      <c r="I11" s="53" t="s">
        <v>22</v>
      </c>
      <c r="J11" s="53" t="s">
        <v>23</v>
      </c>
      <c r="K11" s="53" t="s">
        <v>24</v>
      </c>
      <c r="L11" s="53" t="s">
        <v>25</v>
      </c>
      <c r="M11" s="53" t="s">
        <v>26</v>
      </c>
    </row>
    <row r="12" spans="1:14">
      <c r="A12" s="54" t="s">
        <v>27</v>
      </c>
      <c r="B12" s="55" t="s">
        <v>28</v>
      </c>
      <c r="C12" s="56"/>
      <c r="D12" s="57"/>
      <c r="F12" s="58"/>
      <c r="G12" s="56"/>
      <c r="H12" s="59"/>
      <c r="I12" s="60"/>
      <c r="J12" s="61"/>
      <c r="K12" s="62"/>
      <c r="L12" s="56"/>
      <c r="M12" s="56"/>
    </row>
    <row r="13" spans="1:14">
      <c r="A13" s="56">
        <v>1</v>
      </c>
      <c r="B13" s="63" t="s">
        <v>40</v>
      </c>
      <c r="C13" s="56">
        <v>76012000</v>
      </c>
      <c r="D13" s="64" t="s">
        <v>41</v>
      </c>
      <c r="E13" s="47">
        <f>+Tổng!H13</f>
        <v>1.6839045842870521E-3</v>
      </c>
      <c r="F13" s="65">
        <f>+Tổng!E45</f>
        <v>2515</v>
      </c>
      <c r="G13" s="56"/>
      <c r="H13" s="66">
        <f>F13*E13</f>
        <v>4.2350200294819356</v>
      </c>
      <c r="I13" s="64" t="s">
        <v>43</v>
      </c>
      <c r="J13" s="67">
        <f>+Tổng!C45</f>
        <v>104258702660</v>
      </c>
      <c r="K13" s="42">
        <f>+Tổng!D45</f>
        <v>44460</v>
      </c>
      <c r="L13" s="56"/>
      <c r="M13" s="56"/>
    </row>
    <row r="14" spans="1:14">
      <c r="A14" s="56"/>
      <c r="B14" s="68"/>
      <c r="C14" s="56"/>
      <c r="D14" s="60"/>
      <c r="E14" s="47"/>
      <c r="F14" s="58"/>
      <c r="G14" s="56"/>
      <c r="H14" s="69"/>
      <c r="I14" s="60"/>
      <c r="J14" s="70"/>
      <c r="K14" s="62"/>
      <c r="L14" s="56"/>
      <c r="M14" s="56"/>
    </row>
    <row r="15" spans="1:14">
      <c r="A15" s="54"/>
      <c r="B15" s="71"/>
      <c r="C15" s="56"/>
      <c r="D15" s="56"/>
      <c r="E15" s="56"/>
      <c r="F15" s="72"/>
      <c r="G15" s="73"/>
      <c r="H15" s="46">
        <f>SUM(H13:H14)</f>
        <v>4.2350200294819356</v>
      </c>
      <c r="I15" s="56"/>
      <c r="J15" s="56"/>
      <c r="K15" s="56"/>
      <c r="L15" s="56"/>
      <c r="M15" s="56"/>
    </row>
    <row r="16" spans="1:14">
      <c r="A16" s="54" t="s">
        <v>29</v>
      </c>
      <c r="B16" s="55" t="s">
        <v>30</v>
      </c>
      <c r="C16" s="75"/>
      <c r="D16" s="75"/>
      <c r="E16" s="75"/>
      <c r="F16" s="75"/>
      <c r="G16" s="75"/>
      <c r="H16" s="46">
        <f>+Tổng!F13</f>
        <v>8.9115435234858076</v>
      </c>
      <c r="I16" s="75"/>
      <c r="J16" s="75"/>
      <c r="K16" s="75"/>
      <c r="L16" s="56"/>
      <c r="M16" s="56"/>
      <c r="N16" s="74">
        <f>+(H16-H15)/H16</f>
        <v>0.5247714362477377</v>
      </c>
    </row>
    <row r="17" spans="1:14">
      <c r="N17" s="45" t="str">
        <f>+TEXT(N16,"00.00%")</f>
        <v>52.48%</v>
      </c>
    </row>
    <row r="18" spans="1:14" ht="15" customHeight="1">
      <c r="A18" s="203" t="s">
        <v>37</v>
      </c>
    </row>
    <row r="19" spans="1:14" ht="25.5" customHeight="1">
      <c r="A19" s="203"/>
      <c r="B19" s="204" t="s">
        <v>31</v>
      </c>
      <c r="C19" s="76"/>
      <c r="D19" s="76"/>
      <c r="E19" s="165"/>
      <c r="F19" s="165"/>
      <c r="G19" s="165"/>
      <c r="H19" s="165"/>
      <c r="I19" s="165"/>
      <c r="J19" s="166">
        <f>H16</f>
        <v>8.9115435234858076</v>
      </c>
      <c r="K19" s="166">
        <f>H15</f>
        <v>4.2350200294819356</v>
      </c>
      <c r="L19" s="206">
        <f>(J19-K19)/J20</f>
        <v>0.5247714362477377</v>
      </c>
      <c r="M19" s="206"/>
    </row>
    <row r="20" spans="1:14" ht="23.25" customHeight="1">
      <c r="A20" s="203"/>
      <c r="B20" s="204"/>
      <c r="C20" s="165"/>
      <c r="D20" s="165"/>
      <c r="E20" s="165"/>
      <c r="F20" s="165"/>
      <c r="G20" s="165"/>
      <c r="H20" s="165"/>
      <c r="I20" s="165"/>
      <c r="J20" s="207">
        <f>H16</f>
        <v>8.9115435234858076</v>
      </c>
      <c r="K20" s="208"/>
      <c r="L20" s="206"/>
      <c r="M20" s="206"/>
    </row>
    <row r="21" spans="1:14" ht="18.75" customHeight="1">
      <c r="A21" s="203"/>
      <c r="C21" s="205"/>
      <c r="D21" s="205"/>
    </row>
    <row r="22" spans="1:14">
      <c r="A22" s="77" t="s">
        <v>32</v>
      </c>
    </row>
    <row r="23" spans="1:14">
      <c r="A23" s="50" t="s">
        <v>33</v>
      </c>
    </row>
    <row r="24" spans="1:14">
      <c r="H24" s="45" t="s">
        <v>139</v>
      </c>
    </row>
    <row r="25" spans="1:14">
      <c r="I25" s="78" t="str">
        <f>+Tổng!E2</f>
        <v>Hà Nội, ngày 17 tháng 2 năm 2022</v>
      </c>
    </row>
    <row r="26" spans="1:14">
      <c r="I26" s="77" t="s">
        <v>34</v>
      </c>
    </row>
    <row r="27" spans="1:14">
      <c r="I27" s="78" t="s">
        <v>35</v>
      </c>
    </row>
  </sheetData>
  <mergeCells count="19">
    <mergeCell ref="A1:N1"/>
    <mergeCell ref="F4:M4"/>
    <mergeCell ref="C5:E5"/>
    <mergeCell ref="A8:A10"/>
    <mergeCell ref="B8:B10"/>
    <mergeCell ref="C8:C10"/>
    <mergeCell ref="D8:D10"/>
    <mergeCell ref="E8:E10"/>
    <mergeCell ref="F8:H8"/>
    <mergeCell ref="I8:I10"/>
    <mergeCell ref="J8:K9"/>
    <mergeCell ref="L8:M9"/>
    <mergeCell ref="F9:F10"/>
    <mergeCell ref="G9:H9"/>
    <mergeCell ref="A18:A21"/>
    <mergeCell ref="B19:B20"/>
    <mergeCell ref="C21:D21"/>
    <mergeCell ref="L19:M20"/>
    <mergeCell ref="J20:K20"/>
  </mergeCells>
  <phoneticPr fontId="35"/>
  <pageMargins left="0.1" right="0.1" top="0.75" bottom="0.75" header="0.3" footer="0.3"/>
  <pageSetup paperSize="9" scale="71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3">
    <tabColor rgb="FFFFFF00"/>
  </sheetPr>
  <dimension ref="A1:O27"/>
  <sheetViews>
    <sheetView view="pageBreakPreview" topLeftCell="A7" zoomScaleSheetLayoutView="100" workbookViewId="0">
      <selection activeCell="O21" sqref="O21"/>
    </sheetView>
  </sheetViews>
  <sheetFormatPr defaultColWidth="9.08984375" defaultRowHeight="14.5"/>
  <cols>
    <col min="1" max="1" width="6.453125" style="45" customWidth="1"/>
    <col min="2" max="2" width="29.54296875" style="45" customWidth="1"/>
    <col min="3" max="3" width="9.36328125" style="45" customWidth="1"/>
    <col min="4" max="4" width="6.90625" style="45" customWidth="1"/>
    <col min="5" max="5" width="10.6328125" style="45" customWidth="1"/>
    <col min="6" max="6" width="11.90625" style="45" customWidth="1"/>
    <col min="7" max="7" width="7.6328125" style="45" customWidth="1"/>
    <col min="8" max="8" width="12.90625" style="45" customWidth="1"/>
    <col min="9" max="9" width="11.6328125" style="45" customWidth="1"/>
    <col min="10" max="10" width="13.54296875" style="45" customWidth="1"/>
    <col min="11" max="11" width="15" style="45" customWidth="1"/>
    <col min="12" max="13" width="10.6328125" style="45" customWidth="1"/>
    <col min="14" max="16384" width="9.08984375" style="45"/>
  </cols>
  <sheetData>
    <row r="1" spans="1:14" ht="40.5" customHeight="1">
      <c r="A1" s="209" t="s">
        <v>0</v>
      </c>
      <c r="B1" s="210"/>
      <c r="C1" s="210"/>
      <c r="D1" s="210"/>
      <c r="E1" s="210"/>
      <c r="F1" s="210"/>
      <c r="G1" s="210"/>
      <c r="H1" s="210"/>
      <c r="I1" s="210"/>
      <c r="J1" s="210"/>
      <c r="K1" s="210"/>
      <c r="L1" s="210"/>
      <c r="M1" s="210"/>
      <c r="N1" s="210"/>
    </row>
    <row r="2" spans="1:14" ht="21.75" customHeight="1">
      <c r="A2" s="48"/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</row>
    <row r="3" spans="1:14">
      <c r="A3" s="50" t="s">
        <v>130</v>
      </c>
      <c r="F3" s="50" t="s">
        <v>111</v>
      </c>
      <c r="H3" s="50"/>
    </row>
    <row r="4" spans="1:14" ht="18" customHeight="1">
      <c r="A4" s="50" t="s">
        <v>131</v>
      </c>
      <c r="F4" s="204" t="s">
        <v>44</v>
      </c>
      <c r="G4" s="204"/>
      <c r="H4" s="204"/>
      <c r="I4" s="204"/>
      <c r="J4" s="204"/>
      <c r="K4" s="204"/>
      <c r="L4" s="204"/>
      <c r="M4" s="204"/>
    </row>
    <row r="5" spans="1:14">
      <c r="A5" s="51" t="s">
        <v>52</v>
      </c>
      <c r="C5" s="211">
        <f>+Tổng!C3</f>
        <v>304534278700</v>
      </c>
      <c r="D5" s="211"/>
      <c r="E5" s="211"/>
      <c r="F5" s="50" t="s">
        <v>39</v>
      </c>
      <c r="H5" s="50"/>
      <c r="J5" s="50" t="s">
        <v>48</v>
      </c>
      <c r="K5" s="45" t="str">
        <f>+Tổng!C15</f>
        <v>FZA4-19-3P3</v>
      </c>
    </row>
    <row r="6" spans="1:14">
      <c r="F6" s="50" t="s">
        <v>51</v>
      </c>
      <c r="G6" s="45" t="str">
        <f>+Tổng!D15&amp;" chiếc"</f>
        <v>1440 chiếc</v>
      </c>
      <c r="H6" s="50"/>
      <c r="J6" s="45" t="s">
        <v>50</v>
      </c>
      <c r="K6" s="45" t="str">
        <f>+Tổng!G15&amp;" USD"</f>
        <v>8282.38 USD</v>
      </c>
    </row>
    <row r="7" spans="1:14">
      <c r="F7" s="51"/>
      <c r="H7" s="51"/>
    </row>
    <row r="8" spans="1:14" ht="42.75" customHeight="1">
      <c r="A8" s="212" t="s">
        <v>1</v>
      </c>
      <c r="B8" s="212" t="s">
        <v>2</v>
      </c>
      <c r="C8" s="212" t="s">
        <v>45</v>
      </c>
      <c r="D8" s="212" t="s">
        <v>3</v>
      </c>
      <c r="E8" s="212" t="s">
        <v>36</v>
      </c>
      <c r="F8" s="212" t="s">
        <v>4</v>
      </c>
      <c r="G8" s="212"/>
      <c r="H8" s="212"/>
      <c r="I8" s="212" t="s">
        <v>5</v>
      </c>
      <c r="J8" s="212" t="s">
        <v>6</v>
      </c>
      <c r="K8" s="212"/>
      <c r="L8" s="212" t="s">
        <v>7</v>
      </c>
      <c r="M8" s="212"/>
    </row>
    <row r="9" spans="1:14">
      <c r="A9" s="212"/>
      <c r="B9" s="212"/>
      <c r="C9" s="212"/>
      <c r="D9" s="212"/>
      <c r="E9" s="212"/>
      <c r="F9" s="212" t="s">
        <v>8</v>
      </c>
      <c r="G9" s="212" t="s">
        <v>9</v>
      </c>
      <c r="H9" s="212"/>
      <c r="I9" s="212"/>
      <c r="J9" s="212"/>
      <c r="K9" s="212"/>
      <c r="L9" s="212"/>
      <c r="M9" s="212"/>
    </row>
    <row r="10" spans="1:14" ht="23.25" customHeight="1">
      <c r="A10" s="212"/>
      <c r="B10" s="212"/>
      <c r="C10" s="212"/>
      <c r="D10" s="212"/>
      <c r="E10" s="212"/>
      <c r="F10" s="212"/>
      <c r="G10" s="52" t="s">
        <v>10</v>
      </c>
      <c r="H10" s="52" t="s">
        <v>11</v>
      </c>
      <c r="I10" s="212"/>
      <c r="J10" s="52" t="s">
        <v>12</v>
      </c>
      <c r="K10" s="52" t="s">
        <v>13</v>
      </c>
      <c r="L10" s="52" t="s">
        <v>12</v>
      </c>
      <c r="M10" s="52" t="s">
        <v>13</v>
      </c>
    </row>
    <row r="11" spans="1:14">
      <c r="A11" s="53" t="s">
        <v>14</v>
      </c>
      <c r="B11" s="53" t="s">
        <v>15</v>
      </c>
      <c r="C11" s="53" t="s">
        <v>16</v>
      </c>
      <c r="D11" s="53" t="s">
        <v>17</v>
      </c>
      <c r="E11" s="53" t="s">
        <v>18</v>
      </c>
      <c r="F11" s="53" t="s">
        <v>19</v>
      </c>
      <c r="G11" s="53" t="s">
        <v>20</v>
      </c>
      <c r="H11" s="53" t="s">
        <v>21</v>
      </c>
      <c r="I11" s="53" t="s">
        <v>22</v>
      </c>
      <c r="J11" s="53" t="s">
        <v>23</v>
      </c>
      <c r="K11" s="53" t="s">
        <v>24</v>
      </c>
      <c r="L11" s="53" t="s">
        <v>25</v>
      </c>
      <c r="M11" s="53" t="s">
        <v>26</v>
      </c>
    </row>
    <row r="12" spans="1:14">
      <c r="A12" s="54" t="s">
        <v>27</v>
      </c>
      <c r="B12" s="55" t="s">
        <v>28</v>
      </c>
      <c r="C12" s="56"/>
      <c r="D12" s="57"/>
      <c r="F12" s="58"/>
      <c r="G12" s="56"/>
      <c r="H12" s="59"/>
      <c r="I12" s="60"/>
      <c r="J12" s="61"/>
      <c r="K12" s="62"/>
      <c r="L12" s="56"/>
      <c r="M12" s="56"/>
    </row>
    <row r="13" spans="1:14">
      <c r="A13" s="56">
        <v>1</v>
      </c>
      <c r="B13" s="63" t="s">
        <v>40</v>
      </c>
      <c r="C13" s="56">
        <v>76012000</v>
      </c>
      <c r="D13" s="64" t="s">
        <v>41</v>
      </c>
      <c r="E13" s="47">
        <f>+Tổng!H15</f>
        <v>3.1036373317283464E-4</v>
      </c>
      <c r="F13" s="65">
        <f>+Tổng!E45</f>
        <v>2515</v>
      </c>
      <c r="G13" s="56"/>
      <c r="H13" s="66">
        <f>F13*E13</f>
        <v>0.78056478892967918</v>
      </c>
      <c r="I13" s="64" t="s">
        <v>43</v>
      </c>
      <c r="J13" s="67">
        <f>+Tổng!C45</f>
        <v>104258702660</v>
      </c>
      <c r="K13" s="42">
        <f>+Tổng!D45</f>
        <v>44460</v>
      </c>
      <c r="L13" s="56"/>
      <c r="M13" s="56"/>
    </row>
    <row r="14" spans="1:14">
      <c r="A14" s="56"/>
      <c r="B14" s="68"/>
      <c r="C14" s="56"/>
      <c r="D14" s="60"/>
      <c r="E14" s="47"/>
      <c r="F14" s="58"/>
      <c r="G14" s="56"/>
      <c r="H14" s="69"/>
      <c r="I14" s="60"/>
      <c r="J14" s="70"/>
      <c r="K14" s="62"/>
      <c r="L14" s="56"/>
      <c r="M14" s="56"/>
    </row>
    <row r="15" spans="1:14">
      <c r="A15" s="54"/>
      <c r="B15" s="71"/>
      <c r="C15" s="56"/>
      <c r="D15" s="56"/>
      <c r="E15" s="56"/>
      <c r="F15" s="72"/>
      <c r="G15" s="73"/>
      <c r="H15" s="46">
        <f>SUM(H13:H14)</f>
        <v>0.78056478892967918</v>
      </c>
      <c r="I15" s="56"/>
      <c r="J15" s="56"/>
      <c r="K15" s="56"/>
      <c r="L15" s="56"/>
      <c r="M15" s="56"/>
    </row>
    <row r="16" spans="1:14">
      <c r="A16" s="54" t="s">
        <v>29</v>
      </c>
      <c r="B16" s="55" t="s">
        <v>30</v>
      </c>
      <c r="C16" s="75"/>
      <c r="D16" s="75"/>
      <c r="E16" s="75"/>
      <c r="F16" s="75"/>
      <c r="G16" s="75"/>
      <c r="H16" s="46">
        <f>+Tổng!F15</f>
        <v>5.7516550839249767</v>
      </c>
      <c r="I16" s="75"/>
      <c r="J16" s="75"/>
      <c r="K16" s="75"/>
      <c r="L16" s="56"/>
      <c r="M16" s="56"/>
      <c r="N16" s="74">
        <f>+(H16-H15)/H16</f>
        <v>0.86428866516852831</v>
      </c>
    </row>
    <row r="17" spans="1:15">
      <c r="N17" s="45" t="str">
        <f>+TEXT(N16,"00.00%")</f>
        <v>86.43%</v>
      </c>
    </row>
    <row r="18" spans="1:15" ht="15" customHeight="1">
      <c r="A18" s="203" t="s">
        <v>37</v>
      </c>
    </row>
    <row r="19" spans="1:15" ht="25.5" customHeight="1">
      <c r="A19" s="203"/>
      <c r="B19" s="204" t="s">
        <v>31</v>
      </c>
      <c r="C19" s="76"/>
      <c r="D19" s="76"/>
      <c r="E19" s="165"/>
      <c r="F19" s="165"/>
      <c r="G19" s="165"/>
      <c r="H19" s="165"/>
      <c r="I19" s="165"/>
      <c r="J19" s="166">
        <f>H16</f>
        <v>5.7516550839249767</v>
      </c>
      <c r="K19" s="166">
        <f>H15</f>
        <v>0.78056478892967918</v>
      </c>
      <c r="L19" s="206">
        <f>(J19-K19)/J20</f>
        <v>0.86428866516852831</v>
      </c>
      <c r="M19" s="206"/>
    </row>
    <row r="20" spans="1:15" ht="23.25" customHeight="1">
      <c r="A20" s="203"/>
      <c r="B20" s="204"/>
      <c r="C20" s="165"/>
      <c r="D20" s="165"/>
      <c r="E20" s="165"/>
      <c r="F20" s="165"/>
      <c r="G20" s="165"/>
      <c r="H20" s="165"/>
      <c r="I20" s="165"/>
      <c r="J20" s="207">
        <f>H16</f>
        <v>5.7516550839249767</v>
      </c>
      <c r="K20" s="208"/>
      <c r="L20" s="206"/>
      <c r="M20" s="206"/>
      <c r="O20" s="45">
        <v>86.02</v>
      </c>
    </row>
    <row r="21" spans="1:15" ht="18.75" customHeight="1">
      <c r="A21" s="203"/>
      <c r="C21" s="205"/>
      <c r="D21" s="205"/>
    </row>
    <row r="22" spans="1:15">
      <c r="A22" s="77" t="s">
        <v>32</v>
      </c>
    </row>
    <row r="23" spans="1:15">
      <c r="A23" s="50" t="s">
        <v>33</v>
      </c>
    </row>
    <row r="25" spans="1:15">
      <c r="I25" s="78" t="str">
        <f>+Tổng!E2</f>
        <v>Hà Nội, ngày 17 tháng 2 năm 2022</v>
      </c>
    </row>
    <row r="26" spans="1:15">
      <c r="I26" s="77" t="s">
        <v>34</v>
      </c>
    </row>
    <row r="27" spans="1:15">
      <c r="I27" s="78" t="s">
        <v>35</v>
      </c>
    </row>
  </sheetData>
  <mergeCells count="19">
    <mergeCell ref="A1:N1"/>
    <mergeCell ref="F4:M4"/>
    <mergeCell ref="C5:E5"/>
    <mergeCell ref="A8:A10"/>
    <mergeCell ref="B8:B10"/>
    <mergeCell ref="C8:C10"/>
    <mergeCell ref="D8:D10"/>
    <mergeCell ref="E8:E10"/>
    <mergeCell ref="F8:H8"/>
    <mergeCell ref="I8:I10"/>
    <mergeCell ref="J8:K9"/>
    <mergeCell ref="L8:M9"/>
    <mergeCell ref="F9:F10"/>
    <mergeCell ref="G9:H9"/>
    <mergeCell ref="A18:A21"/>
    <mergeCell ref="B19:B20"/>
    <mergeCell ref="C21:D21"/>
    <mergeCell ref="L19:M20"/>
    <mergeCell ref="J20:K20"/>
  </mergeCells>
  <phoneticPr fontId="35"/>
  <pageMargins left="0.1" right="0.1" top="0.75" bottom="0.75" header="0.3" footer="0.3"/>
  <pageSetup paperSize="9" scale="73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34</vt:i4>
      </vt:variant>
      <vt:variant>
        <vt:lpstr>Named Ranges</vt:lpstr>
      </vt:variant>
      <vt:variant>
        <vt:i4>32</vt:i4>
      </vt:variant>
    </vt:vector>
  </HeadingPairs>
  <TitlesOfParts>
    <vt:vector size="66" baseType="lpstr">
      <vt:lpstr>Tổng</vt:lpstr>
      <vt:lpstr>FZA1-21-101</vt:lpstr>
      <vt:lpstr>FZA1-21-111</vt:lpstr>
      <vt:lpstr>FZA1-21-119</vt:lpstr>
      <vt:lpstr>FZA1-19-3P3</vt:lpstr>
      <vt:lpstr>FZA2-19-4JYA</vt:lpstr>
      <vt:lpstr>FZB1-21-101</vt:lpstr>
      <vt:lpstr>FZB1-21-111</vt:lpstr>
      <vt:lpstr>FZA4-19-3P3</vt:lpstr>
      <vt:lpstr>FZA5-19-4JYC</vt:lpstr>
      <vt:lpstr>PSED-10-500</vt:lpstr>
      <vt:lpstr>PSED-10-190</vt:lpstr>
      <vt:lpstr>PSED-14-311</vt:lpstr>
      <vt:lpstr>FZV2-21-101</vt:lpstr>
      <vt:lpstr>FZV2-21-111</vt:lpstr>
      <vt:lpstr>FZV2-21-119</vt:lpstr>
      <vt:lpstr>FZV1-19-4JY</vt:lpstr>
      <vt:lpstr>FZVS-19-4JY</vt:lpstr>
      <vt:lpstr>FZB1-21-119</vt:lpstr>
      <vt:lpstr>PE01-10-121A</vt:lpstr>
      <vt:lpstr>FZA4-19-4JYC</vt:lpstr>
      <vt:lpstr>PE01-10-141A</vt:lpstr>
      <vt:lpstr>Sheet2</vt:lpstr>
      <vt:lpstr>PE01-10-131A</vt:lpstr>
      <vt:lpstr>P301-10-161</vt:lpstr>
      <vt:lpstr>P301-10-141A</vt:lpstr>
      <vt:lpstr>P51R-10-121</vt:lpstr>
      <vt:lpstr>FZA1-19-4JYA</vt:lpstr>
      <vt:lpstr>FZA5-19-4JYA</vt:lpstr>
      <vt:lpstr>FZA4-19-4JYA</vt:lpstr>
      <vt:lpstr>S550-10-121</vt:lpstr>
      <vt:lpstr>S550-10-131</vt:lpstr>
      <vt:lpstr>S550-10-141B</vt:lpstr>
      <vt:lpstr>Sheet1</vt:lpstr>
      <vt:lpstr>'FZA1-19-3P3'!Print_Area</vt:lpstr>
      <vt:lpstr>'FZA1-19-4JYA'!Print_Area</vt:lpstr>
      <vt:lpstr>'FZA1-21-101'!Print_Area</vt:lpstr>
      <vt:lpstr>'FZA1-21-111'!Print_Area</vt:lpstr>
      <vt:lpstr>'FZA1-21-119'!Print_Area</vt:lpstr>
      <vt:lpstr>'FZA2-19-4JYA'!Print_Area</vt:lpstr>
      <vt:lpstr>'FZA4-19-3P3'!Print_Area</vt:lpstr>
      <vt:lpstr>'FZA4-19-4JYA'!Print_Area</vt:lpstr>
      <vt:lpstr>'FZA4-19-4JYC'!Print_Area</vt:lpstr>
      <vt:lpstr>'FZA5-19-4JYA'!Print_Area</vt:lpstr>
      <vt:lpstr>'FZA5-19-4JYC'!Print_Area</vt:lpstr>
      <vt:lpstr>'FZB1-21-101'!Print_Area</vt:lpstr>
      <vt:lpstr>'FZB1-21-111'!Print_Area</vt:lpstr>
      <vt:lpstr>'FZB1-21-119'!Print_Area</vt:lpstr>
      <vt:lpstr>'FZV1-19-4JY'!Print_Area</vt:lpstr>
      <vt:lpstr>'FZV2-21-101'!Print_Area</vt:lpstr>
      <vt:lpstr>'FZV2-21-111'!Print_Area</vt:lpstr>
      <vt:lpstr>'FZV2-21-119'!Print_Area</vt:lpstr>
      <vt:lpstr>'FZVS-19-4JY'!Print_Area</vt:lpstr>
      <vt:lpstr>'P301-10-141A'!Print_Area</vt:lpstr>
      <vt:lpstr>'P301-10-161'!Print_Area</vt:lpstr>
      <vt:lpstr>'P51R-10-121'!Print_Area</vt:lpstr>
      <vt:lpstr>'PE01-10-121A'!Print_Area</vt:lpstr>
      <vt:lpstr>'PE01-10-131A'!Print_Area</vt:lpstr>
      <vt:lpstr>'PE01-10-141A'!Print_Area</vt:lpstr>
      <vt:lpstr>'PSED-10-190'!Print_Area</vt:lpstr>
      <vt:lpstr>'PSED-10-500'!Print_Area</vt:lpstr>
      <vt:lpstr>'PSED-14-311'!Print_Area</vt:lpstr>
      <vt:lpstr>'S550-10-121'!Print_Area</vt:lpstr>
      <vt:lpstr>'S550-10-131'!Print_Area</vt:lpstr>
      <vt:lpstr>'S550-10-141B'!Print_Area</vt:lpstr>
      <vt:lpstr>Tổng!Print_Area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LAN.DTN</dc:creator>
  <cp:lastModifiedBy>Hoang Son</cp:lastModifiedBy>
  <cp:lastPrinted>2021-12-29T09:30:53Z</cp:lastPrinted>
  <dcterms:created xsi:type="dcterms:W3CDTF">2018-06-18T10:08:48Z</dcterms:created>
  <dcterms:modified xsi:type="dcterms:W3CDTF">2022-02-21T08:48:21Z</dcterms:modified>
</cp:coreProperties>
</file>