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maytinh3\Desktop\test module\"/>
    </mc:Choice>
  </mc:AlternateContent>
  <bookViews>
    <workbookView xWindow="-105" yWindow="-105" windowWidth="19425" windowHeight="10425"/>
  </bookViews>
  <sheets>
    <sheet name="INVOICE 02" sheetId="9" r:id="rId1"/>
    <sheet name="Invoice (CO) 01" sheetId="3" r:id="rId2"/>
    <sheet name="Sheet1" sheetId="11" state="hidden" r:id="rId3"/>
    <sheet name="PO (CO)" sheetId="1" state="hidden" r:id="rId4"/>
    <sheet name="VGM" sheetId="10" state="hidden" r:id="rId5"/>
    <sheet name="Sheet4" sheetId="14" r:id="rId6"/>
    <sheet name="Sheet2" sheetId="12" r:id="rId7"/>
    <sheet name="Sheet3" sheetId="13" r:id="rId8"/>
    <sheet name="Sheet6" sheetId="16" r:id="rId9"/>
    <sheet name="Sheet5" sheetId="17" r:id="rId10"/>
    <sheet name="Sheet7" sheetId="18"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s>
  <definedNames>
    <definedName name="\0" localSheetId="0">'[1]PNT-QUOT-#3'!#REF!</definedName>
    <definedName name="\0">'[1]PNT-QUOT-#3'!#REF!</definedName>
    <definedName name="\z" localSheetId="0">'[1]COAT&amp;WRAP-QIOT-#3'!#REF!</definedName>
    <definedName name="\z">'[1]COAT&amp;WRAP-QIOT-#3'!#REF!</definedName>
    <definedName name="_1">#REF!</definedName>
    <definedName name="_101048196A">#REF!</definedName>
    <definedName name="_123293394B">[2]CP40L!$B$11:$E$95</definedName>
    <definedName name="_2">#REF!</definedName>
    <definedName name="_２__新ﾑｽｲ鍋スパロール加工" localSheetId="0">#REF!</definedName>
    <definedName name="_２__新ﾑｽｲ鍋スパロール加工">#REF!</definedName>
    <definedName name="_４__鋳造不良の低減">#REF!</definedName>
    <definedName name="_4台編成実施日" localSheetId="0">#REF!</definedName>
    <definedName name="_4台編成実施日">#REF!</definedName>
    <definedName name="_５__加工不良の低減">#REF!</definedName>
    <definedName name="_A65700" localSheetId="0">'[3]MTO REV.2(ARMOR)'!#REF!</definedName>
    <definedName name="_A65700">'[3]MTO REV.2(ARMOR)'!#REF!</definedName>
    <definedName name="_A65800" localSheetId="0">'[3]MTO REV.2(ARMOR)'!#REF!</definedName>
    <definedName name="_A65800">'[3]MTO REV.2(ARMOR)'!#REF!</definedName>
    <definedName name="_A66000" localSheetId="0">'[3]MTO REV.2(ARMOR)'!#REF!</definedName>
    <definedName name="_A66000">'[3]MTO REV.2(ARMOR)'!#REF!</definedName>
    <definedName name="_A67000" localSheetId="0">'[3]MTO REV.2(ARMOR)'!#REF!</definedName>
    <definedName name="_A67000">'[3]MTO REV.2(ARMOR)'!#REF!</definedName>
    <definedName name="_A68000" localSheetId="0">'[3]MTO REV.2(ARMOR)'!#REF!</definedName>
    <definedName name="_A68000">'[3]MTO REV.2(ARMOR)'!#REF!</definedName>
    <definedName name="_A70000" localSheetId="0">'[3]MTO REV.2(ARMOR)'!#REF!</definedName>
    <definedName name="_A70000">'[3]MTO REV.2(ARMOR)'!#REF!</definedName>
    <definedName name="_A75000" localSheetId="0">'[3]MTO REV.2(ARMOR)'!#REF!</definedName>
    <definedName name="_A75000">'[3]MTO REV.2(ARMOR)'!#REF!</definedName>
    <definedName name="_A85000" localSheetId="0">'[3]MTO REV.2(ARMOR)'!#REF!</definedName>
    <definedName name="_A85000">'[3]MTO REV.2(ARMOR)'!#REF!</definedName>
    <definedName name="_CON1">#REF!</definedName>
    <definedName name="_CON2">#REF!</definedName>
    <definedName name="_Fill" hidden="1">#REF!</definedName>
    <definedName name="_xlnm._FilterDatabase" localSheetId="6" hidden="1">#N/A</definedName>
    <definedName name="_Goi8" localSheetId="1" hidden="1">{"'Sheet1'!$L$16"}</definedName>
    <definedName name="_Goi8" localSheetId="0" hidden="1">{"'Sheet1'!$L$16"}</definedName>
    <definedName name="_Goi8" hidden="1">{"'Sheet1'!$L$16"}</definedName>
    <definedName name="_MRP1">[4]全部品ﾏｽﾀｰ!$F$256:$G$264</definedName>
    <definedName name="_NET2">#REF!</definedName>
    <definedName name="_Order1" hidden="1">255</definedName>
    <definedName name="_Order2" hidden="1">255</definedName>
    <definedName name="_oto10" localSheetId="0">[5]VL!#REF!</definedName>
    <definedName name="_oto10">[5]VL!#REF!</definedName>
    <definedName name="_Sort" localSheetId="0" hidden="1">#REF!</definedName>
    <definedName name="_Sort" hidden="1">#REF!</definedName>
    <definedName name="_TAN2003">#REF!</definedName>
    <definedName name="_tct3">[6]gVL!$Q$23</definedName>
    <definedName name="_UH22" localSheetId="1" hidden="1">{"'Sheet1'!$L$16"}</definedName>
    <definedName name="_UH22" localSheetId="0" hidden="1">{"'Sheet1'!$L$16"}</definedName>
    <definedName name="_UH22" hidden="1">{"'Sheet1'!$L$16"}</definedName>
    <definedName name="_uy2" localSheetId="1" hidden="1">{"'Sheet1'!$L$16"}</definedName>
    <definedName name="_uy2" localSheetId="0" hidden="1">{"'Sheet1'!$L$16"}</definedName>
    <definedName name="_uy2" hidden="1">{"'Sheet1'!$L$16"}</definedName>
    <definedName name="a">#REF!</definedName>
    <definedName name="a277Print_Titles">#REF!</definedName>
    <definedName name="AA">#REF!</definedName>
    <definedName name="aaa">#REF!</definedName>
    <definedName name="aaaa">#REF!</definedName>
    <definedName name="aaaaa">#REF!</definedName>
    <definedName name="aaab">#REF!</definedName>
    <definedName name="aab">#REF!</definedName>
    <definedName name="aabb">#REF!</definedName>
    <definedName name="aac">#REF!</definedName>
    <definedName name="ab">#REF!</definedName>
    <definedName name="aba">#REF!</definedName>
    <definedName name="abaa">#N/A</definedName>
    <definedName name="abab">#REF!</definedName>
    <definedName name="abb">#REF!</definedName>
    <definedName name="abbb">#REF!</definedName>
    <definedName name="abc">#REF!</definedName>
    <definedName name="abcd">#REF!</definedName>
    <definedName name="abcde">#REF!</definedName>
    <definedName name="ac">#REF!</definedName>
    <definedName name="aca">#REF!</definedName>
    <definedName name="acac">#REF!</definedName>
    <definedName name="acad">#REF!</definedName>
    <definedName name="acb">#REF!</definedName>
    <definedName name="acc">#REF!</definedName>
    <definedName name="accc">#REF!</definedName>
    <definedName name="ad">#REF!</definedName>
    <definedName name="ada">#REF!</definedName>
    <definedName name="adb">#REF!</definedName>
    <definedName name="add">#REF!</definedName>
    <definedName name="ade">#REF!</definedName>
    <definedName name="adf">#REF!</definedName>
    <definedName name="ae">#REF!</definedName>
    <definedName name="aea">#REF!</definedName>
    <definedName name="aed">#REF!</definedName>
    <definedName name="aee">#REF!</definedName>
    <definedName name="ael">#REF!</definedName>
    <definedName name="aem">#REF!</definedName>
    <definedName name="aen">#REF!</definedName>
    <definedName name="aeo">#REF!</definedName>
    <definedName name="af">#REF!</definedName>
    <definedName name="afa">#REF!</definedName>
    <definedName name="afb">#REF!</definedName>
    <definedName name="afc">#REF!</definedName>
    <definedName name="afd">#REF!</definedName>
    <definedName name="afe">#REF!</definedName>
    <definedName name="aff">#REF!</definedName>
    <definedName name="afg">#REF!</definedName>
    <definedName name="afh">#REF!</definedName>
    <definedName name="afi">#REF!</definedName>
    <definedName name="afia">#REF!</definedName>
    <definedName name="afk">#REF!</definedName>
    <definedName name="afl">#REF!</definedName>
    <definedName name="afm">#REF!</definedName>
    <definedName name="afn">#REF!</definedName>
    <definedName name="afo">#REF!</definedName>
    <definedName name="afp">#REF!</definedName>
    <definedName name="afq">#REF!</definedName>
    <definedName name="afr">#REF!</definedName>
    <definedName name="afs">#REF!</definedName>
    <definedName name="aft">#REF!</definedName>
    <definedName name="afu">#REF!</definedName>
    <definedName name="afv">#REF!</definedName>
    <definedName name="ag" localSheetId="0">#REF!</definedName>
    <definedName name="ag">#REF!</definedName>
    <definedName name="aga">#REF!</definedName>
    <definedName name="agb">#REF!</definedName>
    <definedName name="agc">#REF!</definedName>
    <definedName name="agd">#REF!</definedName>
    <definedName name="age">#REF!</definedName>
    <definedName name="agf">#REF!</definedName>
    <definedName name="agg">#REF!</definedName>
    <definedName name="agh">#REF!</definedName>
    <definedName name="agk">#REF!</definedName>
    <definedName name="agl">#REF!</definedName>
    <definedName name="agm">#REF!</definedName>
    <definedName name="agn">#REF!</definedName>
    <definedName name="ago">#REF!</definedName>
    <definedName name="agp">#REF!</definedName>
    <definedName name="agq">#REF!</definedName>
    <definedName name="agr">#REF!</definedName>
    <definedName name="ags">#REF!</definedName>
    <definedName name="agi">#REF!</definedName>
    <definedName name="ah">#REF!</definedName>
    <definedName name="aha">#REF!</definedName>
    <definedName name="ahb">#N/A</definedName>
    <definedName name="ai">#REF!</definedName>
    <definedName name="aia">#REF!</definedName>
    <definedName name="aib">#REF!</definedName>
    <definedName name="aic">#REF!</definedName>
    <definedName name="aid">#REF!</definedName>
    <definedName name="aie">#REF!</definedName>
    <definedName name="aif">#REF!</definedName>
    <definedName name="aig">#REF!</definedName>
    <definedName name="aih">#REF!</definedName>
    <definedName name="aii">#REF!</definedName>
    <definedName name="aik">#REF!</definedName>
    <definedName name="ail">#REF!</definedName>
    <definedName name="aim">#REF!</definedName>
    <definedName name="ain">#REF!</definedName>
    <definedName name="aio">#REF!</definedName>
    <definedName name="aiq">#REF!</definedName>
    <definedName name="air">#REF!</definedName>
    <definedName name="AK">#REF!</definedName>
    <definedName name="aka">#REF!</definedName>
    <definedName name="akb">#REF!</definedName>
    <definedName name="akc">#REF!</definedName>
    <definedName name="akd">#REF!</definedName>
    <definedName name="ake">#REF!</definedName>
    <definedName name="akf">#REF!</definedName>
    <definedName name="akg">#REF!</definedName>
    <definedName name="aki">#REF!</definedName>
    <definedName name="akl">#REF!</definedName>
    <definedName name="akh">#REF!</definedName>
    <definedName name="AL">#REF!</definedName>
    <definedName name="ala">#REF!</definedName>
    <definedName name="all">#REF!</definedName>
    <definedName name="alm">#REF!</definedName>
    <definedName name="AM">#REF!</definedName>
    <definedName name="amiang" localSheetId="0">[7]gvl!#REF!</definedName>
    <definedName name="amiang">[7]gvl!#REF!</definedName>
    <definedName name="AN">#REF!</definedName>
    <definedName name="anscount" hidden="1">8</definedName>
    <definedName name="AO">#REF!</definedName>
    <definedName name="aoa">#REF!</definedName>
    <definedName name="aob">#REF!</definedName>
    <definedName name="aoc">#REF!</definedName>
    <definedName name="aod">#REF!</definedName>
    <definedName name="aoe">#REF!</definedName>
    <definedName name="aof">#REF!</definedName>
    <definedName name="aog">#REF!</definedName>
    <definedName name="aoh">#REF!</definedName>
    <definedName name="aoj">#REF!</definedName>
    <definedName name="aok">#REF!</definedName>
    <definedName name="aol">#REF!</definedName>
    <definedName name="aom">#REF!</definedName>
    <definedName name="aov">#REF!</definedName>
    <definedName name="aox">#REF!</definedName>
    <definedName name="ap">#REF!</definedName>
    <definedName name="aq">#REF!</definedName>
    <definedName name="as">#REF!</definedName>
    <definedName name="asa">#REF!</definedName>
    <definedName name="asb">#REF!</definedName>
    <definedName name="asc">#REF!</definedName>
    <definedName name="asd">#REF!</definedName>
    <definedName name="ase">#REF!</definedName>
    <definedName name="ast">#REF!</definedName>
    <definedName name="asu">#REF!</definedName>
    <definedName name="at">#REF!</definedName>
    <definedName name="ata">#REF!</definedName>
    <definedName name="att">#REF!</definedName>
    <definedName name="au">#REF!</definedName>
    <definedName name="aua">#REF!</definedName>
    <definedName name="AUB">#N/A</definedName>
    <definedName name="av">#REF!</definedName>
    <definedName name="ava">#REF!</definedName>
    <definedName name="ax">#REF!</definedName>
    <definedName name="axa">#REF!</definedName>
    <definedName name="axx">#REF!</definedName>
    <definedName name="axy">#REF!</definedName>
    <definedName name="ay">#REF!</definedName>
    <definedName name="aya">#REF!</definedName>
    <definedName name="ayay">#REF!</definedName>
    <definedName name="ayaya">#REF!</definedName>
    <definedName name="b">#REF!</definedName>
    <definedName name="B_Isc">#REF!</definedName>
    <definedName name="ba">#REF!</definedName>
    <definedName name="baa">'[8]Bang Vlook up heikintanka'!$B$3:$F$838</definedName>
    <definedName name="bab">#REF!</definedName>
    <definedName name="bac">#REF!</definedName>
    <definedName name="bad">#REF!</definedName>
    <definedName name="bae">#REF!</definedName>
    <definedName name="BAG">#REF!</definedName>
    <definedName name="Bang_cly">#REF!</definedName>
    <definedName name="Bang_CVC">#REF!</definedName>
    <definedName name="Bang_travl">#REF!</definedName>
    <definedName name="BarData">#REF!</definedName>
    <definedName name="bb">#REF!</definedName>
    <definedName name="BBB">'[9]TVCpartname-b'!$C$2:$D$234</definedName>
    <definedName name="bc">#REF!</definedName>
    <definedName name="bd">#REF!</definedName>
    <definedName name="be">#REF!</definedName>
    <definedName name="BH">#REF!</definedName>
    <definedName name="bha">#REF!</definedName>
    <definedName name="bhb">#REF!</definedName>
    <definedName name="bhc">#REF!</definedName>
    <definedName name="bhd">#REF!</definedName>
    <definedName name="bhe">#REF!</definedName>
    <definedName name="bhf">#REF!</definedName>
    <definedName name="bhg">#REF!</definedName>
    <definedName name="bhh">#REF!</definedName>
    <definedName name="bhi">#REF!</definedName>
    <definedName name="bhk">#REF!</definedName>
    <definedName name="bhl">#REF!</definedName>
    <definedName name="bho">#REF!</definedName>
    <definedName name="bhp">#REF!</definedName>
    <definedName name="bhq">#REF!</definedName>
    <definedName name="bhr">#REF!</definedName>
    <definedName name="bhs">#N/A</definedName>
    <definedName name="BL">"$A$1:$f$11"</definedName>
    <definedName name="BM">#REF!</definedName>
    <definedName name="bmdh">#REF!</definedName>
    <definedName name="BN">#REF!</definedName>
    <definedName name="BOQ">#REF!</definedName>
    <definedName name="BQ">#REF!</definedName>
    <definedName name="BS">#REF!</definedName>
    <definedName name="BVCISUMMARY">#REF!</definedName>
    <definedName name="c_" localSheetId="0">[10]Truot_nen!#REF!</definedName>
    <definedName name="c_">[10]Truot_nen!#REF!</definedName>
    <definedName name="ca">#REF!</definedName>
    <definedName name="caa">#REF!</definedName>
    <definedName name="cab">#REF!</definedName>
    <definedName name="CABLE2">'[11]MTO REV.0'!$A$1:$Q$570</definedName>
    <definedName name="cad">#REF!</definedName>
    <definedName name="cae">#REF!</definedName>
    <definedName name="caf">#REF!</definedName>
    <definedName name="cag">#REF!</definedName>
    <definedName name="cah">#REF!</definedName>
    <definedName name="caha">#REF!</definedName>
    <definedName name="cai">#REF!</definedName>
    <definedName name="cak">#N/A</definedName>
    <definedName name="cal">#N/A</definedName>
    <definedName name="cb">#REF!</definedName>
    <definedName name="CC">#REF!</definedName>
    <definedName name="ccb">[12]Sheet3!$A$3:$D$1155</definedName>
    <definedName name="ccc">#REF!</definedName>
    <definedName name="cm">#REF!</definedName>
    <definedName name="Co">#REF!</definedName>
    <definedName name="COAT" localSheetId="0">'[1]PNT-QUOT-#3'!#REF!</definedName>
    <definedName name="COAT">'[1]PNT-QUOT-#3'!#REF!</definedName>
    <definedName name="COMMON">#REF!</definedName>
    <definedName name="CON_EQP_COS">#REF!</definedName>
    <definedName name="Cong_HM_DTCT">#REF!</definedName>
    <definedName name="Cong_M_DTCT">#REF!</definedName>
    <definedName name="Cong_NC_DTCT">#REF!</definedName>
    <definedName name="Cong_VL_DTCT">#REF!</definedName>
    <definedName name="COVER">#REF!</definedName>
    <definedName name="CP">#REF!</definedName>
    <definedName name="cpd">[6]gVL!$Q$20</definedName>
    <definedName name="cpdd">[6]gVL!$Q$21</definedName>
    <definedName name="CRITINST">#REF!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tiep">#REF!</definedName>
    <definedName name="cu">#REF!</definedName>
    <definedName name="cua">#REF!</definedName>
    <definedName name="cv">#REF!</definedName>
    <definedName name="CH" localSheetId="0">[5]TN!#REF!</definedName>
    <definedName name="CH">[5]TN!#REF!</definedName>
    <definedName name="cho" localSheetId="1" hidden="1">{"'Sheet1'!$L$16"}</definedName>
    <definedName name="cho" localSheetId="0" hidden="1">{"'Sheet1'!$L$16"}</definedName>
    <definedName name="cho" hidden="1">{"'Sheet1'!$L$16"}</definedName>
    <definedName name="Chu" localSheetId="0">[5]ND!#REF!</definedName>
    <definedName name="Chu">[5]ND!#REF!</definedName>
    <definedName name="chung">66</definedName>
    <definedName name="d">#REF!</definedName>
    <definedName name="dam">78000</definedName>
    <definedName name="data">#REF!</definedName>
    <definedName name="Data11">#REF!</definedName>
    <definedName name="Data41">#REF!</definedName>
    <definedName name="_xlnm.Database" localSheetId="0">#REF!</definedName>
    <definedName name="_xlnm.Database">#REF!</definedName>
    <definedName name="DataFilter" localSheetId="0">[13]!DataFilter</definedName>
    <definedName name="DataFilter">[13]!DataFilter</definedName>
    <definedName name="DataSort" localSheetId="0">[13]!DataSort</definedName>
    <definedName name="DataSort">[13]!DataSort</definedName>
    <definedName name="db">#REF!</definedName>
    <definedName name="dcc">[6]gVL!$Q$50</definedName>
    <definedName name="dcl">[6]gVL!$Q$40</definedName>
    <definedName name="dd0.5x1">[6]gVL!$Q$10</definedName>
    <definedName name="dd1x2">[14]gvl!$N$9</definedName>
    <definedName name="dd2x4">[6]gVL!$Q$12</definedName>
    <definedName name="ddien">[6]gVL!$Q$51</definedName>
    <definedName name="den_bu">#REF!</definedName>
    <definedName name="DGCTI592" localSheetId="0">#REF!</definedName>
    <definedName name="DGCTI592">#REF!</definedName>
    <definedName name="DMM">'[15]ME-VIETLANG'!$D$19:$K$1494</definedName>
    <definedName name="dmz">[6]gVL!$Q$45</definedName>
    <definedName name="dno">[6]gVL!$Q$49</definedName>
    <definedName name="Document_array" localSheetId="1">{"THANHTOAN.XLS","Sheet1"}</definedName>
    <definedName name="Document_array" localSheetId="0">{"THANHTOAN.XLS","Sheet1"}</definedName>
    <definedName name="Document_array">{"THANHTOAN.XLS","Sheet1"}</definedName>
    <definedName name="dr">[16]Sheet3!$A$3:$C$1151</definedName>
    <definedName name="DS" localSheetId="1" hidden="1">{"'Sheet1'!$L$16"}</definedName>
    <definedName name="DS" localSheetId="0" hidden="1">{"'Sheet1'!$L$16"}</definedName>
    <definedName name="DS" hidden="1">{"'Sheet1'!$L$16"}</definedName>
    <definedName name="DSUMDATA">#REF!</definedName>
    <definedName name="dt">'[17]Datthem&amp;LuigiaohangSXT2'!$A$3:$H$974</definedName>
    <definedName name="duoi">#REF!</definedName>
    <definedName name="E">#REF!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r" localSheetId="1" hidden="1">{"'Sheet1'!$L$16"}</definedName>
    <definedName name="er" localSheetId="0" hidden="1">{"'Sheet1'!$L$16"}</definedName>
    <definedName name="er" hidden="1">{"'Sheet1'!$L$16"}</definedName>
    <definedName name="_xlnm.Extract">#REF!</definedName>
    <definedName name="F">#REF!</definedName>
    <definedName name="Ｆ" localSheetId="1">#REF!</definedName>
    <definedName name="Ｆ" localSheetId="0">#REF!</definedName>
    <definedName name="FB">[18]FM!$B$6:$E$9</definedName>
    <definedName name="FN">[18]FM!$B$13:$F$35</definedName>
    <definedName name="FP" localSheetId="0">'[1]COAT&amp;WRAP-QIOT-#3'!#REF!</definedName>
    <definedName name="FP">'[1]COAT&amp;WRAP-QIOT-#3'!#REF!</definedName>
    <definedName name="G">#REF!</definedName>
    <definedName name="g40g40" localSheetId="0">[19]tuong!#REF!</definedName>
    <definedName name="g40g40">[19]tuong!#REF!</definedName>
    <definedName name="gj">#REF!</definedName>
    <definedName name="GK">#REF!</definedName>
    <definedName name="GoBack" localSheetId="0">[13]Sheet1!GoBack</definedName>
    <definedName name="GoBack">[13]Sheet1!GoBack</definedName>
    <definedName name="GPT_GROUNDING_PT" localSheetId="0">'[20]NEW-PANEL'!#REF!</definedName>
    <definedName name="GPT_GROUNDING_PT">'[20]NEW-PANEL'!#REF!</definedName>
    <definedName name="gv">[6]gVL!$Q$28</definedName>
    <definedName name="gvl">[21]GVL!$A$6:$F$131</definedName>
    <definedName name="gia_tien_BTN">#REF!</definedName>
    <definedName name="H">#REF!</definedName>
    <definedName name="ha">#REF!</definedName>
    <definedName name="hal" localSheetId="1" hidden="1">{"'Sheet1'!$L$16"}</definedName>
    <definedName name="hal" localSheetId="0" hidden="1">{"'Sheet1'!$L$16"}</definedName>
    <definedName name="hal" hidden="1">{"'Sheet1'!$L$16"}</definedName>
    <definedName name="ＨＨ">[22]Sheet1!$I$17:$N$134</definedName>
    <definedName name="hien">#REF!</definedName>
    <definedName name="HK">#REF!</definedName>
    <definedName name="HO">#REF!</definedName>
    <definedName name="hoc">55000</definedName>
    <definedName name="HOME_MANP">#REF!</definedName>
    <definedName name="HOMEOFFICE_COST">#REF!</definedName>
    <definedName name="HT">#REF!</definedName>
    <definedName name="HTML_CodePage" hidden="1">950</definedName>
    <definedName name="HTML_Control" localSheetId="1" hidden="1">{"'Sheet1'!$L$16"}</definedName>
    <definedName name="HTML_Control" localSheetId="0"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ht" localSheetId="1" hidden="1">{"'Sheet1'!$L$16"}</definedName>
    <definedName name="htht" localSheetId="0" hidden="1">{"'Sheet1'!$L$16"}</definedName>
    <definedName name="htht" hidden="1">{"'Sheet1'!$L$16"}</definedName>
    <definedName name="hu" localSheetId="1" hidden="1">{"'Sheet1'!$L$16"}</definedName>
    <definedName name="hu" localSheetId="0" hidden="1">{"'Sheet1'!$L$16"}</definedName>
    <definedName name="hu" hidden="1">{"'Sheet1'!$L$16"}</definedName>
    <definedName name="huy" localSheetId="1" hidden="1">{"'Sheet1'!$L$16"}</definedName>
    <definedName name="huy" localSheetId="0" hidden="1">{"'Sheet1'!$L$16"}</definedName>
    <definedName name="huy" hidden="1">{"'Sheet1'!$L$16"}</definedName>
    <definedName name="I">#N/A</definedName>
    <definedName name="IDLAB_COST">#REF!</definedName>
    <definedName name="II" localSheetId="1" hidden="1">{"'Sheet1'!$L$16"}</definedName>
    <definedName name="II" localSheetId="0" hidden="1">{"'Sheet1'!$L$16"}</definedName>
    <definedName name="II" hidden="1">{"'Sheet1'!$L$16"}</definedName>
    <definedName name="III">#REF!</definedName>
    <definedName name="ik" localSheetId="1" hidden="1">{"'Sheet1'!$L$16"}</definedName>
    <definedName name="ik" localSheetId="0" hidden="1">{"'Sheet1'!$L$16"}</definedName>
    <definedName name="ik" hidden="1">{"'Sheet1'!$L$16"}</definedName>
    <definedName name="INDMANP">#REF!</definedName>
    <definedName name="IO" localSheetId="0">'[1]COAT&amp;WRAP-QIOT-#3'!#REF!</definedName>
    <definedName name="IO">'[1]COAT&amp;WRAP-QIOT-#3'!#REF!</definedName>
    <definedName name="iu" localSheetId="1" hidden="1">{"'Sheet1'!$L$16"}</definedName>
    <definedName name="iu" localSheetId="0" hidden="1">{"'Sheet1'!$L$16"}</definedName>
    <definedName name="iu" hidden="1">{"'Sheet1'!$L$16"}</definedName>
    <definedName name="Î" localSheetId="1" hidden="1">{"'Sheet1'!$L$16"}</definedName>
    <definedName name="Î" localSheetId="0" hidden="1">{"'Sheet1'!$L$16"}</definedName>
    <definedName name="Î" hidden="1">{"'Sheet1'!$L$16"}</definedName>
    <definedName name="JT">[23]製品ﾏｽﾀ!$B$2:$F$115</definedName>
    <definedName name="K">#N/A</definedName>
    <definedName name="kcong">#REF!</definedName>
    <definedName name="Kiem_tra_trung_ten">#REF!</definedName>
    <definedName name="KKK">#REF!</definedName>
    <definedName name="kno">[6]gVL!$Q$48</definedName>
    <definedName name="ko" localSheetId="1" hidden="1">{"'Sheet1'!$L$16"}</definedName>
    <definedName name="ko" localSheetId="0" hidden="1">{"'Sheet1'!$L$16"}</definedName>
    <definedName name="ko" hidden="1">{"'Sheet1'!$L$16"}</definedName>
    <definedName name="kt">#REF!</definedName>
    <definedName name="khac">2</definedName>
    <definedName name="L">#REF!</definedName>
    <definedName name="LL">#REF!</definedName>
    <definedName name="Lnsc">#REF!</definedName>
    <definedName name="lt">#REF!</definedName>
    <definedName name="M">#REF!</definedName>
    <definedName name="Ｍ" localSheetId="1">#REF!</definedName>
    <definedName name="Ｍ" localSheetId="0">#REF!</definedName>
    <definedName name="ma">#REF!</definedName>
    <definedName name="MAJ_CON_EQP">#REF!</definedName>
    <definedName name="MAT" localSheetId="0">'[1]COAT&amp;WRAP-QIOT-#3'!#REF!</definedName>
    <definedName name="MAT">'[1]COAT&amp;WRAP-QIOT-#3'!#REF!</definedName>
    <definedName name="may">#REF!</definedName>
    <definedName name="mb">#REF!</definedName>
    <definedName name="MCV4S" localSheetId="0">[24]ﾏﾄﾘｯｸｽ!#REF!</definedName>
    <definedName name="MCV4S">[24]ﾏﾄﾘｯｸｽ!#REF!</definedName>
    <definedName name="MEO" localSheetId="1" hidden="1">{"'Sheet1'!$L$16"}</definedName>
    <definedName name="MEO" localSheetId="0" hidden="1">{"'Sheet1'!$L$16"}</definedName>
    <definedName name="MEO" hidden="1">{"'Sheet1'!$L$16"}</definedName>
    <definedName name="MF" localSheetId="0">'[1]COAT&amp;WRAP-QIOT-#3'!#REF!</definedName>
    <definedName name="MF">'[1]COAT&amp;WRAP-QIOT-#3'!#REF!</definedName>
    <definedName name="MG_A">#REF!</definedName>
    <definedName name="mi">#REF!</definedName>
    <definedName name="mm">#REF!</definedName>
    <definedName name="MMM">#REF!</definedName>
    <definedName name="Morong">#REF!</definedName>
    <definedName name="Morong4054_85">#REF!</definedName>
    <definedName name="MP">#REF!</definedName>
    <definedName name="MS">#REF!</definedName>
    <definedName name="MSA">#REF!</definedName>
    <definedName name="MSB">#REF!</definedName>
    <definedName name="mta">#REF!</definedName>
    <definedName name="N">#REF!</definedName>
    <definedName name="NA">#REF!</definedName>
    <definedName name="ncong">#REF!</definedName>
    <definedName name="nd">[6]gVL!$Q$30</definedName>
    <definedName name="NET">#REF!</definedName>
    <definedName name="NET_1">#REF!</definedName>
    <definedName name="NET_ANA">#REF!</definedName>
    <definedName name="NET_ANA_1">#REF!</definedName>
    <definedName name="NET_ANA_2">#REF!</definedName>
    <definedName name="nj">#REF!</definedName>
    <definedName name="No">#REF!</definedName>
    <definedName name="nuoc">[14]gvl!$N$38</definedName>
    <definedName name="ng">#N/A</definedName>
    <definedName name="ngoan" localSheetId="1" hidden="1">{"'Sheet1'!$L$16"}</definedName>
    <definedName name="ngoan" localSheetId="0" hidden="1">{"'Sheet1'!$L$16"}</definedName>
    <definedName name="ngoan" hidden="1">{"'Sheet1'!$L$16"}</definedName>
    <definedName name="NH">#REF!</definedName>
    <definedName name="nhan" localSheetId="1">{"THANHTOAN.XLS","Sheet1"}</definedName>
    <definedName name="nhan" localSheetId="0">{"THANHTOAN.XLS","Sheet1"}</definedName>
    <definedName name="nhan">{"THANHTOAN.XLS","Sheet1"}</definedName>
    <definedName name="NHot">#REF!</definedName>
    <definedName name="OK" localSheetId="1" hidden="1">{"'Sheet1'!$L$16"}</definedName>
    <definedName name="OK" localSheetId="0" hidden="1">{"'Sheet1'!$L$16"}</definedName>
    <definedName name="OK" hidden="1">{"'Sheet1'!$L$16"}</definedName>
    <definedName name="Ón" localSheetId="1" hidden="1">{"'Sheet1'!$L$16"}</definedName>
    <definedName name="Ón" localSheetId="0" hidden="1">{"'Sheet1'!$L$16"}</definedName>
    <definedName name="Ón" hidden="1">{"'Sheet1'!$L$16"}</definedName>
    <definedName name="Ót" localSheetId="1" hidden="1">{"'Sheet1'!$L$16"}</definedName>
    <definedName name="Ót" localSheetId="0" hidden="1">{"'Sheet1'!$L$16"}</definedName>
    <definedName name="Ót" hidden="1">{"'Sheet1'!$L$16"}</definedName>
    <definedName name="OTHER_PANEL" localSheetId="0">'[20]NEW-PANEL'!#REF!</definedName>
    <definedName name="OTHER_PANEL">'[20]NEW-PANEL'!#REF!</definedName>
    <definedName name="P">#REF!</definedName>
    <definedName name="PEJM" localSheetId="0">'[1]COAT&amp;WRAP-QIOT-#3'!#REF!</definedName>
    <definedName name="PEJM">'[1]COAT&amp;WRAP-QIOT-#3'!#REF!</definedName>
    <definedName name="PF" localSheetId="0">'[1]PNT-QUOT-#3'!#REF!</definedName>
    <definedName name="PF">'[1]PNT-QUOT-#3'!#REF!</definedName>
    <definedName name="PL_指示燈___P.B.___REST_P.B._壓扣開關" localSheetId="0">'[20]NEW-PANEL'!#REF!</definedName>
    <definedName name="PL_指示燈___P.B.___REST_P.B._壓扣開關">'[20]NEW-PANEL'!#REF!</definedName>
    <definedName name="PM">[18]PM!$B$3:$J$1107</definedName>
    <definedName name="PO">#REF!</definedName>
    <definedName name="_xlnm.Print_Area" localSheetId="1">'Invoice (CO) 01'!$A$1:$K$78</definedName>
    <definedName name="_xlnm.Print_Area" localSheetId="0">'INVOICE 02'!$C$1:$M$101</definedName>
    <definedName name="_xlnm.Print_Area" localSheetId="3">#N/A</definedName>
    <definedName name="_xlnm.Print_Area">#REF!</definedName>
    <definedName name="Print_Area_MI">[25]ESTI.!$A$1:$U$52</definedName>
    <definedName name="Print_Terms_Tatene">"Text 2"</definedName>
    <definedName name="_xlnm.Print_Titles">#N/A</definedName>
    <definedName name="PRINT_TITLES_MI">#REF!</definedName>
    <definedName name="Print_Tittles">#REF!</definedName>
    <definedName name="PRINTA">#REF!</definedName>
    <definedName name="PRINTB">#REF!</definedName>
    <definedName name="PRINTC">#REF!</definedName>
    <definedName name="PROPOSAL">#REF!</definedName>
    <definedName name="ptdg">#REF!</definedName>
    <definedName name="PTDG_cau">#REF!</definedName>
    <definedName name="phu_luc_vua">#REF!</definedName>
    <definedName name="Q">#REF!</definedName>
    <definedName name="RE" localSheetId="1" hidden="1">{"'Sheet1'!$L$16"}</definedName>
    <definedName name="RE" localSheetId="0" hidden="1">{"'Sheet1'!$L$16"}</definedName>
    <definedName name="RE" hidden="1">{"'Sheet1'!$L$16"}</definedName>
    <definedName name="RT" localSheetId="0">'[1]COAT&amp;WRAP-QIOT-#3'!#REF!</definedName>
    <definedName name="RT">'[1]COAT&amp;WRAP-QIOT-#3'!#REF!</definedName>
    <definedName name="S">#REF!</definedName>
    <definedName name="sa">#REF!</definedName>
    <definedName name="sab">#REF!</definedName>
    <definedName name="sad">#REF!</definedName>
    <definedName name="sae">#REF!</definedName>
    <definedName name="saf">#REF!</definedName>
    <definedName name="sag">#REF!</definedName>
    <definedName name="sah">#REF!</definedName>
    <definedName name="sai">'[26]部品棚卸DEC-2003'!$C$7:$F$1153</definedName>
    <definedName name="sb">#REF!</definedName>
    <definedName name="SBL">#REF!</definedName>
    <definedName name="sc">#REF!</definedName>
    <definedName name="sca">#REF!</definedName>
    <definedName name="sencount" hidden="1">1</definedName>
    <definedName name="sex" localSheetId="1" hidden="1">{"'Sheet1'!$L$16"}</definedName>
    <definedName name="sex" localSheetId="0" hidden="1">{"'Sheet1'!$L$16"}</definedName>
    <definedName name="sex" hidden="1">{"'Sheet1'!$L$16"}</definedName>
    <definedName name="Sheet1">#REF!</definedName>
    <definedName name="SI">#REF!</definedName>
    <definedName name="sieucao">#REF!</definedName>
    <definedName name="SIN">#REF!</definedName>
    <definedName name="skd">[6]gVL!$Q$37</definedName>
    <definedName name="SM">#REF!</definedName>
    <definedName name="SORT">#REF!</definedName>
    <definedName name="SORT_AREA">'[25]DI-ESTI'!$A$8:$R$489</definedName>
    <definedName name="sp">#REF!</definedName>
    <definedName name="SPB">#N/A</definedName>
    <definedName name="SPEC">#REF!</definedName>
    <definedName name="SPECSUMMARY">#REF!</definedName>
    <definedName name="spn">[27]sp5!$A$3:$C$1211</definedName>
    <definedName name="ss">#REF!</definedName>
    <definedName name="ＳＳ" localSheetId="1">#REF!</definedName>
    <definedName name="ＳＳ" localSheetId="0">#REF!</definedName>
    <definedName name="SSS">#REF!</definedName>
    <definedName name="ST" localSheetId="0">[22]第4次新部品のみ!#REF!</definedName>
    <definedName name="ST">[22]第4次新部品のみ!#REF!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UA">#N/A</definedName>
    <definedName name="sub">#N/A</definedName>
    <definedName name="suc">#N/A</definedName>
    <definedName name="sud">#N/A</definedName>
    <definedName name="sue">#N/A</definedName>
    <definedName name="suf">'[28]部品棚卸 JUNE-2004'!$C$8:$F$1256</definedName>
    <definedName name="SUMMARY">#REF!</definedName>
    <definedName name="t">#REF!</definedName>
    <definedName name="ta" localSheetId="0">[29]最新一括ＭＲＰ展開表!#REF!</definedName>
    <definedName name="ta">[29]最新一括ＭＲＰ展開表!#REF!</definedName>
    <definedName name="taa">#REF!</definedName>
    <definedName name="table4">'[30]Data (4)'!$B$2:$E$1300</definedName>
    <definedName name="Taikhoan">'[31]Tai khoan'!$A$3:$C$93</definedName>
    <definedName name="takex">#REF!</definedName>
    <definedName name="TaxTV">10%</definedName>
    <definedName name="TaxXL">5%</definedName>
    <definedName name="tb">#REF!</definedName>
    <definedName name="tbc">#REF!</definedName>
    <definedName name="tc">#REF!</definedName>
    <definedName name="Tchuan">#REF!</definedName>
    <definedName name="td">#REF!</definedName>
    <definedName name="te">#REF!</definedName>
    <definedName name="tea">#REF!</definedName>
    <definedName name="tf">#REF!</definedName>
    <definedName name="Tien">#REF!</definedName>
    <definedName name="Tim_Lan_Xuat_Hien">#REF!</definedName>
    <definedName name="TL" localSheetId="0">[5]ND!#REF!</definedName>
    <definedName name="TL">[5]ND!#REF!</definedName>
    <definedName name="TN">#N/A</definedName>
    <definedName name="tno">[6]gVL!$Q$47</definedName>
    <definedName name="TOA用部品リスト">#REF!</definedName>
    <definedName name="tt">#REF!</definedName>
    <definedName name="tta">#REF!</definedName>
    <definedName name="tthi">#REF!</definedName>
    <definedName name="TU">[18]TU!$B$3:$C$14</definedName>
    <definedName name="TVC">#REF!</definedName>
    <definedName name="ty_le_BTN">#REF!</definedName>
    <definedName name="TH">#REF!</definedName>
    <definedName name="THK" localSheetId="0">'[1]COAT&amp;WRAP-QIOT-#3'!#REF!</definedName>
    <definedName name="THK">'[1]COAT&amp;WRAP-QIOT-#3'!#REF!</definedName>
    <definedName name="thue">6</definedName>
    <definedName name="Tra_DM_su_dung">#REF!</definedName>
    <definedName name="Tra_don_gia_KS">#REF!</definedName>
    <definedName name="Tra_DTCT">#REF!</definedName>
    <definedName name="Tra_phan_tram" localSheetId="0">[32]Tra_bang!#REF!</definedName>
    <definedName name="Tra_phan_tram">[32]Tra_bang!#REF!</definedName>
    <definedName name="Tra_tim_hang_mucPT_trung">#REF!</definedName>
    <definedName name="TRA_VAT_LIEU">#REF!</definedName>
    <definedName name="TRANSFORMER" localSheetId="0">'[20]NEW-PANEL'!#REF!</definedName>
    <definedName name="TRANSFORMER">'[20]NEW-PANEL'!#REF!</definedName>
    <definedName name="U">#REF!</definedName>
    <definedName name="uh" localSheetId="1" hidden="1">{"'Sheet1'!$L$16"}</definedName>
    <definedName name="uh" localSheetId="0" hidden="1">{"'Sheet1'!$L$16"}</definedName>
    <definedName name="uh" hidden="1">{"'Sheet1'!$L$16"}</definedName>
    <definedName name="ui" localSheetId="1" hidden="1">{"'Sheet1'!$L$16"}</definedName>
    <definedName name="ui" localSheetId="0" hidden="1">{"'Sheet1'!$L$16"}</definedName>
    <definedName name="ui" hidden="1">{"'Sheet1'!$L$16"}</definedName>
    <definedName name="ut" localSheetId="1" hidden="1">{"'Sheet1'!$L$16"}</definedName>
    <definedName name="ut" localSheetId="0" hidden="1">{"'Sheet1'!$L$16"}</definedName>
    <definedName name="ut" hidden="1">{"'Sheet1'!$L$16"}</definedName>
    <definedName name="v">#REF!</definedName>
    <definedName name="va">#REF!</definedName>
    <definedName name="vaa">#REF!</definedName>
    <definedName name="VARIINST">#REF!</definedName>
    <definedName name="VARIPURC">#REF!</definedName>
    <definedName name="vat">5</definedName>
    <definedName name="vb">#REF!</definedName>
    <definedName name="VC">#REF!</definedName>
    <definedName name="vdkt">[6]gVL!$Q$55</definedName>
    <definedName name="VN">#REF!</definedName>
    <definedName name="vt">#REF!</definedName>
    <definedName name="vtu">#REF!</definedName>
    <definedName name="vvv">#REF!</definedName>
    <definedName name="W">#REF!</definedName>
    <definedName name="we" localSheetId="1" hidden="1">{"'Sheet1'!$L$16"}</definedName>
    <definedName name="we" localSheetId="0" hidden="1">{"'Sheet1'!$L$16"}</definedName>
    <definedName name="we" hidden="1">{"'Sheet1'!$L$16"}</definedName>
    <definedName name="ws" localSheetId="1" hidden="1">{"'Sheet1'!$L$16"}</definedName>
    <definedName name="ws" localSheetId="0" hidden="1">{"'Sheet1'!$L$16"}</definedName>
    <definedName name="ws" hidden="1">{"'Sheet1'!$L$16"}</definedName>
    <definedName name="X">#REF!</definedName>
    <definedName name="xh">#REF!</definedName>
    <definedName name="xm">[14]gvl!$N$16</definedName>
    <definedName name="xn">#REF!</definedName>
    <definedName name="Xuat_hien1">[33]DTCT!$A$7:$A$157</definedName>
    <definedName name="Y">[23]年間生産数集計!$A$3:$B$61</definedName>
    <definedName name="yu" localSheetId="1" hidden="1">{"'Sheet1'!$L$16"}</definedName>
    <definedName name="yu" localSheetId="0" hidden="1">{"'Sheet1'!$L$16"}</definedName>
    <definedName name="yu" hidden="1">{"'Sheet1'!$L$16"}</definedName>
    <definedName name="Z">#REF!</definedName>
    <definedName name="za">#REF!</definedName>
    <definedName name="zaa">#REF!</definedName>
    <definedName name="zaaa">#REF!</definedName>
    <definedName name="zaab">#REF!</definedName>
    <definedName name="zab">#REF!</definedName>
    <definedName name="zac">#REF!</definedName>
    <definedName name="zad">#REF!</definedName>
    <definedName name="zae">#REF!</definedName>
    <definedName name="zaf">#REF!</definedName>
    <definedName name="zag">#REF!</definedName>
    <definedName name="zah">#REF!</definedName>
    <definedName name="zai">#REF!</definedName>
    <definedName name="zas">#REF!</definedName>
    <definedName name="zat">#REF!</definedName>
    <definedName name="zau">#REF!</definedName>
    <definedName name="zb">#REF!</definedName>
    <definedName name="zba">#REF!</definedName>
    <definedName name="zbb">#REF!</definedName>
    <definedName name="zbl">#REF!</definedName>
    <definedName name="zc">#REF!</definedName>
    <definedName name="zca">#REF!</definedName>
    <definedName name="zcb">#REF!</definedName>
    <definedName name="zcc">#REF!</definedName>
    <definedName name="zce">#REF!</definedName>
    <definedName name="zcf">#REF!</definedName>
    <definedName name="zd">#REF!</definedName>
    <definedName name="zda">#REF!</definedName>
    <definedName name="zdb">#REF!</definedName>
    <definedName name="zdc">#REF!</definedName>
    <definedName name="ze">#REF!</definedName>
    <definedName name="zea">#REF!</definedName>
    <definedName name="zeb">#REF!</definedName>
    <definedName name="zec">#REF!</definedName>
    <definedName name="zed">#REF!</definedName>
    <definedName name="zef">#REF!</definedName>
    <definedName name="zf">#REF!</definedName>
    <definedName name="zfa">#REF!</definedName>
    <definedName name="zfb">'[34]SL SX thang 2'!$A$2:$E$1147</definedName>
    <definedName name="zg">#REF!</definedName>
    <definedName name="zga">#REF!</definedName>
    <definedName name="zgb">#REF!</definedName>
    <definedName name="zgc">#REF!</definedName>
    <definedName name="zgd">#REF!</definedName>
    <definedName name="zh">#REF!</definedName>
    <definedName name="zi">#REF!</definedName>
    <definedName name="zia">#REF!</definedName>
    <definedName name="zii">#REF!</definedName>
    <definedName name="zta">#REF!</definedName>
    <definedName name="ztb">#REF!</definedName>
    <definedName name="ztc">#REF!</definedName>
    <definedName name="ZYX">#REF!</definedName>
    <definedName name="ZZ">#REF!</definedName>
    <definedName name="ZZZ">#REF!</definedName>
    <definedName name="ショット">[35]進捗表!$BE$203</definedName>
    <definedName name="ﾄﾞﾗﾑ推移" localSheetId="0">#REF!</definedName>
    <definedName name="ﾄﾞﾗﾑ推移">#REF!</definedName>
    <definedName name="ﾊﾟｰﾂ分類_E">#REF!</definedName>
    <definedName name="ロット形成板" localSheetId="0">#REF!</definedName>
    <definedName name="ロット形成板">#REF!</definedName>
    <definedName name="事例">#REF!</definedName>
    <definedName name="事例①">#REF!</definedName>
    <definedName name="事例②" localSheetId="0">#REF!</definedName>
    <definedName name="事例②">#REF!</definedName>
    <definedName name="事例５" localSheetId="0">#REF!</definedName>
    <definedName name="事例５">#REF!</definedName>
    <definedName name="加工">[35]進捗表!$W$86</definedName>
    <definedName name="地金購入費生産金額算出表">#REF!</definedName>
    <definedName name="必要数印刷用">#REF!</definedName>
    <definedName name="払出し数">[35]進捗表!$AB$204</definedName>
    <definedName name="数量">[36]月毎の仕上げ負荷!$E$3:$O$40</definedName>
    <definedName name="総在庫数各工程">#REF!</definedName>
    <definedName name="輸出単価表">#REF!</definedName>
    <definedName name="鋳造良品数" localSheetId="0">[35]進捗表!#REF!</definedName>
    <definedName name="鋳造良品数">[35]進捗表!#REF!</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Z26" i="9" l="1"/>
  <c r="Z27" i="9"/>
  <c r="Z43" i="9"/>
  <c r="Z44" i="9"/>
  <c r="Z45" i="9"/>
  <c r="Z46" i="9"/>
  <c r="Z47" i="9"/>
  <c r="Z48" i="9"/>
  <c r="Z49" i="9"/>
  <c r="Z50" i="9"/>
  <c r="Z51" i="9"/>
  <c r="Z52" i="9"/>
  <c r="Z53" i="9"/>
  <c r="Z54" i="9"/>
  <c r="Z55" i="9"/>
  <c r="Z32" i="9"/>
  <c r="Z33" i="9"/>
  <c r="Z34" i="9"/>
  <c r="Z35" i="9"/>
  <c r="Z36" i="9"/>
  <c r="Z37" i="9"/>
  <c r="Z38" i="9"/>
  <c r="Z39" i="9"/>
  <c r="Z40" i="9"/>
  <c r="Z41" i="9"/>
  <c r="Z42" i="9"/>
  <c r="Z28" i="9"/>
  <c r="Z29" i="9"/>
  <c r="Z30" i="9"/>
  <c r="Z31" i="9"/>
  <c r="AC38" i="3" l="1"/>
  <c r="AC39" i="3"/>
  <c r="AC41" i="3"/>
  <c r="AC42" i="3"/>
  <c r="AC43" i="3"/>
  <c r="AC44" i="3"/>
  <c r="AC45" i="3"/>
  <c r="AC46" i="3"/>
  <c r="AC47" i="3"/>
  <c r="AC48" i="3"/>
  <c r="AC49" i="3"/>
  <c r="AC50" i="3"/>
  <c r="AC51" i="3"/>
  <c r="AC52" i="3"/>
  <c r="AC53" i="3"/>
  <c r="AC37" i="3"/>
  <c r="AC25" i="3"/>
  <c r="AC26" i="3"/>
  <c r="AC27" i="3"/>
  <c r="AC28" i="3"/>
  <c r="AC29" i="3"/>
  <c r="AC30" i="3"/>
  <c r="AC31" i="3"/>
  <c r="AC32" i="3"/>
  <c r="AC33" i="3"/>
  <c r="AC34" i="3"/>
  <c r="AC35" i="3"/>
  <c r="AC36" i="3"/>
  <c r="AC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24" i="3"/>
  <c r="L31" i="9" l="1"/>
  <c r="K113" i="9" l="1"/>
  <c r="F113" i="9"/>
  <c r="L37" i="9"/>
  <c r="P114" i="9"/>
  <c r="P115" i="9"/>
  <c r="M115" i="9"/>
  <c r="M127" i="9"/>
  <c r="N127" i="9"/>
  <c r="C6" i="3"/>
  <c r="C12" i="3"/>
  <c r="L50" i="9" l="1"/>
  <c r="L29" i="9"/>
  <c r="C57"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C13" i="3"/>
  <c r="G6" i="3"/>
  <c r="H56" i="9"/>
  <c r="H76" i="9"/>
  <c r="AA76" i="9" s="1"/>
  <c r="H85" i="9"/>
  <c r="L85" i="9" s="1"/>
  <c r="U85" i="9" s="1"/>
  <c r="L26" i="9"/>
  <c r="H90" i="9"/>
  <c r="AA90" i="9" s="1"/>
  <c r="AB90" i="9" s="1"/>
  <c r="L52" i="9"/>
  <c r="L48" i="9"/>
  <c r="H79" i="9"/>
  <c r="S79" i="9" s="1"/>
  <c r="H74" i="9"/>
  <c r="L74" i="9" s="1"/>
  <c r="U74" i="9" s="1"/>
  <c r="H71" i="9"/>
  <c r="AA71" i="9" s="1"/>
  <c r="AB71" i="9" s="1"/>
  <c r="L32" i="9"/>
  <c r="F86" i="9"/>
  <c r="L51" i="9"/>
  <c r="H84" i="9"/>
  <c r="I84" i="9" s="1"/>
  <c r="H73" i="9"/>
  <c r="S73" i="9" s="1"/>
  <c r="H67" i="9"/>
  <c r="S67" i="9" s="1"/>
  <c r="H62" i="9"/>
  <c r="S62" i="9" s="1"/>
  <c r="M118" i="9"/>
  <c r="F112" i="9"/>
  <c r="Y135" i="9"/>
  <c r="Y422" i="9"/>
  <c r="Y421" i="9"/>
  <c r="Y420" i="9"/>
  <c r="Y419" i="9"/>
  <c r="Y418" i="9"/>
  <c r="Y417" i="9"/>
  <c r="Y416" i="9"/>
  <c r="Y415" i="9"/>
  <c r="Y414" i="9"/>
  <c r="Y413" i="9"/>
  <c r="Y412" i="9"/>
  <c r="Y411" i="9"/>
  <c r="Y410" i="9"/>
  <c r="Y409" i="9"/>
  <c r="Y408" i="9"/>
  <c r="Y407" i="9"/>
  <c r="Y406" i="9"/>
  <c r="Y405" i="9"/>
  <c r="Y404" i="9"/>
  <c r="Y403" i="9"/>
  <c r="Y402" i="9"/>
  <c r="Y401" i="9"/>
  <c r="Y400" i="9"/>
  <c r="Y399" i="9"/>
  <c r="Y398" i="9"/>
  <c r="Y397" i="9"/>
  <c r="Y396" i="9"/>
  <c r="Y395" i="9"/>
  <c r="Y394" i="9"/>
  <c r="Y393" i="9"/>
  <c r="Y392" i="9"/>
  <c r="Y391" i="9"/>
  <c r="Y390" i="9"/>
  <c r="Y389" i="9"/>
  <c r="Y388" i="9"/>
  <c r="Y387" i="9"/>
  <c r="Y386" i="9"/>
  <c r="Y385" i="9"/>
  <c r="Y384" i="9"/>
  <c r="Y383" i="9"/>
  <c r="Y382" i="9"/>
  <c r="Y381" i="9"/>
  <c r="Y380" i="9"/>
  <c r="Y379" i="9"/>
  <c r="Y378" i="9"/>
  <c r="Y377" i="9"/>
  <c r="Y376" i="9"/>
  <c r="Y375" i="9"/>
  <c r="Y374" i="9"/>
  <c r="Y373" i="9"/>
  <c r="Y372" i="9"/>
  <c r="Y371" i="9"/>
  <c r="Y370" i="9"/>
  <c r="Y369" i="9"/>
  <c r="Y368" i="9"/>
  <c r="Y367" i="9"/>
  <c r="Y366" i="9"/>
  <c r="Y365" i="9"/>
  <c r="Y364" i="9"/>
  <c r="Y363" i="9"/>
  <c r="Y362" i="9"/>
  <c r="Y361" i="9"/>
  <c r="Y360" i="9"/>
  <c r="Y359" i="9"/>
  <c r="Y358" i="9"/>
  <c r="Y357" i="9"/>
  <c r="Y356" i="9"/>
  <c r="Y355" i="9"/>
  <c r="Y354" i="9"/>
  <c r="Y353" i="9"/>
  <c r="Y352" i="9"/>
  <c r="Y351" i="9"/>
  <c r="Y350" i="9"/>
  <c r="Y349" i="9"/>
  <c r="Y348" i="9"/>
  <c r="Y347" i="9"/>
  <c r="Y346" i="9"/>
  <c r="Y345" i="9"/>
  <c r="Y344" i="9"/>
  <c r="Y343" i="9"/>
  <c r="Y342" i="9"/>
  <c r="Y341" i="9"/>
  <c r="Y340" i="9"/>
  <c r="Y339" i="9"/>
  <c r="Y338" i="9"/>
  <c r="Y337" i="9"/>
  <c r="Y336" i="9"/>
  <c r="Y335" i="9"/>
  <c r="Y334" i="9"/>
  <c r="Y333" i="9"/>
  <c r="Y332" i="9"/>
  <c r="Y331" i="9"/>
  <c r="Y330" i="9"/>
  <c r="Y329" i="9"/>
  <c r="Y328" i="9"/>
  <c r="Y327" i="9"/>
  <c r="Y326" i="9"/>
  <c r="Y325" i="9"/>
  <c r="Y324" i="9"/>
  <c r="Y323" i="9"/>
  <c r="Y322" i="9"/>
  <c r="Y321" i="9"/>
  <c r="Y320" i="9"/>
  <c r="Y319" i="9"/>
  <c r="Y318" i="9"/>
  <c r="Y317" i="9"/>
  <c r="Y316" i="9"/>
  <c r="Y315" i="9"/>
  <c r="Y314" i="9"/>
  <c r="Y313" i="9"/>
  <c r="Y312" i="9"/>
  <c r="Y311" i="9"/>
  <c r="Y310" i="9"/>
  <c r="Y309" i="9"/>
  <c r="Y308" i="9"/>
  <c r="Y307" i="9"/>
  <c r="Y306" i="9"/>
  <c r="Y305" i="9"/>
  <c r="Y304" i="9"/>
  <c r="Y303" i="9"/>
  <c r="Y302" i="9"/>
  <c r="Y301" i="9"/>
  <c r="Y300" i="9"/>
  <c r="Y299" i="9"/>
  <c r="Y298" i="9"/>
  <c r="Y297" i="9"/>
  <c r="Y296" i="9"/>
  <c r="Y295" i="9"/>
  <c r="Y294" i="9"/>
  <c r="Y293" i="9"/>
  <c r="Y292" i="9"/>
  <c r="Y291" i="9"/>
  <c r="Y290" i="9"/>
  <c r="Y289" i="9"/>
  <c r="Y288" i="9"/>
  <c r="Y287" i="9"/>
  <c r="Y286" i="9"/>
  <c r="Y285" i="9"/>
  <c r="Y284" i="9"/>
  <c r="Y283" i="9"/>
  <c r="Y282" i="9"/>
  <c r="Y281" i="9"/>
  <c r="Y280" i="9"/>
  <c r="Y279" i="9"/>
  <c r="Y278" i="9"/>
  <c r="Y277" i="9"/>
  <c r="Y276" i="9"/>
  <c r="Y275" i="9"/>
  <c r="Y274" i="9"/>
  <c r="Y273" i="9"/>
  <c r="Y272" i="9"/>
  <c r="Y271" i="9"/>
  <c r="Y270" i="9"/>
  <c r="Y269" i="9"/>
  <c r="Y268" i="9"/>
  <c r="Y267" i="9"/>
  <c r="Y266" i="9"/>
  <c r="Y265" i="9"/>
  <c r="Y264" i="9"/>
  <c r="Y263" i="9"/>
  <c r="Y262" i="9"/>
  <c r="Y261" i="9"/>
  <c r="Y260" i="9"/>
  <c r="Y259" i="9"/>
  <c r="Y258" i="9"/>
  <c r="Y257" i="9"/>
  <c r="Y256" i="9"/>
  <c r="Y255" i="9"/>
  <c r="Y254" i="9"/>
  <c r="Y253" i="9"/>
  <c r="Y252" i="9"/>
  <c r="Y251" i="9"/>
  <c r="Y250" i="9"/>
  <c r="Y249" i="9"/>
  <c r="Y248" i="9"/>
  <c r="Y247" i="9"/>
  <c r="Y246" i="9"/>
  <c r="Y245" i="9"/>
  <c r="Y244" i="9"/>
  <c r="Y243" i="9"/>
  <c r="Y242" i="9"/>
  <c r="Y241" i="9"/>
  <c r="Y240" i="9"/>
  <c r="Y239" i="9"/>
  <c r="Y238" i="9"/>
  <c r="Y237" i="9"/>
  <c r="Y236" i="9"/>
  <c r="Y235" i="9"/>
  <c r="Y234" i="9"/>
  <c r="Y233" i="9"/>
  <c r="Y232" i="9"/>
  <c r="O232" i="9"/>
  <c r="Y231" i="9"/>
  <c r="O231" i="9"/>
  <c r="Y230" i="9"/>
  <c r="O230" i="9"/>
  <c r="Y229" i="9"/>
  <c r="O229" i="9"/>
  <c r="Y228" i="9"/>
  <c r="O228" i="9"/>
  <c r="Y227" i="9"/>
  <c r="O227" i="9"/>
  <c r="Y226" i="9"/>
  <c r="O226" i="9"/>
  <c r="Y225" i="9"/>
  <c r="O225" i="9"/>
  <c r="Y224" i="9"/>
  <c r="O224" i="9"/>
  <c r="Y223" i="9"/>
  <c r="O223" i="9"/>
  <c r="Y222" i="9"/>
  <c r="O222" i="9"/>
  <c r="Y221" i="9"/>
  <c r="O221" i="9"/>
  <c r="Y220" i="9"/>
  <c r="O220" i="9"/>
  <c r="Y219" i="9"/>
  <c r="O219" i="9"/>
  <c r="Y218" i="9"/>
  <c r="O218" i="9"/>
  <c r="Y217" i="9"/>
  <c r="O217" i="9"/>
  <c r="Y216" i="9"/>
  <c r="O216" i="9"/>
  <c r="Y215" i="9"/>
  <c r="Y214" i="9"/>
  <c r="O214" i="9"/>
  <c r="Y213" i="9"/>
  <c r="O213" i="9"/>
  <c r="Y212" i="9"/>
  <c r="Y211" i="9"/>
  <c r="O211" i="9"/>
  <c r="Y210" i="9"/>
  <c r="O210" i="9"/>
  <c r="Y209" i="9"/>
  <c r="O209" i="9"/>
  <c r="Y208" i="9"/>
  <c r="O208" i="9"/>
  <c r="Y207" i="9"/>
  <c r="O207" i="9"/>
  <c r="Y206" i="9"/>
  <c r="O206" i="9"/>
  <c r="Y205" i="9"/>
  <c r="O205" i="9"/>
  <c r="Y204" i="9"/>
  <c r="O204" i="9"/>
  <c r="Y203" i="9"/>
  <c r="O203" i="9"/>
  <c r="Y202" i="9"/>
  <c r="O202" i="9"/>
  <c r="Y201" i="9"/>
  <c r="O201" i="9"/>
  <c r="Y200" i="9"/>
  <c r="Y199" i="9"/>
  <c r="Y198" i="9"/>
  <c r="Y197" i="9"/>
  <c r="Y196" i="9"/>
  <c r="Y195" i="9"/>
  <c r="Y194" i="9"/>
  <c r="Y193" i="9"/>
  <c r="Y192" i="9"/>
  <c r="Y191" i="9"/>
  <c r="Y190" i="9"/>
  <c r="Y189" i="9"/>
  <c r="Y188" i="9"/>
  <c r="Y187" i="9"/>
  <c r="Y186" i="9"/>
  <c r="Y185" i="9"/>
  <c r="Y184" i="9"/>
  <c r="Y183" i="9"/>
  <c r="Y182" i="9"/>
  <c r="Y181" i="9"/>
  <c r="Y180" i="9"/>
  <c r="Y179" i="9"/>
  <c r="Y178" i="9"/>
  <c r="Y177" i="9"/>
  <c r="Y176" i="9"/>
  <c r="Y175" i="9"/>
  <c r="Y174" i="9"/>
  <c r="Y173" i="9"/>
  <c r="Y172" i="9"/>
  <c r="Y171" i="9"/>
  <c r="Y170" i="9"/>
  <c r="Y169" i="9"/>
  <c r="Y168" i="9"/>
  <c r="Y167" i="9"/>
  <c r="Y166" i="9"/>
  <c r="Y165" i="9"/>
  <c r="Y164" i="9"/>
  <c r="Y163" i="9"/>
  <c r="Y162" i="9"/>
  <c r="Y161" i="9"/>
  <c r="Y160" i="9"/>
  <c r="L160" i="9"/>
  <c r="Y159" i="9"/>
  <c r="Y158" i="9"/>
  <c r="Y157" i="9"/>
  <c r="Y156" i="9"/>
  <c r="Y155" i="9"/>
  <c r="Y154" i="9"/>
  <c r="Y153" i="9"/>
  <c r="Y152" i="9"/>
  <c r="Y151" i="9"/>
  <c r="Y150" i="9"/>
  <c r="Y149" i="9"/>
  <c r="Y148" i="9"/>
  <c r="Y147" i="9"/>
  <c r="Y146" i="9"/>
  <c r="Y145" i="9"/>
  <c r="Y144" i="9"/>
  <c r="Y143" i="9"/>
  <c r="Y142" i="9"/>
  <c r="Y141" i="9"/>
  <c r="Y140" i="9"/>
  <c r="Y139" i="9"/>
  <c r="Y138" i="9"/>
  <c r="Y137" i="9"/>
  <c r="Y136" i="9"/>
  <c r="L112" i="9"/>
  <c r="K112" i="9"/>
  <c r="L127" i="9" s="1"/>
  <c r="O200" i="9" s="1"/>
  <c r="J112" i="9"/>
  <c r="K127" i="9" s="1"/>
  <c r="I112" i="9"/>
  <c r="H112" i="9"/>
  <c r="G112" i="9"/>
  <c r="P213" i="9"/>
  <c r="G163" i="9"/>
  <c r="H64" i="9"/>
  <c r="I64" i="9" s="1"/>
  <c r="Y64" i="9" s="1"/>
  <c r="H77" i="9"/>
  <c r="L77" i="9" s="1"/>
  <c r="U77" i="9" s="1"/>
  <c r="H81" i="9"/>
  <c r="AA81" i="9" s="1"/>
  <c r="AB81" i="9" s="1"/>
  <c r="H89" i="9"/>
  <c r="L89" i="9" s="1"/>
  <c r="L36" i="9"/>
  <c r="L46" i="9"/>
  <c r="L54" i="9"/>
  <c r="U3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61" i="9"/>
  <c r="O118" i="9"/>
  <c r="J160" i="9"/>
  <c r="L56" i="3"/>
  <c r="V53" i="3"/>
  <c r="G53" i="3" s="1"/>
  <c r="V25" i="3"/>
  <c r="G25" i="3" s="1"/>
  <c r="V26" i="3"/>
  <c r="G26" i="3" s="1"/>
  <c r="V27" i="3"/>
  <c r="G27" i="3" s="1"/>
  <c r="V28" i="3"/>
  <c r="G28" i="3" s="1"/>
  <c r="V29" i="3"/>
  <c r="G29" i="3" s="1"/>
  <c r="V30" i="3"/>
  <c r="G30" i="3" s="1"/>
  <c r="V31" i="3"/>
  <c r="G31" i="3" s="1"/>
  <c r="V32" i="3"/>
  <c r="G32" i="3" s="1"/>
  <c r="V33" i="3"/>
  <c r="G33" i="3" s="1"/>
  <c r="V34" i="3"/>
  <c r="G34" i="3" s="1"/>
  <c r="V35" i="3"/>
  <c r="G35" i="3" s="1"/>
  <c r="V36" i="3"/>
  <c r="G36" i="3" s="1"/>
  <c r="V37" i="3"/>
  <c r="G37" i="3" s="1"/>
  <c r="V38" i="3"/>
  <c r="G38" i="3" s="1"/>
  <c r="V39" i="3"/>
  <c r="G39" i="3" s="1"/>
  <c r="V40" i="3"/>
  <c r="G40" i="3" s="1"/>
  <c r="V41" i="3"/>
  <c r="G41" i="3" s="1"/>
  <c r="V42" i="3"/>
  <c r="G42" i="3" s="1"/>
  <c r="V43" i="3"/>
  <c r="G43" i="3" s="1"/>
  <c r="V44" i="3"/>
  <c r="G44" i="3" s="1"/>
  <c r="V45" i="3"/>
  <c r="G45" i="3" s="1"/>
  <c r="V46" i="3"/>
  <c r="G46" i="3" s="1"/>
  <c r="V47" i="3"/>
  <c r="G47" i="3" s="1"/>
  <c r="V48" i="3"/>
  <c r="G48" i="3" s="1"/>
  <c r="V49" i="3"/>
  <c r="G49" i="3" s="1"/>
  <c r="V50" i="3"/>
  <c r="G50" i="3" s="1"/>
  <c r="V51" i="3"/>
  <c r="G51" i="3" s="1"/>
  <c r="V52" i="3"/>
  <c r="G52" i="3" s="1"/>
  <c r="V24" i="3"/>
  <c r="G24" i="3" s="1"/>
  <c r="M56" i="3"/>
  <c r="I160" i="9"/>
  <c r="X5" i="16"/>
  <c r="X6" i="16"/>
  <c r="X7" i="16"/>
  <c r="X8" i="16"/>
  <c r="X9" i="16"/>
  <c r="X10" i="16"/>
  <c r="X11" i="16"/>
  <c r="X12" i="16"/>
  <c r="X13" i="16"/>
  <c r="X14" i="16"/>
  <c r="X15" i="16"/>
  <c r="X16" i="16"/>
  <c r="X17" i="16"/>
  <c r="X18" i="16"/>
  <c r="X19" i="16"/>
  <c r="X20" i="16"/>
  <c r="X21" i="16"/>
  <c r="X22" i="16"/>
  <c r="X23" i="16"/>
  <c r="X24" i="16"/>
  <c r="X25" i="16"/>
  <c r="X26" i="16"/>
  <c r="X27" i="16"/>
  <c r="X28" i="16"/>
  <c r="X29" i="16"/>
  <c r="X30" i="16"/>
  <c r="X31" i="16"/>
  <c r="X32" i="16"/>
  <c r="X4" i="16"/>
  <c r="W5" i="16"/>
  <c r="W6" i="16"/>
  <c r="W7" i="16"/>
  <c r="W8" i="16"/>
  <c r="W9" i="16"/>
  <c r="W10" i="16"/>
  <c r="W11" i="16"/>
  <c r="W12" i="16"/>
  <c r="W13" i="16"/>
  <c r="W14" i="16"/>
  <c r="W15" i="16"/>
  <c r="W16" i="16"/>
  <c r="W17" i="16"/>
  <c r="W18" i="16"/>
  <c r="W19" i="16"/>
  <c r="W20" i="16"/>
  <c r="W21" i="16"/>
  <c r="W22" i="16"/>
  <c r="W23" i="16"/>
  <c r="W24" i="16"/>
  <c r="W25" i="16"/>
  <c r="W26" i="16"/>
  <c r="W27" i="16"/>
  <c r="W28" i="16"/>
  <c r="W29" i="16"/>
  <c r="W30" i="16"/>
  <c r="W31" i="16"/>
  <c r="W32" i="16"/>
  <c r="W4" i="16"/>
  <c r="V5" i="16"/>
  <c r="V6" i="16"/>
  <c r="V7" i="16"/>
  <c r="V8" i="16"/>
  <c r="V9" i="16"/>
  <c r="V10" i="16"/>
  <c r="V11" i="16"/>
  <c r="V12" i="16"/>
  <c r="V13" i="16"/>
  <c r="V14" i="16"/>
  <c r="V15" i="16"/>
  <c r="V16" i="16"/>
  <c r="V17" i="16"/>
  <c r="V18" i="16"/>
  <c r="V19" i="16"/>
  <c r="V20" i="16"/>
  <c r="V21" i="16"/>
  <c r="V22" i="16"/>
  <c r="V23" i="16"/>
  <c r="V24" i="16"/>
  <c r="V25" i="16"/>
  <c r="V26" i="16"/>
  <c r="V27" i="16"/>
  <c r="V28" i="16"/>
  <c r="V29" i="16"/>
  <c r="V30" i="16"/>
  <c r="V31" i="16"/>
  <c r="V32" i="16"/>
  <c r="V4" i="16"/>
  <c r="U5" i="16"/>
  <c r="U6" i="16"/>
  <c r="U7" i="16"/>
  <c r="U8" i="16"/>
  <c r="U9" i="16"/>
  <c r="U10" i="16"/>
  <c r="U11" i="16"/>
  <c r="U12" i="16"/>
  <c r="U13" i="16"/>
  <c r="U14" i="16"/>
  <c r="U15" i="16"/>
  <c r="U16" i="16"/>
  <c r="U17" i="16"/>
  <c r="U18" i="16"/>
  <c r="U19" i="16"/>
  <c r="U20" i="16"/>
  <c r="U21" i="16"/>
  <c r="U22" i="16"/>
  <c r="U23" i="16"/>
  <c r="U24" i="16"/>
  <c r="U25" i="16"/>
  <c r="U26" i="16"/>
  <c r="U27" i="16"/>
  <c r="U28" i="16"/>
  <c r="U29" i="16"/>
  <c r="U30" i="16"/>
  <c r="U31" i="16"/>
  <c r="U32" i="16"/>
  <c r="U4" i="16"/>
  <c r="N6" i="16"/>
  <c r="N7" i="16"/>
  <c r="N8" i="16"/>
  <c r="N9" i="16"/>
  <c r="N10" i="16"/>
  <c r="N11" i="16"/>
  <c r="N12" i="16"/>
  <c r="N13" i="16"/>
  <c r="N14" i="16"/>
  <c r="N15" i="16"/>
  <c r="N16" i="16"/>
  <c r="N17" i="16"/>
  <c r="N18" i="16"/>
  <c r="N19" i="16"/>
  <c r="N20" i="16"/>
  <c r="N21" i="16"/>
  <c r="N22" i="16"/>
  <c r="N23" i="16"/>
  <c r="N5" i="16"/>
  <c r="M23" i="16"/>
  <c r="M6" i="16"/>
  <c r="M7" i="16"/>
  <c r="M8" i="16"/>
  <c r="M9" i="16"/>
  <c r="M10" i="16"/>
  <c r="M11" i="16"/>
  <c r="M12" i="16"/>
  <c r="M13" i="16"/>
  <c r="M14" i="16"/>
  <c r="M15" i="16"/>
  <c r="M16" i="16"/>
  <c r="M17" i="16"/>
  <c r="M18" i="16"/>
  <c r="M19" i="16"/>
  <c r="M20" i="16"/>
  <c r="M21" i="16"/>
  <c r="M22" i="16"/>
  <c r="M5" i="16"/>
  <c r="L6" i="16"/>
  <c r="L7" i="16"/>
  <c r="L8" i="16"/>
  <c r="L9" i="16"/>
  <c r="L10" i="16"/>
  <c r="L11" i="16"/>
  <c r="L12" i="16"/>
  <c r="L13" i="16"/>
  <c r="L14" i="16"/>
  <c r="L15" i="16"/>
  <c r="L16" i="16"/>
  <c r="L17" i="16"/>
  <c r="L18" i="16"/>
  <c r="L19" i="16"/>
  <c r="L20" i="16"/>
  <c r="L21" i="16"/>
  <c r="L22" i="16"/>
  <c r="L23" i="16"/>
  <c r="L5" i="16"/>
  <c r="K6" i="16"/>
  <c r="K7" i="16"/>
  <c r="K8" i="16"/>
  <c r="K9" i="16"/>
  <c r="K10" i="16"/>
  <c r="K11" i="16"/>
  <c r="K12" i="16"/>
  <c r="K13" i="16"/>
  <c r="K14" i="16"/>
  <c r="K15" i="16"/>
  <c r="K16" i="16"/>
  <c r="K17" i="16"/>
  <c r="K18" i="16"/>
  <c r="K19" i="16"/>
  <c r="K20" i="16"/>
  <c r="K21" i="16"/>
  <c r="K22" i="16"/>
  <c r="K23" i="16"/>
  <c r="K5" i="16"/>
  <c r="G185" i="9"/>
  <c r="K160" i="9"/>
  <c r="G5" i="13"/>
  <c r="I5" i="13"/>
  <c r="G6" i="13"/>
  <c r="G7" i="13"/>
  <c r="I7" i="13"/>
  <c r="G8" i="13"/>
  <c r="I8" i="13"/>
  <c r="G9" i="13"/>
  <c r="J9" i="13"/>
  <c r="G10" i="13"/>
  <c r="G11" i="13"/>
  <c r="I11" i="13"/>
  <c r="J11" i="13"/>
  <c r="G12" i="13"/>
  <c r="J12" i="13"/>
  <c r="I12" i="13"/>
  <c r="G13" i="13"/>
  <c r="I13" i="13"/>
  <c r="G14" i="13"/>
  <c r="G15" i="13"/>
  <c r="I15" i="13"/>
  <c r="G16" i="13"/>
  <c r="I16" i="13"/>
  <c r="J16" i="13"/>
  <c r="G17" i="13"/>
  <c r="I17" i="13"/>
  <c r="J17" i="13"/>
  <c r="G18" i="13"/>
  <c r="G19" i="13"/>
  <c r="I19" i="13"/>
  <c r="G20" i="13"/>
  <c r="I20" i="13"/>
  <c r="J20" i="13"/>
  <c r="G21" i="13"/>
  <c r="I21" i="13"/>
  <c r="G22" i="13"/>
  <c r="G23" i="13"/>
  <c r="I23" i="13"/>
  <c r="G24" i="13"/>
  <c r="I24" i="13"/>
  <c r="G25" i="13"/>
  <c r="I25" i="13"/>
  <c r="G26" i="13"/>
  <c r="G27" i="13"/>
  <c r="I27" i="13"/>
  <c r="G28" i="13"/>
  <c r="J28" i="13"/>
  <c r="I28" i="13"/>
  <c r="G29" i="13"/>
  <c r="I29" i="13"/>
  <c r="G30" i="13"/>
  <c r="G31" i="13"/>
  <c r="I31" i="13"/>
  <c r="G32" i="13"/>
  <c r="I32" i="13"/>
  <c r="J32" i="13"/>
  <c r="G33" i="13"/>
  <c r="I33" i="13"/>
  <c r="J33" i="13"/>
  <c r="G12" i="12"/>
  <c r="G13" i="12"/>
  <c r="G14" i="12"/>
  <c r="G15" i="12"/>
  <c r="G16" i="12"/>
  <c r="G17" i="12"/>
  <c r="G18" i="12"/>
  <c r="G19" i="12"/>
  <c r="G20" i="12"/>
  <c r="G21" i="12"/>
  <c r="G22" i="12"/>
  <c r="G24" i="12"/>
  <c r="G25" i="12"/>
  <c r="G26" i="12"/>
  <c r="G27" i="12"/>
  <c r="G28" i="12"/>
  <c r="G29" i="12"/>
  <c r="G30" i="12"/>
  <c r="G31" i="12"/>
  <c r="G32" i="12"/>
  <c r="G33" i="12"/>
  <c r="G34" i="12"/>
  <c r="G35" i="12"/>
  <c r="G36" i="12"/>
  <c r="G37" i="12"/>
  <c r="G38" i="12"/>
  <c r="G39" i="12"/>
  <c r="G40" i="12"/>
  <c r="G41" i="12"/>
  <c r="J42" i="12"/>
  <c r="L42" i="12"/>
  <c r="G42" i="12"/>
  <c r="D46" i="12"/>
  <c r="D78" i="12"/>
  <c r="G46" i="12"/>
  <c r="D47" i="12"/>
  <c r="G47" i="12"/>
  <c r="D48" i="12"/>
  <c r="G48" i="12"/>
  <c r="D49" i="12"/>
  <c r="G49" i="12"/>
  <c r="G50" i="12"/>
  <c r="D51" i="12"/>
  <c r="G51" i="12"/>
  <c r="D52" i="12"/>
  <c r="G52" i="12"/>
  <c r="D53" i="12"/>
  <c r="G53" i="12"/>
  <c r="D54" i="12"/>
  <c r="G54" i="12"/>
  <c r="D55" i="12"/>
  <c r="G55" i="12"/>
  <c r="G56" i="12"/>
  <c r="D57" i="12"/>
  <c r="G57" i="12"/>
  <c r="G58" i="12"/>
  <c r="G59" i="12"/>
  <c r="D60" i="12"/>
  <c r="G60" i="12"/>
  <c r="D61" i="12"/>
  <c r="G61" i="12"/>
  <c r="D62" i="12"/>
  <c r="G62" i="12"/>
  <c r="D63" i="12"/>
  <c r="G63" i="12"/>
  <c r="D64" i="12"/>
  <c r="G64" i="12"/>
  <c r="D65" i="12"/>
  <c r="G65" i="12"/>
  <c r="D66" i="12"/>
  <c r="G66" i="12"/>
  <c r="D67" i="12"/>
  <c r="G67" i="12"/>
  <c r="D68" i="12"/>
  <c r="G68" i="12"/>
  <c r="D69" i="12"/>
  <c r="G69" i="12"/>
  <c r="D70" i="12"/>
  <c r="G70" i="12"/>
  <c r="D71" i="12"/>
  <c r="G71" i="12"/>
  <c r="D72" i="12"/>
  <c r="G72" i="12"/>
  <c r="D73" i="12"/>
  <c r="G73" i="12"/>
  <c r="D74" i="12"/>
  <c r="G74" i="12"/>
  <c r="D75" i="12"/>
  <c r="G75" i="12"/>
  <c r="D76" i="12"/>
  <c r="D77" i="12"/>
  <c r="I78" i="12"/>
  <c r="I133" i="12"/>
  <c r="K12" i="10"/>
  <c r="K13" i="10"/>
  <c r="K14" i="10"/>
  <c r="K15" i="10"/>
  <c r="K16" i="10"/>
  <c r="Q16" i="10"/>
  <c r="K17" i="10"/>
  <c r="K18" i="10"/>
  <c r="K19" i="10"/>
  <c r="K20" i="10"/>
  <c r="K21" i="10"/>
  <c r="K22" i="10"/>
  <c r="K24" i="10"/>
  <c r="K25" i="10"/>
  <c r="K26" i="10"/>
  <c r="K27" i="10"/>
  <c r="K28" i="10"/>
  <c r="K29" i="10"/>
  <c r="K30" i="10"/>
  <c r="K31" i="10"/>
  <c r="K32" i="10"/>
  <c r="K33" i="10"/>
  <c r="K34" i="10"/>
  <c r="K35" i="10"/>
  <c r="K36" i="10"/>
  <c r="Q36" i="10"/>
  <c r="H38" i="10"/>
  <c r="K38" i="10"/>
  <c r="E17" i="1"/>
  <c r="H17" i="1"/>
  <c r="N17" i="1"/>
  <c r="E18" i="1"/>
  <c r="H18" i="1"/>
  <c r="N18" i="1"/>
  <c r="E19" i="1"/>
  <c r="H19" i="1"/>
  <c r="N19" i="1"/>
  <c r="E20" i="1"/>
  <c r="H20" i="1"/>
  <c r="N20" i="1"/>
  <c r="E21" i="1"/>
  <c r="H21" i="1"/>
  <c r="N21" i="1"/>
  <c r="E22" i="1"/>
  <c r="H22" i="1"/>
  <c r="N22" i="1"/>
  <c r="E23" i="1"/>
  <c r="H23" i="1"/>
  <c r="N23" i="1"/>
  <c r="E24" i="1"/>
  <c r="H24" i="1"/>
  <c r="N24" i="1"/>
  <c r="E25" i="1"/>
  <c r="H25" i="1"/>
  <c r="E26" i="1"/>
  <c r="H26" i="1"/>
  <c r="E27" i="1"/>
  <c r="H27" i="1"/>
  <c r="N27" i="1"/>
  <c r="E28" i="1"/>
  <c r="H28" i="1"/>
  <c r="E29" i="1"/>
  <c r="H29" i="1"/>
  <c r="F32" i="1"/>
  <c r="L24" i="3"/>
  <c r="S24" i="3"/>
  <c r="L25" i="3"/>
  <c r="S25" i="3"/>
  <c r="L26" i="3"/>
  <c r="S26" i="3"/>
  <c r="L27" i="3"/>
  <c r="S27" i="3"/>
  <c r="L28" i="3"/>
  <c r="S28" i="3"/>
  <c r="L29" i="3"/>
  <c r="S29" i="3"/>
  <c r="L30" i="3"/>
  <c r="S30" i="3"/>
  <c r="L31" i="3"/>
  <c r="S31" i="3"/>
  <c r="L32" i="3"/>
  <c r="S32" i="3"/>
  <c r="L33" i="3"/>
  <c r="S33" i="3"/>
  <c r="L34" i="3"/>
  <c r="S34" i="3"/>
  <c r="L35" i="3"/>
  <c r="L36" i="3"/>
  <c r="S36" i="3"/>
  <c r="S37" i="3"/>
  <c r="S40" i="3"/>
  <c r="S43" i="3"/>
  <c r="S46" i="3"/>
  <c r="R54" i="3"/>
  <c r="M57" i="3"/>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U58" i="9"/>
  <c r="D61" i="9"/>
  <c r="F61" i="9"/>
  <c r="D62" i="9"/>
  <c r="F62" i="9"/>
  <c r="D63" i="9"/>
  <c r="F63" i="9"/>
  <c r="D64" i="9"/>
  <c r="F64" i="9"/>
  <c r="D65" i="9"/>
  <c r="F65" i="9"/>
  <c r="R65" i="9"/>
  <c r="D66" i="9"/>
  <c r="F66" i="9"/>
  <c r="D67" i="9"/>
  <c r="F67" i="9"/>
  <c r="D68" i="9"/>
  <c r="F68" i="9"/>
  <c r="D69" i="9"/>
  <c r="F69" i="9"/>
  <c r="D70" i="9"/>
  <c r="F70" i="9"/>
  <c r="D71" i="9"/>
  <c r="F71" i="9"/>
  <c r="R71" i="9"/>
  <c r="D72" i="9"/>
  <c r="F72" i="9"/>
  <c r="D73" i="9"/>
  <c r="F73" i="9"/>
  <c r="D74" i="9"/>
  <c r="F74" i="9"/>
  <c r="D75" i="9"/>
  <c r="F75" i="9"/>
  <c r="D76" i="9"/>
  <c r="F76" i="9"/>
  <c r="D77" i="9"/>
  <c r="F77" i="9"/>
  <c r="D78" i="9"/>
  <c r="F78" i="9"/>
  <c r="D79" i="9"/>
  <c r="F79" i="9"/>
  <c r="D80" i="9"/>
  <c r="F80" i="9"/>
  <c r="D81" i="9"/>
  <c r="F81" i="9"/>
  <c r="D82" i="9"/>
  <c r="F82" i="9"/>
  <c r="D83" i="9"/>
  <c r="F83" i="9"/>
  <c r="D84" i="9"/>
  <c r="F84" i="9"/>
  <c r="D85" i="9"/>
  <c r="F85" i="9"/>
  <c r="D86" i="9"/>
  <c r="D87" i="9"/>
  <c r="F87" i="9"/>
  <c r="D88" i="9"/>
  <c r="F88" i="9"/>
  <c r="D89" i="9"/>
  <c r="F89" i="9"/>
  <c r="D90" i="9"/>
  <c r="F90" i="9"/>
  <c r="N95" i="9"/>
  <c r="E126" i="9"/>
  <c r="F126" i="9" s="1"/>
  <c r="G160" i="9"/>
  <c r="H160" i="9"/>
  <c r="M160" i="9"/>
  <c r="N160" i="9"/>
  <c r="G164" i="9"/>
  <c r="G165" i="9"/>
  <c r="G166" i="9"/>
  <c r="G167" i="9"/>
  <c r="G168" i="9"/>
  <c r="G169" i="9"/>
  <c r="G170" i="9"/>
  <c r="G171" i="9"/>
  <c r="G172" i="9"/>
  <c r="G173" i="9"/>
  <c r="G175" i="9"/>
  <c r="G176" i="9"/>
  <c r="G177" i="9"/>
  <c r="G178" i="9"/>
  <c r="G180" i="9"/>
  <c r="G181" i="9"/>
  <c r="G182" i="9"/>
  <c r="G183" i="9"/>
  <c r="G184" i="9"/>
  <c r="G186" i="9"/>
  <c r="G187" i="9"/>
  <c r="G188" i="9"/>
  <c r="G189" i="9"/>
  <c r="G190" i="9"/>
  <c r="G191" i="9"/>
  <c r="G192" i="9"/>
  <c r="G193" i="9"/>
  <c r="G194" i="9"/>
  <c r="E201" i="9"/>
  <c r="P201" i="9" s="1"/>
  <c r="F201" i="9"/>
  <c r="H201" i="9"/>
  <c r="J201" i="9"/>
  <c r="L201" i="9"/>
  <c r="N201" i="9"/>
  <c r="N234" i="9" s="1"/>
  <c r="E202" i="9"/>
  <c r="F202" i="9"/>
  <c r="G202" i="9" s="1"/>
  <c r="H202" i="9"/>
  <c r="J202" i="9"/>
  <c r="K202" i="9" s="1"/>
  <c r="L202" i="9"/>
  <c r="N202" i="9"/>
  <c r="E203" i="9"/>
  <c r="F203" i="9"/>
  <c r="G203" i="9" s="1"/>
  <c r="H203" i="9"/>
  <c r="I203" i="9" s="1"/>
  <c r="J203" i="9"/>
  <c r="K203" i="9" s="1"/>
  <c r="L203" i="9"/>
  <c r="M203" i="9" s="1"/>
  <c r="P203" i="9"/>
  <c r="E204" i="9"/>
  <c r="F204" i="9"/>
  <c r="G204" i="9" s="1"/>
  <c r="H204" i="9"/>
  <c r="I204" i="9" s="1"/>
  <c r="J204" i="9"/>
  <c r="K204" i="9" s="1"/>
  <c r="L204" i="9"/>
  <c r="M204" i="9" s="1"/>
  <c r="E205" i="9"/>
  <c r="F205" i="9"/>
  <c r="H205" i="9"/>
  <c r="I205" i="9" s="1"/>
  <c r="J205" i="9"/>
  <c r="L205" i="9"/>
  <c r="P205" i="9"/>
  <c r="E206" i="9"/>
  <c r="N206" i="9" s="1"/>
  <c r="F206" i="9"/>
  <c r="H206" i="9"/>
  <c r="I206" i="9" s="1"/>
  <c r="J206" i="9"/>
  <c r="L206" i="9"/>
  <c r="M206" i="9" s="1"/>
  <c r="E207" i="9"/>
  <c r="N207" i="9" s="1"/>
  <c r="F207" i="9"/>
  <c r="H207" i="9"/>
  <c r="J207" i="9"/>
  <c r="L207" i="9"/>
  <c r="E208" i="9"/>
  <c r="F208" i="9"/>
  <c r="H208" i="9"/>
  <c r="J208" i="9"/>
  <c r="L208" i="9"/>
  <c r="P208" i="9"/>
  <c r="E209" i="9"/>
  <c r="F209" i="9"/>
  <c r="H209" i="9"/>
  <c r="I209" i="9" s="1"/>
  <c r="J209" i="9"/>
  <c r="L209" i="9"/>
  <c r="M209" i="9" s="1"/>
  <c r="E210" i="9"/>
  <c r="N210" i="9" s="1"/>
  <c r="F210" i="9"/>
  <c r="G210" i="9" s="1"/>
  <c r="H210" i="9"/>
  <c r="I210" i="9" s="1"/>
  <c r="J210" i="9"/>
  <c r="K210" i="9" s="1"/>
  <c r="L210" i="9"/>
  <c r="P210" i="9"/>
  <c r="E211" i="9"/>
  <c r="N211" i="9"/>
  <c r="F211" i="9"/>
  <c r="G211" i="9" s="1"/>
  <c r="H211" i="9"/>
  <c r="I211" i="9" s="1"/>
  <c r="J211" i="9"/>
  <c r="K211" i="9" s="1"/>
  <c r="L211" i="9"/>
  <c r="M211" i="9" s="1"/>
  <c r="E213" i="9"/>
  <c r="F213" i="9"/>
  <c r="H213" i="9"/>
  <c r="J213" i="9"/>
  <c r="L213" i="9"/>
  <c r="E214" i="9"/>
  <c r="P214" i="9" s="1"/>
  <c r="F214" i="9"/>
  <c r="H214" i="9"/>
  <c r="J214" i="9"/>
  <c r="L214" i="9"/>
  <c r="E216" i="9"/>
  <c r="P216" i="9" s="1"/>
  <c r="F216" i="9"/>
  <c r="H216" i="9"/>
  <c r="J216" i="9"/>
  <c r="L216" i="9"/>
  <c r="E217" i="9"/>
  <c r="P217" i="9" s="1"/>
  <c r="F217" i="9"/>
  <c r="G217" i="9" s="1"/>
  <c r="H217" i="9"/>
  <c r="J217" i="9"/>
  <c r="L217" i="9"/>
  <c r="E218" i="9"/>
  <c r="N218" i="9" s="1"/>
  <c r="F218" i="9"/>
  <c r="G218" i="9" s="1"/>
  <c r="H218" i="9"/>
  <c r="I218" i="9" s="1"/>
  <c r="J218" i="9"/>
  <c r="K218" i="9" s="1"/>
  <c r="L218" i="9"/>
  <c r="E219" i="9"/>
  <c r="F219" i="9"/>
  <c r="H219" i="9"/>
  <c r="J219" i="9"/>
  <c r="L219" i="9"/>
  <c r="E220" i="9"/>
  <c r="N220" i="9" s="1"/>
  <c r="F220" i="9"/>
  <c r="G220" i="9" s="1"/>
  <c r="H220" i="9"/>
  <c r="J220" i="9"/>
  <c r="L220" i="9"/>
  <c r="M220" i="9" s="1"/>
  <c r="E221" i="9"/>
  <c r="N221" i="9" s="1"/>
  <c r="F221" i="9"/>
  <c r="H221" i="9"/>
  <c r="I221" i="9" s="1"/>
  <c r="J221" i="9"/>
  <c r="L221" i="9"/>
  <c r="M221" i="9" s="1"/>
  <c r="E222" i="9"/>
  <c r="N222" i="9" s="1"/>
  <c r="F222" i="9"/>
  <c r="G222" i="9" s="1"/>
  <c r="H222" i="9"/>
  <c r="I222" i="9" s="1"/>
  <c r="J222" i="9"/>
  <c r="K222" i="9" s="1"/>
  <c r="L222" i="9"/>
  <c r="M222" i="9" s="1"/>
  <c r="E223" i="9"/>
  <c r="N223" i="9" s="1"/>
  <c r="F223" i="9"/>
  <c r="G223" i="9" s="1"/>
  <c r="H223" i="9"/>
  <c r="J223" i="9"/>
  <c r="K223" i="9"/>
  <c r="L223" i="9"/>
  <c r="P223" i="9"/>
  <c r="E224" i="9"/>
  <c r="F224" i="9"/>
  <c r="H224" i="9"/>
  <c r="J224" i="9"/>
  <c r="L224" i="9"/>
  <c r="E225" i="9"/>
  <c r="N225" i="9" s="1"/>
  <c r="F225" i="9"/>
  <c r="H225" i="9"/>
  <c r="J225" i="9"/>
  <c r="L225" i="9"/>
  <c r="E226" i="9"/>
  <c r="N226" i="9" s="1"/>
  <c r="F226" i="9"/>
  <c r="H226" i="9"/>
  <c r="J226" i="9"/>
  <c r="L226" i="9"/>
  <c r="E227" i="9"/>
  <c r="N227" i="9" s="1"/>
  <c r="F227" i="9"/>
  <c r="H227" i="9"/>
  <c r="J227" i="9"/>
  <c r="L227" i="9"/>
  <c r="E228" i="9"/>
  <c r="F228" i="9"/>
  <c r="H228" i="9"/>
  <c r="J228" i="9"/>
  <c r="L228" i="9"/>
  <c r="E229" i="9"/>
  <c r="F229" i="9"/>
  <c r="H229" i="9"/>
  <c r="J229" i="9"/>
  <c r="L229" i="9"/>
  <c r="E230" i="9"/>
  <c r="N230" i="9" s="1"/>
  <c r="F230" i="9"/>
  <c r="H230" i="9"/>
  <c r="J230" i="9"/>
  <c r="L230" i="9"/>
  <c r="E231" i="9"/>
  <c r="F231" i="9"/>
  <c r="G231" i="9" s="1"/>
  <c r="H231" i="9"/>
  <c r="I231" i="9" s="1"/>
  <c r="J231" i="9"/>
  <c r="L231" i="9"/>
  <c r="E232" i="9"/>
  <c r="N232" i="9" s="1"/>
  <c r="F232" i="9"/>
  <c r="H232" i="9"/>
  <c r="I232" i="9" s="1"/>
  <c r="J232" i="9"/>
  <c r="L232" i="9"/>
  <c r="M232" i="9" s="1"/>
  <c r="T232" i="9"/>
  <c r="R239" i="9"/>
  <c r="I30" i="13"/>
  <c r="J30" i="13"/>
  <c r="I22" i="13"/>
  <c r="J22" i="13"/>
  <c r="I14" i="13"/>
  <c r="J14" i="13"/>
  <c r="I6" i="13"/>
  <c r="J6" i="13"/>
  <c r="H30" i="1"/>
  <c r="H31" i="1"/>
  <c r="N30" i="1"/>
  <c r="I26" i="13"/>
  <c r="J26" i="13"/>
  <c r="I18" i="13"/>
  <c r="J18" i="13"/>
  <c r="I10" i="13"/>
  <c r="J10" i="13"/>
  <c r="G78" i="12"/>
  <c r="J29" i="13"/>
  <c r="J23" i="13"/>
  <c r="J13" i="13"/>
  <c r="J7" i="13"/>
  <c r="J31" i="13"/>
  <c r="J21" i="13"/>
  <c r="J15" i="13"/>
  <c r="J5" i="13"/>
  <c r="J24" i="13"/>
  <c r="J8" i="13"/>
  <c r="J27" i="13"/>
  <c r="I9" i="13"/>
  <c r="J19" i="13"/>
  <c r="J25" i="13"/>
  <c r="U28" i="9"/>
  <c r="U29" i="9"/>
  <c r="P211" i="9"/>
  <c r="N204" i="9"/>
  <c r="N209" i="9"/>
  <c r="P231" i="9"/>
  <c r="U27" i="9"/>
  <c r="U30" i="9"/>
  <c r="N203" i="9"/>
  <c r="P58" i="9"/>
  <c r="P59" i="9"/>
  <c r="H188" i="9"/>
  <c r="H187" i="9"/>
  <c r="P111" i="9"/>
  <c r="L49" i="9"/>
  <c r="H68" i="9"/>
  <c r="S68" i="9" s="1"/>
  <c r="H88" i="9"/>
  <c r="AA88" i="9" s="1"/>
  <c r="AB88" i="9" s="1"/>
  <c r="L33" i="9"/>
  <c r="L38" i="9"/>
  <c r="L30" i="9"/>
  <c r="L44" i="9"/>
  <c r="H86" i="9"/>
  <c r="I86" i="9" s="1"/>
  <c r="H75" i="9"/>
  <c r="AA75" i="9" s="1"/>
  <c r="L41" i="9"/>
  <c r="H65" i="9"/>
  <c r="I65" i="9" s="1"/>
  <c r="W65" i="9" s="1"/>
  <c r="H72" i="9"/>
  <c r="L72" i="9" s="1"/>
  <c r="U72" i="9" s="1"/>
  <c r="H61" i="9"/>
  <c r="L43" i="9"/>
  <c r="H78" i="9"/>
  <c r="AA78" i="9" s="1"/>
  <c r="AB78" i="9" s="1"/>
  <c r="L27" i="9"/>
  <c r="H87" i="9"/>
  <c r="S87" i="9" s="1"/>
  <c r="H63" i="9"/>
  <c r="I63" i="9" s="1"/>
  <c r="Q63" i="9" s="1"/>
  <c r="R63" i="9" s="1"/>
  <c r="L53" i="9"/>
  <c r="H66" i="9"/>
  <c r="L66" i="9" s="1"/>
  <c r="U66" i="9" s="1"/>
  <c r="L39" i="9"/>
  <c r="L28" i="9"/>
  <c r="L55" i="9"/>
  <c r="H83" i="9"/>
  <c r="AA83" i="9" s="1"/>
  <c r="AB83" i="9" s="1"/>
  <c r="L47" i="9"/>
  <c r="L40" i="9"/>
  <c r="H82" i="9"/>
  <c r="S82" i="9" s="1"/>
  <c r="H80" i="9"/>
  <c r="L45" i="9"/>
  <c r="H70" i="9"/>
  <c r="I70" i="9" s="1"/>
  <c r="Y70" i="9" s="1"/>
  <c r="L35" i="9"/>
  <c r="L34" i="9"/>
  <c r="H69" i="9"/>
  <c r="AA69" i="9" s="1"/>
  <c r="AB69" i="9" s="1"/>
  <c r="L42" i="9"/>
  <c r="O114" i="9"/>
  <c r="J127" i="9" l="1"/>
  <c r="L200" i="9" s="1"/>
  <c r="P229" i="9"/>
  <c r="L73" i="9"/>
  <c r="I127" i="9"/>
  <c r="J200" i="9" s="1"/>
  <c r="H127" i="9"/>
  <c r="H200" i="9" s="1"/>
  <c r="G127" i="9"/>
  <c r="F200" i="9" s="1"/>
  <c r="M213" i="9"/>
  <c r="M228" i="9"/>
  <c r="L56" i="9"/>
  <c r="G219" i="9"/>
  <c r="M223" i="9"/>
  <c r="K221" i="9"/>
  <c r="I217" i="9"/>
  <c r="K209" i="9"/>
  <c r="K206" i="9"/>
  <c r="M202" i="9"/>
  <c r="M201" i="9"/>
  <c r="M230" i="9"/>
  <c r="K201" i="9"/>
  <c r="M227" i="9"/>
  <c r="I214" i="9"/>
  <c r="M210" i="9"/>
  <c r="S210" i="9" s="1"/>
  <c r="T210" i="9" s="1"/>
  <c r="G209" i="9"/>
  <c r="G206" i="9"/>
  <c r="I202" i="9"/>
  <c r="I223" i="9"/>
  <c r="S223" i="9" s="1"/>
  <c r="T223" i="9" s="1"/>
  <c r="G201" i="9"/>
  <c r="P227" i="9"/>
  <c r="I219" i="9"/>
  <c r="K220" i="9"/>
  <c r="I230" i="9"/>
  <c r="K228" i="9"/>
  <c r="K225" i="9"/>
  <c r="P222" i="9"/>
  <c r="I220" i="9"/>
  <c r="K205" i="9"/>
  <c r="L90" i="9"/>
  <c r="U90" i="9" s="1"/>
  <c r="AA68" i="9"/>
  <c r="AB68" i="9" s="1"/>
  <c r="I90" i="9"/>
  <c r="Q90" i="9" s="1"/>
  <c r="R90" i="9" s="1"/>
  <c r="S61" i="9"/>
  <c r="H91" i="9"/>
  <c r="AA91" i="9" s="1"/>
  <c r="I88" i="9"/>
  <c r="T88" i="9" s="1"/>
  <c r="I224" i="9"/>
  <c r="M231" i="9"/>
  <c r="G208" i="9"/>
  <c r="K232" i="9"/>
  <c r="G230" i="9"/>
  <c r="G227" i="9"/>
  <c r="G224" i="9"/>
  <c r="N216" i="9"/>
  <c r="N214" i="9"/>
  <c r="Q163" i="9"/>
  <c r="P207" i="9"/>
  <c r="P230" i="9"/>
  <c r="M214" i="9"/>
  <c r="N213" i="9"/>
  <c r="N208" i="9"/>
  <c r="P224" i="9"/>
  <c r="M226" i="9"/>
  <c r="M216" i="9"/>
  <c r="K214" i="9"/>
  <c r="M208" i="9"/>
  <c r="P221" i="9"/>
  <c r="N231" i="9"/>
  <c r="K219" i="9"/>
  <c r="M217" i="9"/>
  <c r="K216" i="9"/>
  <c r="K213" i="9"/>
  <c r="S204" i="9"/>
  <c r="T204" i="9" s="1"/>
  <c r="P209" i="9"/>
  <c r="P228" i="9"/>
  <c r="K230" i="9"/>
  <c r="I229" i="9"/>
  <c r="I226" i="9"/>
  <c r="G221" i="9"/>
  <c r="P220" i="9"/>
  <c r="K208" i="9"/>
  <c r="M205" i="9"/>
  <c r="P204" i="9"/>
  <c r="I201" i="9"/>
  <c r="L163" i="9"/>
  <c r="H113" i="9" s="1"/>
  <c r="P202" i="9"/>
  <c r="P206" i="9"/>
  <c r="P218" i="9"/>
  <c r="K231" i="9"/>
  <c r="S231" i="9" s="1"/>
  <c r="T231" i="9" s="1"/>
  <c r="K227" i="9"/>
  <c r="K224" i="9"/>
  <c r="M219" i="9"/>
  <c r="M218" i="9"/>
  <c r="S218" i="9" s="1"/>
  <c r="T218" i="9" s="1"/>
  <c r="I216" i="9"/>
  <c r="G213" i="9"/>
  <c r="I208" i="9"/>
  <c r="G216" i="9"/>
  <c r="G214" i="9"/>
  <c r="P219" i="9"/>
  <c r="K207" i="9"/>
  <c r="P225" i="9"/>
  <c r="M163" i="9"/>
  <c r="I113" i="9" s="1"/>
  <c r="M229" i="9"/>
  <c r="M207" i="9"/>
  <c r="I73" i="9"/>
  <c r="Q73" i="9" s="1"/>
  <c r="X73" i="9" s="1"/>
  <c r="M225" i="9"/>
  <c r="K229" i="9"/>
  <c r="K217" i="9"/>
  <c r="L70" i="9"/>
  <c r="U70" i="9" s="1"/>
  <c r="G232" i="9"/>
  <c r="I227" i="9"/>
  <c r="N219" i="9"/>
  <c r="G205" i="9"/>
  <c r="N163" i="9"/>
  <c r="J113" i="9" s="1"/>
  <c r="N224" i="9"/>
  <c r="I87" i="9"/>
  <c r="T87" i="9" s="1"/>
  <c r="M224" i="9"/>
  <c r="S88" i="9"/>
  <c r="L88" i="9"/>
  <c r="U88" i="9" s="1"/>
  <c r="N217" i="9"/>
  <c r="I207" i="9"/>
  <c r="N205" i="9"/>
  <c r="S203" i="9"/>
  <c r="T203" i="9" s="1"/>
  <c r="AA73" i="9"/>
  <c r="AB73" i="9" s="1"/>
  <c r="I225" i="9"/>
  <c r="I213" i="9"/>
  <c r="S213" i="9" s="1"/>
  <c r="T213" i="9" s="1"/>
  <c r="G207" i="9"/>
  <c r="P232" i="9"/>
  <c r="O163" i="9"/>
  <c r="S211" i="9"/>
  <c r="T211" i="9" s="1"/>
  <c r="N229" i="9"/>
  <c r="K226" i="9"/>
  <c r="G226" i="9"/>
  <c r="G229" i="9"/>
  <c r="I228" i="9"/>
  <c r="J163" i="9"/>
  <c r="P163" i="9"/>
  <c r="L113" i="9" s="1"/>
  <c r="N228" i="9"/>
  <c r="AA89" i="9"/>
  <c r="AB89" i="9" s="1"/>
  <c r="L82" i="9"/>
  <c r="G228" i="9"/>
  <c r="P226" i="9"/>
  <c r="G225" i="9"/>
  <c r="K163" i="9"/>
  <c r="G113" i="9" s="1"/>
  <c r="L65" i="9"/>
  <c r="U65" i="9" s="1"/>
  <c r="AA66" i="9"/>
  <c r="M64" i="9"/>
  <c r="V64" i="9" s="1"/>
  <c r="I89" i="9"/>
  <c r="B193" i="9" s="1"/>
  <c r="S65" i="9"/>
  <c r="I71" i="9"/>
  <c r="M71" i="9" s="1"/>
  <c r="W71" i="9" s="1"/>
  <c r="I185" i="9" s="1"/>
  <c r="L75" i="9"/>
  <c r="U75" i="9" s="1"/>
  <c r="L83" i="9"/>
  <c r="U83" i="9" s="1"/>
  <c r="S71" i="9"/>
  <c r="I62" i="9"/>
  <c r="T62" i="9" s="1"/>
  <c r="Y65" i="9"/>
  <c r="S89" i="9"/>
  <c r="L62" i="9"/>
  <c r="U62" i="9" s="1"/>
  <c r="AA86" i="9"/>
  <c r="AB86" i="9" s="1"/>
  <c r="S81" i="9"/>
  <c r="S84" i="9"/>
  <c r="L84" i="9"/>
  <c r="AA82" i="9"/>
  <c r="AB82" i="9" s="1"/>
  <c r="AA84" i="9"/>
  <c r="AB84" i="9" s="1"/>
  <c r="L86" i="9"/>
  <c r="U86" i="9" s="1"/>
  <c r="J41" i="3"/>
  <c r="J44" i="3"/>
  <c r="S222" i="9"/>
  <c r="T222" i="9" s="1"/>
  <c r="S202" i="9"/>
  <c r="T202" i="9" s="1"/>
  <c r="Y133" i="9"/>
  <c r="L81" i="9"/>
  <c r="I81" i="9"/>
  <c r="Q81" i="9" s="1"/>
  <c r="X81" i="9" s="1"/>
  <c r="V65" i="9"/>
  <c r="T65" i="9"/>
  <c r="X65" i="9"/>
  <c r="AA65" i="9"/>
  <c r="AB65" i="9" s="1"/>
  <c r="L87" i="9"/>
  <c r="U87" i="9" s="1"/>
  <c r="AA87" i="9"/>
  <c r="AB87" i="9" s="1"/>
  <c r="S90" i="9"/>
  <c r="J26" i="3"/>
  <c r="Q64" i="9"/>
  <c r="R64" i="9" s="1"/>
  <c r="S64" i="9"/>
  <c r="I85" i="9"/>
  <c r="Q85" i="9" s="1"/>
  <c r="R85" i="9" s="1"/>
  <c r="AA64" i="9"/>
  <c r="AB64" i="9" s="1"/>
  <c r="S85" i="9"/>
  <c r="T64" i="9"/>
  <c r="AA85" i="9"/>
  <c r="AB85" i="9" s="1"/>
  <c r="J32" i="3"/>
  <c r="L67" i="9"/>
  <c r="U67" i="9" s="1"/>
  <c r="I67" i="9"/>
  <c r="B166" i="9" s="1"/>
  <c r="C165" i="9"/>
  <c r="L63" i="9"/>
  <c r="U63" i="9" s="1"/>
  <c r="I61" i="9"/>
  <c r="J49" i="3"/>
  <c r="Q70" i="9"/>
  <c r="X70" i="9" s="1"/>
  <c r="C181" i="9"/>
  <c r="L61" i="9"/>
  <c r="U61" i="9" s="1"/>
  <c r="S76" i="9"/>
  <c r="I76" i="9"/>
  <c r="Q76" i="9" s="1"/>
  <c r="L76" i="9"/>
  <c r="U76" i="9" s="1"/>
  <c r="E165" i="9"/>
  <c r="S74" i="9"/>
  <c r="F189" i="9"/>
  <c r="AA63" i="9"/>
  <c r="AB63" i="9" s="1"/>
  <c r="L64" i="9"/>
  <c r="U64" i="9" s="1"/>
  <c r="F164" i="9"/>
  <c r="E183" i="9"/>
  <c r="I74" i="9"/>
  <c r="B172" i="9" s="1"/>
  <c r="AA74" i="9"/>
  <c r="J40" i="3"/>
  <c r="J36" i="3"/>
  <c r="J50" i="3"/>
  <c r="J43" i="3"/>
  <c r="J51" i="3"/>
  <c r="J37" i="3"/>
  <c r="Y84" i="9"/>
  <c r="T84" i="9"/>
  <c r="I75" i="9"/>
  <c r="Y75" i="9" s="1"/>
  <c r="I77" i="9"/>
  <c r="Q77" i="9" s="1"/>
  <c r="L78" i="9"/>
  <c r="U78" i="9" s="1"/>
  <c r="I79" i="9"/>
  <c r="Y79" i="9" s="1"/>
  <c r="I78" i="9"/>
  <c r="Q78" i="9" s="1"/>
  <c r="AA77" i="9"/>
  <c r="S75" i="9"/>
  <c r="AA79" i="9"/>
  <c r="AB79" i="9" s="1"/>
  <c r="J35" i="3"/>
  <c r="L79" i="9"/>
  <c r="S78" i="9"/>
  <c r="J34" i="3"/>
  <c r="J28" i="3"/>
  <c r="T70" i="9"/>
  <c r="S66" i="9"/>
  <c r="E56" i="3"/>
  <c r="L69" i="9"/>
  <c r="S72" i="9"/>
  <c r="I72" i="9"/>
  <c r="P151" i="9" s="1"/>
  <c r="Q151" i="9" s="1"/>
  <c r="AA67" i="9"/>
  <c r="AB67" i="9" s="1"/>
  <c r="I69" i="9"/>
  <c r="B168" i="9" s="1"/>
  <c r="S69" i="9"/>
  <c r="AA72" i="9"/>
  <c r="AB72" i="9" s="1"/>
  <c r="I66" i="9"/>
  <c r="B183" i="9" s="1"/>
  <c r="C163" i="9"/>
  <c r="E163" i="9"/>
  <c r="C166" i="9"/>
  <c r="J39" i="3"/>
  <c r="J27" i="3"/>
  <c r="X63" i="9"/>
  <c r="P147" i="9"/>
  <c r="Q147" i="9" s="1"/>
  <c r="P148" i="9"/>
  <c r="Q148" i="9" s="1"/>
  <c r="J52" i="3"/>
  <c r="F169" i="9"/>
  <c r="T63" i="9"/>
  <c r="C182" i="9"/>
  <c r="E166" i="9"/>
  <c r="J47" i="3"/>
  <c r="J33" i="3"/>
  <c r="E167" i="9"/>
  <c r="E181" i="9"/>
  <c r="C167" i="9"/>
  <c r="F163" i="9"/>
  <c r="I182" i="9"/>
  <c r="F182" i="9"/>
  <c r="Y63" i="9"/>
  <c r="C164" i="9"/>
  <c r="AA62" i="9"/>
  <c r="AB62" i="9" s="1"/>
  <c r="E168" i="9"/>
  <c r="J53" i="3"/>
  <c r="B181" i="9"/>
  <c r="B165" i="9"/>
  <c r="C186" i="9"/>
  <c r="F167" i="9"/>
  <c r="B182" i="9"/>
  <c r="F183" i="9"/>
  <c r="E164" i="9"/>
  <c r="P146" i="9"/>
  <c r="Q146" i="9" s="1"/>
  <c r="F165" i="9"/>
  <c r="S63" i="9"/>
  <c r="J45" i="3"/>
  <c r="J29" i="3"/>
  <c r="J48" i="3"/>
  <c r="J42" i="3"/>
  <c r="J30" i="3"/>
  <c r="J25" i="3"/>
  <c r="J38" i="3"/>
  <c r="J46" i="3"/>
  <c r="J31" i="3"/>
  <c r="J24" i="3"/>
  <c r="M70" i="9"/>
  <c r="E174" i="9"/>
  <c r="E169" i="9"/>
  <c r="F184" i="9"/>
  <c r="F168" i="9"/>
  <c r="B169" i="9"/>
  <c r="F185" i="9"/>
  <c r="E192" i="9"/>
  <c r="C170" i="9"/>
  <c r="C175" i="9"/>
  <c r="E171" i="9"/>
  <c r="C177" i="9"/>
  <c r="E177" i="9"/>
  <c r="F175" i="9"/>
  <c r="P134" i="9"/>
  <c r="Q134" i="9" s="1"/>
  <c r="C171" i="9"/>
  <c r="C191" i="9"/>
  <c r="F171" i="9"/>
  <c r="E170" i="9"/>
  <c r="C190" i="9"/>
  <c r="C193" i="9"/>
  <c r="E191" i="9"/>
  <c r="C189" i="9"/>
  <c r="E185" i="9"/>
  <c r="E184" i="9"/>
  <c r="F194" i="9"/>
  <c r="E193" i="9"/>
  <c r="C178" i="9"/>
  <c r="F186" i="9"/>
  <c r="E172" i="9"/>
  <c r="C172" i="9"/>
  <c r="P156" i="9"/>
  <c r="Q156" i="9" s="1"/>
  <c r="F191" i="9"/>
  <c r="F180" i="9"/>
  <c r="P153" i="9"/>
  <c r="Q153" i="9" s="1"/>
  <c r="F192" i="9"/>
  <c r="Y86" i="9"/>
  <c r="Q86" i="9"/>
  <c r="T86" i="9"/>
  <c r="F170" i="9"/>
  <c r="F193" i="9"/>
  <c r="E179" i="9"/>
  <c r="F177" i="9"/>
  <c r="P152" i="9"/>
  <c r="Q152" i="9" s="1"/>
  <c r="U73" i="9"/>
  <c r="C173" i="9"/>
  <c r="E175" i="9"/>
  <c r="S80" i="9"/>
  <c r="L80" i="9"/>
  <c r="AA80" i="9"/>
  <c r="AB80" i="9" s="1"/>
  <c r="I80" i="9"/>
  <c r="E176" i="9"/>
  <c r="B191" i="9"/>
  <c r="F176" i="9"/>
  <c r="E178" i="9"/>
  <c r="C194" i="9"/>
  <c r="B184" i="9"/>
  <c r="I188" i="9"/>
  <c r="F172" i="9"/>
  <c r="E173" i="9"/>
  <c r="C176" i="9"/>
  <c r="Q84" i="9"/>
  <c r="I82" i="9"/>
  <c r="P145" i="9" s="1"/>
  <c r="Q145" i="9" s="1"/>
  <c r="I68" i="9"/>
  <c r="S83" i="9"/>
  <c r="AA61" i="9"/>
  <c r="AB61" i="9" s="1"/>
  <c r="S86" i="9"/>
  <c r="L68" i="9"/>
  <c r="U57" i="9"/>
  <c r="S70" i="9"/>
  <c r="AA70" i="9"/>
  <c r="AB70" i="9" s="1"/>
  <c r="I83" i="9"/>
  <c r="P155" i="9" s="1"/>
  <c r="Q155" i="9" s="1"/>
  <c r="U89" i="9"/>
  <c r="F166" i="9"/>
  <c r="E189" i="9"/>
  <c r="I187" i="9"/>
  <c r="F178" i="9"/>
  <c r="F190" i="9"/>
  <c r="F181" i="9"/>
  <c r="F179" i="9"/>
  <c r="E194" i="9"/>
  <c r="C185" i="9"/>
  <c r="C179" i="9"/>
  <c r="P149" i="9"/>
  <c r="Q149" i="9" s="1"/>
  <c r="E186" i="9"/>
  <c r="C184" i="9"/>
  <c r="C180" i="9"/>
  <c r="F174" i="9"/>
  <c r="C192" i="9"/>
  <c r="C168" i="9"/>
  <c r="E182" i="9"/>
  <c r="P130" i="9"/>
  <c r="Q130" i="9" s="1"/>
  <c r="C169" i="9"/>
  <c r="C183" i="9"/>
  <c r="E180" i="9"/>
  <c r="F173" i="9"/>
  <c r="E190" i="9"/>
  <c r="C174" i="9"/>
  <c r="L71" i="9"/>
  <c r="S77" i="9"/>
  <c r="S206" i="9" l="1"/>
  <c r="T206" i="9" s="1"/>
  <c r="S220" i="9"/>
  <c r="T220" i="9" s="1"/>
  <c r="S216" i="9"/>
  <c r="T216" i="9" s="1"/>
  <c r="Y88" i="9"/>
  <c r="Z88" i="9" s="1"/>
  <c r="M88" i="9" s="1"/>
  <c r="W88" i="9" s="1"/>
  <c r="I171" i="9" s="1"/>
  <c r="S209" i="9"/>
  <c r="T209" i="9" s="1"/>
  <c r="S221" i="9"/>
  <c r="T221" i="9" s="1"/>
  <c r="S214" i="9"/>
  <c r="T214" i="9" s="1"/>
  <c r="S227" i="9"/>
  <c r="T227" i="9" s="1"/>
  <c r="I91" i="9"/>
  <c r="O115" i="9" s="1"/>
  <c r="P159" i="9"/>
  <c r="Q159" i="9" s="1"/>
  <c r="B194" i="9"/>
  <c r="H194" i="9" s="1"/>
  <c r="S219" i="9"/>
  <c r="T219" i="9" s="1"/>
  <c r="S201" i="9"/>
  <c r="T201" i="9" s="1"/>
  <c r="S229" i="9"/>
  <c r="T229" i="9" s="1"/>
  <c r="S230" i="9"/>
  <c r="T230" i="9" s="1"/>
  <c r="S205" i="9"/>
  <c r="T205" i="9" s="1"/>
  <c r="B185" i="9"/>
  <c r="H185" i="9" s="1"/>
  <c r="Y71" i="9"/>
  <c r="Z71" i="9" s="1"/>
  <c r="B171" i="9"/>
  <c r="H171" i="9" s="1"/>
  <c r="Q88" i="9"/>
  <c r="P136" i="9"/>
  <c r="Q136" i="9" s="1"/>
  <c r="P139" i="9"/>
  <c r="Q139" i="9" s="1"/>
  <c r="T90" i="9"/>
  <c r="Z75" i="9"/>
  <c r="M75" i="9" s="1"/>
  <c r="V75" i="9" s="1"/>
  <c r="X90" i="9"/>
  <c r="Y77" i="9"/>
  <c r="Z77" i="9" s="1"/>
  <c r="M77" i="9" s="1"/>
  <c r="W77" i="9" s="1"/>
  <c r="I175" i="9" s="1"/>
  <c r="Y90" i="9"/>
  <c r="Y93" i="9" s="1"/>
  <c r="B175" i="9"/>
  <c r="H175" i="9" s="1"/>
  <c r="Z65" i="9"/>
  <c r="B179" i="9"/>
  <c r="H179" i="9" s="1"/>
  <c r="T71" i="9"/>
  <c r="Q87" i="9"/>
  <c r="P135" i="9"/>
  <c r="Q135" i="9" s="1"/>
  <c r="Q75" i="9"/>
  <c r="R75" i="9" s="1"/>
  <c r="P150" i="9"/>
  <c r="Q150" i="9" s="1"/>
  <c r="B174" i="9"/>
  <c r="H174" i="9" s="1"/>
  <c r="Z70" i="9"/>
  <c r="Y62" i="9"/>
  <c r="Z62" i="9" s="1"/>
  <c r="M62" i="9" s="1"/>
  <c r="V62" i="9" s="1"/>
  <c r="B170" i="9"/>
  <c r="H170" i="9" s="1"/>
  <c r="Y87" i="9"/>
  <c r="Z87" i="9" s="1"/>
  <c r="M87" i="9" s="1"/>
  <c r="W87" i="9" s="1"/>
  <c r="I170" i="9" s="1"/>
  <c r="Z86" i="9"/>
  <c r="M86" i="9" s="1"/>
  <c r="W86" i="9" s="1"/>
  <c r="I169" i="9" s="1"/>
  <c r="P129" i="9"/>
  <c r="Q129" i="9" s="1"/>
  <c r="X71" i="9"/>
  <c r="K234" i="9"/>
  <c r="S225" i="9"/>
  <c r="T225" i="9" s="1"/>
  <c r="S208" i="9"/>
  <c r="T208" i="9" s="1"/>
  <c r="Y73" i="9"/>
  <c r="Z73" i="9" s="1"/>
  <c r="M73" i="9" s="1"/>
  <c r="W73" i="9" s="1"/>
  <c r="I189" i="9" s="1"/>
  <c r="S217" i="9"/>
  <c r="T217" i="9" s="1"/>
  <c r="Z84" i="9"/>
  <c r="M84" i="9" s="1"/>
  <c r="V84" i="9" s="1"/>
  <c r="S228" i="9"/>
  <c r="T228" i="9" s="1"/>
  <c r="G234" i="9"/>
  <c r="V71" i="9"/>
  <c r="M234" i="9"/>
  <c r="S224" i="9"/>
  <c r="T224" i="9" s="1"/>
  <c r="R81" i="9"/>
  <c r="P234" i="9"/>
  <c r="T73" i="9"/>
  <c r="B189" i="9"/>
  <c r="H189" i="9" s="1"/>
  <c r="T89" i="9"/>
  <c r="I234" i="9"/>
  <c r="M113" i="9"/>
  <c r="N107" i="9"/>
  <c r="U84" i="9"/>
  <c r="Q62" i="9"/>
  <c r="X62" i="9" s="1"/>
  <c r="S226" i="9"/>
  <c r="T226" i="9" s="1"/>
  <c r="P154" i="9"/>
  <c r="Q154" i="9" s="1"/>
  <c r="R73" i="9"/>
  <c r="B164" i="9"/>
  <c r="H164" i="9" s="1"/>
  <c r="Q89" i="9"/>
  <c r="R89" i="9" s="1"/>
  <c r="S207" i="9"/>
  <c r="T207" i="9" s="1"/>
  <c r="W64" i="9"/>
  <c r="I181" i="9" s="1"/>
  <c r="P144" i="9"/>
  <c r="Q144" i="9" s="1"/>
  <c r="Y89" i="9"/>
  <c r="Z89" i="9" s="1"/>
  <c r="M89" i="9" s="1"/>
  <c r="V89" i="9" s="1"/>
  <c r="P158" i="9"/>
  <c r="Q158" i="9" s="1"/>
  <c r="T81" i="9"/>
  <c r="Y81" i="9"/>
  <c r="Z81" i="9" s="1"/>
  <c r="M81" i="9" s="1"/>
  <c r="V81" i="9" s="1"/>
  <c r="P138" i="9"/>
  <c r="Q138" i="9" s="1"/>
  <c r="X64" i="9"/>
  <c r="R70" i="9"/>
  <c r="B176" i="9"/>
  <c r="H176" i="9" s="1"/>
  <c r="Q56" i="9"/>
  <c r="J56" i="3"/>
  <c r="Q61" i="9"/>
  <c r="R61" i="9" s="1"/>
  <c r="P137" i="9"/>
  <c r="Q137" i="9" s="1"/>
  <c r="B186" i="9"/>
  <c r="H186" i="9" s="1"/>
  <c r="T61" i="9"/>
  <c r="P140" i="9"/>
  <c r="Q140" i="9" s="1"/>
  <c r="B163" i="9"/>
  <c r="H163" i="9" s="1"/>
  <c r="Y61" i="9"/>
  <c r="Z61" i="9" s="1"/>
  <c r="M61" i="9" s="1"/>
  <c r="V61" i="9" s="1"/>
  <c r="P128" i="9"/>
  <c r="Q128" i="9" s="1"/>
  <c r="B177" i="9"/>
  <c r="H177" i="9" s="1"/>
  <c r="T78" i="9"/>
  <c r="Q74" i="9"/>
  <c r="R74" i="9" s="1"/>
  <c r="Q79" i="9"/>
  <c r="X79" i="9" s="1"/>
  <c r="B192" i="9"/>
  <c r="H192" i="9" s="1"/>
  <c r="Y85" i="9"/>
  <c r="Z85" i="9" s="1"/>
  <c r="M85" i="9" s="1"/>
  <c r="W85" i="9" s="1"/>
  <c r="I192" i="9" s="1"/>
  <c r="P157" i="9"/>
  <c r="Q157" i="9" s="1"/>
  <c r="X85" i="9"/>
  <c r="Z63" i="9"/>
  <c r="M63" i="9" s="1"/>
  <c r="V63" i="9" s="1"/>
  <c r="H169" i="9"/>
  <c r="T75" i="9"/>
  <c r="P133" i="9"/>
  <c r="Q133" i="9" s="1"/>
  <c r="P141" i="9"/>
  <c r="Q141" i="9" s="1"/>
  <c r="T67" i="9"/>
  <c r="B173" i="9"/>
  <c r="H173" i="9" s="1"/>
  <c r="Q67" i="9"/>
  <c r="X67" i="9" s="1"/>
  <c r="P131" i="9"/>
  <c r="Q131" i="9" s="1"/>
  <c r="H172" i="9"/>
  <c r="Y67" i="9"/>
  <c r="Z67" i="9" s="1"/>
  <c r="M67" i="9" s="1"/>
  <c r="W67" i="9" s="1"/>
  <c r="I166" i="9" s="1"/>
  <c r="T85" i="9"/>
  <c r="H181" i="9"/>
  <c r="T66" i="9"/>
  <c r="T79" i="9"/>
  <c r="P142" i="9"/>
  <c r="Q142" i="9" s="1"/>
  <c r="Y74" i="9"/>
  <c r="Z74" i="9" s="1"/>
  <c r="M74" i="9" s="1"/>
  <c r="T74" i="9"/>
  <c r="Z64" i="9"/>
  <c r="Y76" i="9"/>
  <c r="Z76" i="9" s="1"/>
  <c r="M76" i="9" s="1"/>
  <c r="T76" i="9"/>
  <c r="Q66" i="9"/>
  <c r="X66" i="9" s="1"/>
  <c r="Z79" i="9"/>
  <c r="M79" i="9" s="1"/>
  <c r="V79" i="9" s="1"/>
  <c r="Y66" i="9"/>
  <c r="Z66" i="9" s="1"/>
  <c r="M66" i="9" s="1"/>
  <c r="V66" i="9" s="1"/>
  <c r="H166" i="9"/>
  <c r="X78" i="9"/>
  <c r="R78" i="9"/>
  <c r="L91" i="9"/>
  <c r="U91" i="9" s="1"/>
  <c r="T77" i="9"/>
  <c r="H182" i="9"/>
  <c r="Y78" i="9"/>
  <c r="Z78" i="9" s="1"/>
  <c r="M78" i="9" s="1"/>
  <c r="W78" i="9" s="1"/>
  <c r="I176" i="9" s="1"/>
  <c r="J54" i="3"/>
  <c r="U69" i="9"/>
  <c r="Y72" i="9"/>
  <c r="Z72" i="9" s="1"/>
  <c r="M72" i="9" s="1"/>
  <c r="V72" i="9" s="1"/>
  <c r="Q72" i="9"/>
  <c r="X72" i="9" s="1"/>
  <c r="Y69" i="9"/>
  <c r="Z69" i="9" s="1"/>
  <c r="M69" i="9" s="1"/>
  <c r="Q69" i="9"/>
  <c r="T69" i="9"/>
  <c r="T72" i="9"/>
  <c r="H183" i="9"/>
  <c r="H193" i="9"/>
  <c r="H184" i="9"/>
  <c r="H165" i="9"/>
  <c r="Q80" i="9"/>
  <c r="Y80" i="9"/>
  <c r="Z80" i="9" s="1"/>
  <c r="M80" i="9" s="1"/>
  <c r="T80" i="9"/>
  <c r="P143" i="9"/>
  <c r="Q143" i="9" s="1"/>
  <c r="H168" i="9"/>
  <c r="H191" i="9"/>
  <c r="U59" i="9"/>
  <c r="W28" i="9"/>
  <c r="Y28" i="9" s="1"/>
  <c r="W29" i="9"/>
  <c r="Y29" i="9" s="1"/>
  <c r="W27" i="9"/>
  <c r="Y27" i="9" s="1"/>
  <c r="W31" i="9"/>
  <c r="Y31" i="9" s="1"/>
  <c r="W30" i="9"/>
  <c r="Y30" i="9" s="1"/>
  <c r="X76" i="9"/>
  <c r="R76" i="9"/>
  <c r="V70" i="9"/>
  <c r="W70" i="9"/>
  <c r="I184" i="9" s="1"/>
  <c r="R86" i="9"/>
  <c r="X86" i="9"/>
  <c r="B178" i="9"/>
  <c r="H178" i="9" s="1"/>
  <c r="R88" i="9"/>
  <c r="X88" i="9"/>
  <c r="T83" i="9"/>
  <c r="Q83" i="9"/>
  <c r="Y83" i="9"/>
  <c r="Z83" i="9" s="1"/>
  <c r="M83" i="9" s="1"/>
  <c r="U68" i="9"/>
  <c r="T68" i="9"/>
  <c r="B167" i="9"/>
  <c r="Q68" i="9"/>
  <c r="Y68" i="9"/>
  <c r="Z68" i="9" s="1"/>
  <c r="M68" i="9" s="1"/>
  <c r="P132" i="9"/>
  <c r="Q132" i="9" s="1"/>
  <c r="Y82" i="9"/>
  <c r="Z82" i="9" s="1"/>
  <c r="M82" i="9" s="1"/>
  <c r="T82" i="9"/>
  <c r="Q82" i="9"/>
  <c r="U71" i="9"/>
  <c r="C195" i="9"/>
  <c r="B190" i="9"/>
  <c r="H190" i="9" s="1"/>
  <c r="R84" i="9"/>
  <c r="X84" i="9"/>
  <c r="X77" i="9"/>
  <c r="R77" i="9"/>
  <c r="B180" i="9"/>
  <c r="H180" i="9" s="1"/>
  <c r="V73" i="9" l="1"/>
  <c r="W75" i="9"/>
  <c r="I173" i="9" s="1"/>
  <c r="V86" i="9"/>
  <c r="R62" i="9"/>
  <c r="V88" i="9"/>
  <c r="V77" i="9"/>
  <c r="X75" i="9"/>
  <c r="W62" i="9"/>
  <c r="I164" i="9" s="1"/>
  <c r="R79" i="9"/>
  <c r="Z90" i="9"/>
  <c r="M90" i="9" s="1"/>
  <c r="V90" i="9" s="1"/>
  <c r="W66" i="9"/>
  <c r="I183" i="9" s="1"/>
  <c r="R87" i="9"/>
  <c r="X87" i="9"/>
  <c r="Q234" i="9"/>
  <c r="X61" i="9"/>
  <c r="W84" i="9"/>
  <c r="I191" i="9" s="1"/>
  <c r="X89" i="9"/>
  <c r="W61" i="9"/>
  <c r="I163" i="9" s="1"/>
  <c r="W81" i="9"/>
  <c r="I179" i="9" s="1"/>
  <c r="J55" i="3"/>
  <c r="L55" i="3" s="1"/>
  <c r="W63" i="9"/>
  <c r="I165" i="9" s="1"/>
  <c r="W89" i="9"/>
  <c r="I193" i="9" s="1"/>
  <c r="X74" i="9"/>
  <c r="D91" i="9"/>
  <c r="V87" i="9"/>
  <c r="V67" i="9"/>
  <c r="V85" i="9"/>
  <c r="R67" i="9"/>
  <c r="R72" i="9"/>
  <c r="V78" i="9"/>
  <c r="V76" i="9"/>
  <c r="W76" i="9"/>
  <c r="I174" i="9" s="1"/>
  <c r="W79" i="9"/>
  <c r="I177" i="9" s="1"/>
  <c r="R66" i="9"/>
  <c r="V74" i="9"/>
  <c r="W74" i="9"/>
  <c r="I172" i="9" s="1"/>
  <c r="W72" i="9"/>
  <c r="I186" i="9" s="1"/>
  <c r="P116" i="9"/>
  <c r="H94" i="9"/>
  <c r="H93" i="9"/>
  <c r="V69" i="9"/>
  <c r="W69" i="9"/>
  <c r="I168" i="9" s="1"/>
  <c r="X69" i="9"/>
  <c r="R69" i="9"/>
  <c r="V80" i="9"/>
  <c r="W80" i="9"/>
  <c r="I178" i="9" s="1"/>
  <c r="V68" i="9"/>
  <c r="W68" i="9"/>
  <c r="I167" i="9" s="1"/>
  <c r="R82" i="9"/>
  <c r="X82" i="9"/>
  <c r="X80" i="9"/>
  <c r="R80" i="9"/>
  <c r="X68" i="9"/>
  <c r="R68" i="9"/>
  <c r="W82" i="9"/>
  <c r="I180" i="9" s="1"/>
  <c r="V82" i="9"/>
  <c r="B195" i="9"/>
  <c r="H167" i="9"/>
  <c r="W83" i="9"/>
  <c r="I190" i="9" s="1"/>
  <c r="V83" i="9"/>
  <c r="X83" i="9"/>
  <c r="R83" i="9"/>
  <c r="M91" i="9" l="1"/>
  <c r="H95" i="9" s="1"/>
  <c r="W90" i="9"/>
  <c r="I194" i="9" s="1"/>
  <c r="O165" i="9" s="1"/>
  <c r="R55" i="3"/>
  <c r="R56" i="3" s="1"/>
  <c r="J91" i="9"/>
  <c r="O113" i="9" s="1"/>
  <c r="M164" i="9"/>
  <c r="I116" i="9" s="1"/>
  <c r="P164" i="9"/>
  <c r="L116" i="9" s="1"/>
  <c r="Q164" i="9"/>
  <c r="L164" i="9"/>
  <c r="H116" i="9" s="1"/>
  <c r="K164" i="9"/>
  <c r="O164" i="9"/>
  <c r="K116" i="9" s="1"/>
  <c r="N164" i="9"/>
  <c r="J116" i="9" s="1"/>
  <c r="J164" i="9"/>
  <c r="F116" i="9" s="1"/>
  <c r="K117" i="9" l="1"/>
  <c r="K119" i="9" s="1"/>
  <c r="P117" i="9"/>
  <c r="O121" i="9"/>
  <c r="N110" i="9"/>
  <c r="Q165" i="9"/>
  <c r="K165" i="9"/>
  <c r="G117" i="9" s="1"/>
  <c r="G119" i="9" s="1"/>
  <c r="P165" i="9"/>
  <c r="L117" i="9" s="1"/>
  <c r="L119" i="9" s="1"/>
  <c r="N165" i="9"/>
  <c r="J117" i="9" s="1"/>
  <c r="J119" i="9" s="1"/>
  <c r="M165" i="9"/>
  <c r="I117" i="9" s="1"/>
  <c r="I119" i="9" s="1"/>
  <c r="J165" i="9"/>
  <c r="F117" i="9" s="1"/>
  <c r="M117" i="9" s="1"/>
  <c r="L165" i="9"/>
  <c r="H117" i="9" s="1"/>
  <c r="H119" i="9" s="1"/>
  <c r="O110" i="9"/>
  <c r="F114" i="9"/>
  <c r="G116" i="9"/>
  <c r="M116" i="9" s="1"/>
  <c r="G114" i="9"/>
  <c r="I114" i="9"/>
  <c r="H114" i="9"/>
  <c r="F119" i="9" l="1"/>
  <c r="M119" i="9" s="1"/>
  <c r="O116" i="9"/>
  <c r="M114" i="9"/>
  <c r="O117" i="9" l="1"/>
</calcChain>
</file>

<file path=xl/comments1.xml><?xml version="1.0" encoding="utf-8"?>
<comments xmlns="http://schemas.openxmlformats.org/spreadsheetml/2006/main">
  <authors>
    <author>Hoang Son</author>
    <author>Vu Thuy Quynh</author>
    <author>nghiepvu_xnk1</author>
  </authors>
  <commentList>
    <comment ref="L31" authorId="0" shapeId="0">
      <text>
        <r>
          <rPr>
            <b/>
            <sz val="9"/>
            <color indexed="81"/>
            <rFont val="Tahoma"/>
            <family val="2"/>
          </rPr>
          <t>Hoang Son:</t>
        </r>
        <r>
          <rPr>
            <sz val="9"/>
            <color indexed="81"/>
            <rFont val="Tahoma"/>
            <family val="2"/>
          </rPr>
          <t xml:space="preserve">
Cộng thêm 0.1</t>
        </r>
      </text>
    </comment>
    <comment ref="F128" authorId="1" shapeId="0">
      <text>
        <r>
          <rPr>
            <b/>
            <sz val="9"/>
            <color indexed="81"/>
            <rFont val="Tahoma"/>
            <family val="2"/>
          </rPr>
          <t>Vu Thuy Quynh:</t>
        </r>
        <r>
          <rPr>
            <sz val="9"/>
            <color indexed="81"/>
            <rFont val="Tahoma"/>
            <family val="2"/>
          </rPr>
          <t xml:space="preserve">
ht
</t>
        </r>
      </text>
    </comment>
    <comment ref="C131" authorId="2" shapeId="0">
      <text>
        <r>
          <rPr>
            <b/>
            <sz val="9"/>
            <color indexed="81"/>
            <rFont val="Tahoma"/>
            <family val="2"/>
          </rPr>
          <t>nghiepvu_xnk1:</t>
        </r>
        <r>
          <rPr>
            <sz val="9"/>
            <color indexed="81"/>
            <rFont val="Tahoma"/>
            <family val="2"/>
          </rPr>
          <t xml:space="preserve">
Gia công
</t>
        </r>
      </text>
    </comment>
    <comment ref="X135" authorId="1" shapeId="0">
      <text>
        <r>
          <rPr>
            <b/>
            <sz val="9"/>
            <color indexed="81"/>
            <rFont val="Tahoma"/>
            <family val="2"/>
          </rPr>
          <t>Vu Thuy Quynh:</t>
        </r>
        <r>
          <rPr>
            <sz val="9"/>
            <color indexed="81"/>
            <rFont val="Tahoma"/>
            <family val="2"/>
          </rPr>
          <t xml:space="preserve">
ht
</t>
        </r>
      </text>
    </comment>
    <comment ref="F137" authorId="1" shapeId="0">
      <text>
        <r>
          <rPr>
            <b/>
            <sz val="9"/>
            <color indexed="81"/>
            <rFont val="Tahoma"/>
            <family val="2"/>
          </rPr>
          <t>Vu Thuy Quynh:</t>
        </r>
        <r>
          <rPr>
            <sz val="9"/>
            <color indexed="81"/>
            <rFont val="Tahoma"/>
            <family val="2"/>
          </rPr>
          <t xml:space="preserve">
ovc
</t>
        </r>
      </text>
    </comment>
    <comment ref="X144" authorId="1" shapeId="0">
      <text>
        <r>
          <rPr>
            <b/>
            <sz val="9"/>
            <color indexed="81"/>
            <rFont val="Tahoma"/>
            <family val="2"/>
          </rPr>
          <t>Vu Thuy Quynh:</t>
        </r>
        <r>
          <rPr>
            <sz val="9"/>
            <color indexed="81"/>
            <rFont val="Tahoma"/>
            <family val="2"/>
          </rPr>
          <t xml:space="preserve">
ovc
</t>
        </r>
      </text>
    </comment>
    <comment ref="F146" authorId="2" shapeId="0">
      <text>
        <r>
          <rPr>
            <b/>
            <sz val="9"/>
            <color indexed="81"/>
            <rFont val="Tahoma"/>
            <family val="2"/>
          </rPr>
          <t>nghiepvu_xnk1:</t>
        </r>
        <r>
          <rPr>
            <sz val="9"/>
            <color indexed="81"/>
            <rFont val="Tahoma"/>
            <family val="2"/>
          </rPr>
          <t xml:space="preserve">
Gia công
</t>
        </r>
      </text>
    </comment>
    <comment ref="X153" authorId="2" shapeId="0">
      <text>
        <r>
          <rPr>
            <b/>
            <sz val="9"/>
            <color indexed="81"/>
            <rFont val="Tahoma"/>
            <family val="2"/>
          </rPr>
          <t>nghiepvu_xnk1:</t>
        </r>
        <r>
          <rPr>
            <sz val="9"/>
            <color indexed="81"/>
            <rFont val="Tahoma"/>
            <family val="2"/>
          </rPr>
          <t xml:space="preserve">
Gia công
</t>
        </r>
      </text>
    </comment>
    <comment ref="D163" authorId="1" shapeId="0">
      <text>
        <r>
          <rPr>
            <b/>
            <sz val="9"/>
            <color indexed="81"/>
            <rFont val="Tahoma"/>
            <family val="2"/>
          </rPr>
          <t>Vu Thuy Quynh:</t>
        </r>
        <r>
          <rPr>
            <sz val="9"/>
            <color indexed="81"/>
            <rFont val="Tahoma"/>
            <family val="2"/>
          </rPr>
          <t xml:space="preserve">
ht
</t>
        </r>
      </text>
    </comment>
    <comment ref="X167" authorId="1" shapeId="0">
      <text>
        <r>
          <rPr>
            <b/>
            <sz val="9"/>
            <color indexed="81"/>
            <rFont val="Tahoma"/>
            <family val="2"/>
          </rPr>
          <t>Vu Thuy Quynh:</t>
        </r>
        <r>
          <rPr>
            <sz val="9"/>
            <color indexed="81"/>
            <rFont val="Tahoma"/>
            <family val="2"/>
          </rPr>
          <t xml:space="preserve">
ht
</t>
        </r>
      </text>
    </comment>
    <comment ref="D172" authorId="1" shapeId="0">
      <text>
        <r>
          <rPr>
            <b/>
            <sz val="9"/>
            <color indexed="81"/>
            <rFont val="Tahoma"/>
            <family val="2"/>
          </rPr>
          <t>Vu Thuy Quynh:</t>
        </r>
        <r>
          <rPr>
            <sz val="9"/>
            <color indexed="81"/>
            <rFont val="Tahoma"/>
            <family val="2"/>
          </rPr>
          <t xml:space="preserve">
ovc
</t>
        </r>
      </text>
    </comment>
    <comment ref="X176" authorId="1" shapeId="0">
      <text>
        <r>
          <rPr>
            <b/>
            <sz val="9"/>
            <color indexed="81"/>
            <rFont val="Tahoma"/>
            <family val="2"/>
          </rPr>
          <t>Vu Thuy Quynh:</t>
        </r>
        <r>
          <rPr>
            <sz val="9"/>
            <color indexed="81"/>
            <rFont val="Tahoma"/>
            <family val="2"/>
          </rPr>
          <t xml:space="preserve">
ovc
</t>
        </r>
      </text>
    </comment>
    <comment ref="D181" authorId="2" shapeId="0">
      <text>
        <r>
          <rPr>
            <b/>
            <sz val="9"/>
            <color indexed="81"/>
            <rFont val="Tahoma"/>
            <family val="2"/>
          </rPr>
          <t>nghiepvu_xnk1:</t>
        </r>
        <r>
          <rPr>
            <sz val="9"/>
            <color indexed="81"/>
            <rFont val="Tahoma"/>
            <family val="2"/>
          </rPr>
          <t xml:space="preserve">
Gia công
</t>
        </r>
      </text>
    </comment>
    <comment ref="X185" authorId="2" shapeId="0">
      <text>
        <r>
          <rPr>
            <b/>
            <sz val="9"/>
            <color indexed="81"/>
            <rFont val="Tahoma"/>
            <family val="2"/>
          </rPr>
          <t>nghiepvu_xnk1:</t>
        </r>
        <r>
          <rPr>
            <sz val="9"/>
            <color indexed="81"/>
            <rFont val="Tahoma"/>
            <family val="2"/>
          </rPr>
          <t xml:space="preserve">
Gia công
</t>
        </r>
      </text>
    </comment>
    <comment ref="X199" authorId="1" shapeId="0">
      <text>
        <r>
          <rPr>
            <b/>
            <sz val="9"/>
            <color indexed="81"/>
            <rFont val="Tahoma"/>
            <family val="2"/>
          </rPr>
          <t>Vu Thuy Quynh:</t>
        </r>
        <r>
          <rPr>
            <sz val="9"/>
            <color indexed="81"/>
            <rFont val="Tahoma"/>
            <family val="2"/>
          </rPr>
          <t xml:space="preserve">
ht
</t>
        </r>
      </text>
    </comment>
    <comment ref="X208" authorId="1" shapeId="0">
      <text>
        <r>
          <rPr>
            <b/>
            <sz val="9"/>
            <color indexed="81"/>
            <rFont val="Tahoma"/>
            <family val="2"/>
          </rPr>
          <t>Vu Thuy Quynh:</t>
        </r>
        <r>
          <rPr>
            <sz val="9"/>
            <color indexed="81"/>
            <rFont val="Tahoma"/>
            <family val="2"/>
          </rPr>
          <t xml:space="preserve">
ovc
</t>
        </r>
      </text>
    </comment>
    <comment ref="X217" authorId="2" shapeId="0">
      <text>
        <r>
          <rPr>
            <b/>
            <sz val="9"/>
            <color indexed="81"/>
            <rFont val="Tahoma"/>
            <family val="2"/>
          </rPr>
          <t>nghiepvu_xnk1:</t>
        </r>
        <r>
          <rPr>
            <sz val="9"/>
            <color indexed="81"/>
            <rFont val="Tahoma"/>
            <family val="2"/>
          </rPr>
          <t xml:space="preserve">
Gia công
</t>
        </r>
      </text>
    </comment>
    <comment ref="X231" authorId="1" shapeId="0">
      <text>
        <r>
          <rPr>
            <b/>
            <sz val="9"/>
            <color indexed="81"/>
            <rFont val="Tahoma"/>
            <family val="2"/>
          </rPr>
          <t>Vu Thuy Quynh:</t>
        </r>
        <r>
          <rPr>
            <sz val="9"/>
            <color indexed="81"/>
            <rFont val="Tahoma"/>
            <family val="2"/>
          </rPr>
          <t xml:space="preserve">
ht
</t>
        </r>
      </text>
    </comment>
    <comment ref="X240" authorId="1" shapeId="0">
      <text>
        <r>
          <rPr>
            <b/>
            <sz val="9"/>
            <color indexed="81"/>
            <rFont val="Tahoma"/>
            <family val="2"/>
          </rPr>
          <t>Vu Thuy Quynh:</t>
        </r>
        <r>
          <rPr>
            <sz val="9"/>
            <color indexed="81"/>
            <rFont val="Tahoma"/>
            <family val="2"/>
          </rPr>
          <t xml:space="preserve">
ovc
</t>
        </r>
      </text>
    </comment>
    <comment ref="X249" authorId="2" shapeId="0">
      <text>
        <r>
          <rPr>
            <b/>
            <sz val="9"/>
            <color indexed="81"/>
            <rFont val="Tahoma"/>
            <family val="2"/>
          </rPr>
          <t>nghiepvu_xnk1:</t>
        </r>
        <r>
          <rPr>
            <sz val="9"/>
            <color indexed="81"/>
            <rFont val="Tahoma"/>
            <family val="2"/>
          </rPr>
          <t xml:space="preserve">
Gia công
</t>
        </r>
      </text>
    </comment>
    <comment ref="X263" authorId="1" shapeId="0">
      <text>
        <r>
          <rPr>
            <b/>
            <sz val="9"/>
            <color indexed="81"/>
            <rFont val="Tahoma"/>
            <family val="2"/>
          </rPr>
          <t>Vu Thuy Quynh:</t>
        </r>
        <r>
          <rPr>
            <sz val="9"/>
            <color indexed="81"/>
            <rFont val="Tahoma"/>
            <family val="2"/>
          </rPr>
          <t xml:space="preserve">
ht
</t>
        </r>
      </text>
    </comment>
    <comment ref="X272" authorId="1" shapeId="0">
      <text>
        <r>
          <rPr>
            <b/>
            <sz val="9"/>
            <color indexed="81"/>
            <rFont val="Tahoma"/>
            <family val="2"/>
          </rPr>
          <t>Vu Thuy Quynh:</t>
        </r>
        <r>
          <rPr>
            <sz val="9"/>
            <color indexed="81"/>
            <rFont val="Tahoma"/>
            <family val="2"/>
          </rPr>
          <t xml:space="preserve">
ovc
</t>
        </r>
      </text>
    </comment>
    <comment ref="X281" authorId="2" shapeId="0">
      <text>
        <r>
          <rPr>
            <b/>
            <sz val="9"/>
            <color indexed="81"/>
            <rFont val="Tahoma"/>
            <family val="2"/>
          </rPr>
          <t>nghiepvu_xnk1:</t>
        </r>
        <r>
          <rPr>
            <sz val="9"/>
            <color indexed="81"/>
            <rFont val="Tahoma"/>
            <family val="2"/>
          </rPr>
          <t xml:space="preserve">
Gia công
</t>
        </r>
      </text>
    </comment>
    <comment ref="X295" authorId="1" shapeId="0">
      <text>
        <r>
          <rPr>
            <b/>
            <sz val="9"/>
            <color indexed="81"/>
            <rFont val="Tahoma"/>
            <family val="2"/>
          </rPr>
          <t>Vu Thuy Quynh:</t>
        </r>
        <r>
          <rPr>
            <sz val="9"/>
            <color indexed="81"/>
            <rFont val="Tahoma"/>
            <family val="2"/>
          </rPr>
          <t xml:space="preserve">
ht
</t>
        </r>
      </text>
    </comment>
    <comment ref="X304" authorId="1" shapeId="0">
      <text>
        <r>
          <rPr>
            <b/>
            <sz val="9"/>
            <color indexed="81"/>
            <rFont val="Tahoma"/>
            <family val="2"/>
          </rPr>
          <t>Vu Thuy Quynh:</t>
        </r>
        <r>
          <rPr>
            <sz val="9"/>
            <color indexed="81"/>
            <rFont val="Tahoma"/>
            <family val="2"/>
          </rPr>
          <t xml:space="preserve">
ovc
</t>
        </r>
      </text>
    </comment>
    <comment ref="X313" authorId="2" shapeId="0">
      <text>
        <r>
          <rPr>
            <b/>
            <sz val="9"/>
            <color indexed="81"/>
            <rFont val="Tahoma"/>
            <family val="2"/>
          </rPr>
          <t>nghiepvu_xnk1:</t>
        </r>
        <r>
          <rPr>
            <sz val="9"/>
            <color indexed="81"/>
            <rFont val="Tahoma"/>
            <family val="2"/>
          </rPr>
          <t xml:space="preserve">
Gia công
</t>
        </r>
      </text>
    </comment>
    <comment ref="X327" authorId="1" shapeId="0">
      <text>
        <r>
          <rPr>
            <b/>
            <sz val="9"/>
            <color indexed="81"/>
            <rFont val="Tahoma"/>
            <family val="2"/>
          </rPr>
          <t>Vu Thuy Quynh:</t>
        </r>
        <r>
          <rPr>
            <sz val="9"/>
            <color indexed="81"/>
            <rFont val="Tahoma"/>
            <family val="2"/>
          </rPr>
          <t xml:space="preserve">
ht
</t>
        </r>
      </text>
    </comment>
    <comment ref="X336" authorId="1" shapeId="0">
      <text>
        <r>
          <rPr>
            <b/>
            <sz val="9"/>
            <color indexed="81"/>
            <rFont val="Tahoma"/>
            <family val="2"/>
          </rPr>
          <t>Vu Thuy Quynh:</t>
        </r>
        <r>
          <rPr>
            <sz val="9"/>
            <color indexed="81"/>
            <rFont val="Tahoma"/>
            <family val="2"/>
          </rPr>
          <t xml:space="preserve">
ovc
</t>
        </r>
      </text>
    </comment>
    <comment ref="X345" authorId="2" shapeId="0">
      <text>
        <r>
          <rPr>
            <b/>
            <sz val="9"/>
            <color indexed="81"/>
            <rFont val="Tahoma"/>
            <family val="2"/>
          </rPr>
          <t>nghiepvu_xnk1:</t>
        </r>
        <r>
          <rPr>
            <sz val="9"/>
            <color indexed="81"/>
            <rFont val="Tahoma"/>
            <family val="2"/>
          </rPr>
          <t xml:space="preserve">
Gia công
</t>
        </r>
      </text>
    </comment>
    <comment ref="X359" authorId="1" shapeId="0">
      <text>
        <r>
          <rPr>
            <b/>
            <sz val="9"/>
            <color indexed="81"/>
            <rFont val="Tahoma"/>
            <family val="2"/>
          </rPr>
          <t>Vu Thuy Quynh:</t>
        </r>
        <r>
          <rPr>
            <sz val="9"/>
            <color indexed="81"/>
            <rFont val="Tahoma"/>
            <family val="2"/>
          </rPr>
          <t xml:space="preserve">
ht
</t>
        </r>
      </text>
    </comment>
    <comment ref="X368" authorId="1" shapeId="0">
      <text>
        <r>
          <rPr>
            <b/>
            <sz val="9"/>
            <color indexed="81"/>
            <rFont val="Tahoma"/>
            <family val="2"/>
          </rPr>
          <t>Vu Thuy Quynh:</t>
        </r>
        <r>
          <rPr>
            <sz val="9"/>
            <color indexed="81"/>
            <rFont val="Tahoma"/>
            <family val="2"/>
          </rPr>
          <t xml:space="preserve">
ovc
</t>
        </r>
      </text>
    </comment>
    <comment ref="X377" authorId="2" shapeId="0">
      <text>
        <r>
          <rPr>
            <b/>
            <sz val="9"/>
            <color indexed="81"/>
            <rFont val="Tahoma"/>
            <family val="2"/>
          </rPr>
          <t>nghiepvu_xnk1:</t>
        </r>
        <r>
          <rPr>
            <sz val="9"/>
            <color indexed="81"/>
            <rFont val="Tahoma"/>
            <family val="2"/>
          </rPr>
          <t xml:space="preserve">
Gia công
</t>
        </r>
      </text>
    </comment>
    <comment ref="X391" authorId="1" shapeId="0">
      <text>
        <r>
          <rPr>
            <b/>
            <sz val="9"/>
            <color indexed="81"/>
            <rFont val="Tahoma"/>
            <family val="2"/>
          </rPr>
          <t>Vu Thuy Quynh:</t>
        </r>
        <r>
          <rPr>
            <sz val="9"/>
            <color indexed="81"/>
            <rFont val="Tahoma"/>
            <family val="2"/>
          </rPr>
          <t xml:space="preserve">
ht
</t>
        </r>
      </text>
    </comment>
    <comment ref="X400" authorId="1" shapeId="0">
      <text>
        <r>
          <rPr>
            <b/>
            <sz val="9"/>
            <color indexed="81"/>
            <rFont val="Tahoma"/>
            <family val="2"/>
          </rPr>
          <t>Vu Thuy Quynh:</t>
        </r>
        <r>
          <rPr>
            <sz val="9"/>
            <color indexed="81"/>
            <rFont val="Tahoma"/>
            <family val="2"/>
          </rPr>
          <t xml:space="preserve">
ovc
</t>
        </r>
      </text>
    </comment>
    <comment ref="X409" authorId="2" shapeId="0">
      <text>
        <r>
          <rPr>
            <b/>
            <sz val="9"/>
            <color indexed="81"/>
            <rFont val="Tahoma"/>
            <family val="2"/>
          </rPr>
          <t>nghiepvu_xnk1:</t>
        </r>
        <r>
          <rPr>
            <sz val="9"/>
            <color indexed="81"/>
            <rFont val="Tahoma"/>
            <family val="2"/>
          </rPr>
          <t xml:space="preserve">
Gia công
</t>
        </r>
      </text>
    </comment>
  </commentList>
</comments>
</file>

<file path=xl/sharedStrings.xml><?xml version="1.0" encoding="utf-8"?>
<sst xmlns="http://schemas.openxmlformats.org/spreadsheetml/2006/main" count="1732" uniqueCount="349">
  <si>
    <t xml:space="preserve">Purchase Order </t>
  </si>
  <si>
    <t>Date:</t>
  </si>
  <si>
    <t>To:</t>
  </si>
  <si>
    <t>HAL VIETNAM CO., LTD</t>
  </si>
  <si>
    <t>PLOT B-19. THANGLONG INDUSTRIAL PARK, DONG ANH, HANOI, VIETNAM</t>
  </si>
  <si>
    <t>TEL:</t>
  </si>
  <si>
    <t xml:space="preserve">No </t>
  </si>
  <si>
    <t>Description</t>
  </si>
  <si>
    <t xml:space="preserve">Delivery Date </t>
  </si>
  <si>
    <t xml:space="preserve">Q’ty </t>
  </si>
  <si>
    <t xml:space="preserve">Amount </t>
  </si>
  <si>
    <t>Part Name</t>
  </si>
  <si>
    <t>Part No</t>
  </si>
  <si>
    <t>(pcs)</t>
  </si>
  <si>
    <t>Unipack</t>
  </si>
  <si>
    <t>Order by</t>
  </si>
  <si>
    <t xml:space="preserve">Unit Price </t>
    <phoneticPr fontId="45" type="noConversion"/>
  </si>
  <si>
    <t xml:space="preserve">Export Standard Packing </t>
    <phoneticPr fontId="45" type="noConversion"/>
  </si>
  <si>
    <t>pcs</t>
  </si>
  <si>
    <t>INVOICE NO:</t>
  </si>
  <si>
    <t>Tel:</t>
  </si>
  <si>
    <t>Shipping date (on or about)</t>
  </si>
  <si>
    <t xml:space="preserve">Term of Payment </t>
  </si>
  <si>
    <t xml:space="preserve">Packing </t>
  </si>
  <si>
    <t>Remarks</t>
  </si>
  <si>
    <t>UNIT PRICE (USD)</t>
  </si>
  <si>
    <t>AMOUNT (USD)</t>
  </si>
  <si>
    <t>(USD)</t>
  </si>
  <si>
    <t xml:space="preserve">Terms and Conditions </t>
    <phoneticPr fontId="45" type="noConversion"/>
  </si>
  <si>
    <t>PO. No:</t>
    <phoneticPr fontId="45" type="noConversion"/>
  </si>
  <si>
    <t>84-043-8812795</t>
    <phoneticPr fontId="45" type="noConversion"/>
  </si>
  <si>
    <t xml:space="preserve">FAX: 84-043-8812796 </t>
    <phoneticPr fontId="45" type="noConversion"/>
  </si>
  <si>
    <t>SHIPPED BY</t>
    <phoneticPr fontId="54" type="noConversion"/>
  </si>
  <si>
    <t>SHIPPED ON/ABOUT</t>
    <phoneticPr fontId="54" type="noConversion"/>
  </si>
  <si>
    <t>FROM</t>
    <phoneticPr fontId="54" type="noConversion"/>
  </si>
  <si>
    <t>TO</t>
    <phoneticPr fontId="54" type="noConversion"/>
  </si>
  <si>
    <t>ACCOUNT NO:</t>
    <phoneticPr fontId="55"/>
  </si>
  <si>
    <t>COUNTRY OF ORIGIN:</t>
    <phoneticPr fontId="54" type="noConversion"/>
  </si>
  <si>
    <t>Vietnam</t>
    <phoneticPr fontId="54" type="noConversion"/>
  </si>
  <si>
    <t>No</t>
    <phoneticPr fontId="54" type="noConversion"/>
  </si>
  <si>
    <t>Part Name</t>
    <phoneticPr fontId="54" type="noConversion"/>
  </si>
  <si>
    <t>Part No</t>
    <phoneticPr fontId="55"/>
  </si>
  <si>
    <t xml:space="preserve">QUANTITY  </t>
    <phoneticPr fontId="54" type="noConversion"/>
  </si>
  <si>
    <t>UNIT</t>
    <phoneticPr fontId="54" type="noConversion"/>
  </si>
  <si>
    <t>Net weight 
(kgs)</t>
    <phoneticPr fontId="54" type="noConversion"/>
  </si>
  <si>
    <t>Gross Weight 
(kgs)</t>
    <phoneticPr fontId="54" type="noConversion"/>
  </si>
  <si>
    <t>HAL VIETNAM CO., LTD</t>
    <phoneticPr fontId="54" type="noConversion"/>
  </si>
  <si>
    <t>荻野工業株式会社　矢野工場　</t>
  </si>
  <si>
    <t>板持（Mr.ITAMOCHI）工場長様宛</t>
  </si>
  <si>
    <t>〒736-0084広島市矢野新町２丁目　4-6</t>
  </si>
  <si>
    <t>TEL　(082)824-8771</t>
  </si>
  <si>
    <t>Transportation charge</t>
  </si>
  <si>
    <t>IN WORDS:</t>
  </si>
  <si>
    <t>Term of Delivery:</t>
  </si>
  <si>
    <t>TERM OF PAYMENT:</t>
  </si>
  <si>
    <t>BODY-MAIN CONT</t>
  </si>
  <si>
    <t>BODY-CONT SOL</t>
  </si>
  <si>
    <t>BODY-CONT UPPER</t>
  </si>
  <si>
    <t>246/1 Moo 7, BO-WIN Sub-district, Sriracha District, Chonburi Province, 20230, Thailand</t>
  </si>
  <si>
    <t>HAL ALUMINUM (THAILAND) CO.,LTD</t>
  </si>
  <si>
    <t>Delivery Place: HAL ALUMINUM (THAILAND) CO.,LTD</t>
  </si>
  <si>
    <t>66-03-301-2055</t>
  </si>
  <si>
    <t>Fax: 66-03-301-2053</t>
  </si>
  <si>
    <t>246/1 Moo 7, BO-WIN Sub-district, Sriracha District,</t>
  </si>
  <si>
    <t>Chonburi Province, 20230, Thailand</t>
  </si>
  <si>
    <t>F.O.B Price</t>
  </si>
  <si>
    <t xml:space="preserve">                       Telephone: 66-03-301-2055 / Fax: 66-03-301-2053</t>
  </si>
  <si>
    <t>HSG-BRAKE</t>
  </si>
  <si>
    <t>COVER and SLEEVE ASSY</t>
  </si>
  <si>
    <t>Attn: Mr. KUBO</t>
  </si>
  <si>
    <t xml:space="preserve"> 1300113-1   Sumitomo Mitsui Banking </t>
  </si>
  <si>
    <t>CBM</t>
  </si>
  <si>
    <t>PACKING DATA</t>
  </si>
  <si>
    <t>Dimension (mm)</t>
  </si>
  <si>
    <t>COMMERCIAL VALUE</t>
  </si>
  <si>
    <t xml:space="preserve"> Confirmed By </t>
  </si>
  <si>
    <t xml:space="preserve"> HAL ALUMINUM (THAILAND) CO.,LTD</t>
  </si>
  <si>
    <t>INVOICE &amp; PACKING LIST</t>
  </si>
  <si>
    <t>PACKING:</t>
  </si>
  <si>
    <t>Uni-packs</t>
  </si>
  <si>
    <t>NET WEIGHT:</t>
  </si>
  <si>
    <t>KGS</t>
  </si>
  <si>
    <t>GROSS WEIGHT:</t>
  </si>
  <si>
    <t>FZA1- 21-101</t>
  </si>
  <si>
    <t>FZA1- 21-111</t>
  </si>
  <si>
    <t>FZA1- 21-119</t>
  </si>
  <si>
    <t>FZA1-19-4JY</t>
  </si>
  <si>
    <t>FZA2-19-4JY</t>
  </si>
  <si>
    <t>FZA1- 19-3P3</t>
  </si>
  <si>
    <t>Gia fob</t>
  </si>
  <si>
    <t>Tong fob</t>
  </si>
  <si>
    <t>Tong co Trans Charge</t>
  </si>
  <si>
    <t>Don gia to khai</t>
  </si>
  <si>
    <t>fob</t>
  </si>
  <si>
    <t>Trans charge</t>
  </si>
  <si>
    <t>ma hang</t>
  </si>
  <si>
    <t>NW</t>
  </si>
  <si>
    <t>GW</t>
  </si>
  <si>
    <t>DDP</t>
  </si>
  <si>
    <t>TOTAL  DDU HAL ALUMINUM (THAILAND) CO.,LTD</t>
  </si>
  <si>
    <t>FZA1-21-101</t>
  </si>
  <si>
    <t>FZA1-21-111</t>
  </si>
  <si>
    <t>FZA1-21-119</t>
  </si>
  <si>
    <t>FZA1-19-3P3</t>
  </si>
  <si>
    <t>Mã truyền</t>
  </si>
  <si>
    <t>1075*1075*950</t>
  </si>
  <si>
    <t>FZA4-19-3P3</t>
  </si>
  <si>
    <t>FZA4-19-4JY</t>
  </si>
  <si>
    <t>FZA5-19-4JY</t>
  </si>
  <si>
    <t>1075*1075*1100</t>
  </si>
  <si>
    <t>By T/T in the end of next month after recieved.</t>
  </si>
  <si>
    <t>CHI TIẾT CONT</t>
  </si>
  <si>
    <t>Nơi đóng cont</t>
  </si>
  <si>
    <t>SNP</t>
  </si>
  <si>
    <t>Kgs/pcs</t>
  </si>
  <si>
    <t>1075*1075*905</t>
  </si>
  <si>
    <t>FZB1-21-119</t>
  </si>
  <si>
    <t>FZB1-21-101</t>
  </si>
  <si>
    <t>FZA1-21-101A</t>
  </si>
  <si>
    <t>FZA1-21-111A</t>
  </si>
  <si>
    <t>FZB1-21-111A</t>
  </si>
  <si>
    <t>FZB1-19-119</t>
  </si>
  <si>
    <t>FZB1-19-3P3</t>
  </si>
  <si>
    <t>FZB1-21-111</t>
  </si>
  <si>
    <t>Total:</t>
  </si>
  <si>
    <t>Uni-packs Only</t>
  </si>
  <si>
    <t>quantity</t>
  </si>
  <si>
    <t>pallet</t>
  </si>
  <si>
    <t>netweight</t>
  </si>
  <si>
    <t>gross weight</t>
  </si>
  <si>
    <t>CONT 1</t>
  </si>
  <si>
    <t>CONT 3</t>
  </si>
  <si>
    <t>CONT 4</t>
  </si>
  <si>
    <t>Pallet</t>
  </si>
  <si>
    <t>CONT 5</t>
  </si>
  <si>
    <t>TOTAL</t>
  </si>
  <si>
    <t>CONT 6</t>
  </si>
  <si>
    <t>SỬ DỤNG ĐỂ LÀM CHỈ THỊ CHẤT HÀNG</t>
  </si>
  <si>
    <t>VGM</t>
  </si>
  <si>
    <t>SELLING TO</t>
  </si>
  <si>
    <t>FZA1-19-4JYA</t>
  </si>
  <si>
    <t>FZA2-19-4JYA</t>
  </si>
  <si>
    <t>CONT 7</t>
  </si>
  <si>
    <t>CONT 8</t>
  </si>
  <si>
    <t>CONT 9</t>
  </si>
  <si>
    <t>FZA5-19-4JYA</t>
  </si>
  <si>
    <t>FZA4-19-4JYA</t>
  </si>
  <si>
    <t>By T/T in the end of next month after received.</t>
  </si>
  <si>
    <t>1075*1075*1110</t>
  </si>
  <si>
    <t>1080*1080*905</t>
  </si>
  <si>
    <t xml:space="preserve">CAP-CAM SHAFT </t>
  </si>
  <si>
    <t xml:space="preserve">CAP-CAMSHAFT </t>
  </si>
  <si>
    <t>P301-10-141A</t>
  </si>
  <si>
    <t>P301-10-161</t>
  </si>
  <si>
    <t>1100*1100*1020</t>
  </si>
  <si>
    <t>Gross weight/ 1pallet</t>
  </si>
  <si>
    <t>GW/1 pallet</t>
  </si>
  <si>
    <t>SHIPPING MARK:</t>
  </si>
  <si>
    <t xml:space="preserve">HAL ALUMINUM (THAILAND) CO.,LTD </t>
  </si>
  <si>
    <t>P51R-10-121</t>
  </si>
  <si>
    <t>OVC TL</t>
  </si>
  <si>
    <t>PE01-10-121A</t>
  </si>
  <si>
    <t>PE01-10-131A</t>
  </si>
  <si>
    <t>PE01-10-141A</t>
  </si>
  <si>
    <t>S550-10-121</t>
  </si>
  <si>
    <t>S550-10-131</t>
  </si>
  <si>
    <t>S550-10-141B</t>
  </si>
  <si>
    <t>PSED-10-190</t>
  </si>
  <si>
    <t>PSED-10-500</t>
  </si>
  <si>
    <t>PSED-14-311</t>
  </si>
  <si>
    <t>Fax:66-03-301-2053</t>
  </si>
  <si>
    <t>Số lượng</t>
  </si>
  <si>
    <t>Số pallet</t>
  </si>
  <si>
    <t>1100 * 1110 * 950</t>
  </si>
  <si>
    <t>1100 * 1100 * 1080</t>
  </si>
  <si>
    <t>1100 * 1100* 972</t>
  </si>
  <si>
    <t>1205*1175*1135</t>
  </si>
  <si>
    <t>BODY-OIL FILTER</t>
  </si>
  <si>
    <t xml:space="preserve">TARE </t>
  </si>
  <si>
    <t>COVER ASSY</t>
  </si>
  <si>
    <t>FZV1-19-4JY</t>
  </si>
  <si>
    <t>FZVS-19-4JY</t>
  </si>
  <si>
    <t>FZV1-21-101</t>
  </si>
  <si>
    <t>FZV1-21-111</t>
  </si>
  <si>
    <t>FZV1-21-119</t>
  </si>
  <si>
    <t>FZV2-21-101</t>
  </si>
  <si>
    <t>FZV2-21-111</t>
  </si>
  <si>
    <t>FZV2-21-119</t>
  </si>
  <si>
    <t>246/1  Moo7, BO-WIN Sub-district, Sriracha District,</t>
  </si>
  <si>
    <t>HAL VIETNAM CO.,LTD</t>
  </si>
  <si>
    <t>Consignee:</t>
  </si>
  <si>
    <t>SHIPPED BY:</t>
  </si>
  <si>
    <t>FROM:</t>
  </si>
  <si>
    <t>TO:</t>
  </si>
  <si>
    <t>246/1 Moo7, BO-WIN Sub-district, Sriracha District, Chonburi Province, 20230, Thailand</t>
  </si>
  <si>
    <t>HOUSING ASSY (REAR)</t>
  </si>
  <si>
    <t>HOUSING ASSY</t>
  </si>
  <si>
    <t>PE01-10-141A</t>
    <phoneticPr fontId="55"/>
  </si>
  <si>
    <t>S550-10-121</t>
    <phoneticPr fontId="55"/>
  </si>
  <si>
    <t>S550-10-131</t>
    <phoneticPr fontId="55"/>
  </si>
  <si>
    <t>P301-10-141A</t>
    <phoneticPr fontId="55"/>
  </si>
  <si>
    <t>P301-10-161</t>
    <phoneticPr fontId="55"/>
  </si>
  <si>
    <t>P51R-10-121</t>
    <phoneticPr fontId="55"/>
  </si>
  <si>
    <t>PE01-10-121A</t>
    <phoneticPr fontId="55"/>
  </si>
  <si>
    <t>PE01-10-131A</t>
    <phoneticPr fontId="55"/>
  </si>
  <si>
    <t>S550-10-141B</t>
    <phoneticPr fontId="55"/>
  </si>
  <si>
    <t>SNP</t>
    <phoneticPr fontId="55"/>
  </si>
  <si>
    <t>FZA1-21-101</t>
    <phoneticPr fontId="55"/>
  </si>
  <si>
    <t>FZA1-21-111</t>
    <phoneticPr fontId="55"/>
  </si>
  <si>
    <t>P301-10-141A-T</t>
  </si>
  <si>
    <t>P301-10-161-T</t>
  </si>
  <si>
    <t>P51R-10-121-T</t>
  </si>
  <si>
    <t>PE01-10-121A-T</t>
  </si>
  <si>
    <t>PE01-10-131A-T</t>
  </si>
  <si>
    <t>PE01-10-141A-T</t>
  </si>
  <si>
    <t>S550-10-121-T</t>
  </si>
  <si>
    <t>S550-10-131-T</t>
  </si>
  <si>
    <t>Số lượng</t>
    <phoneticPr fontId="55"/>
  </si>
  <si>
    <t>Total</t>
    <phoneticPr fontId="55"/>
  </si>
  <si>
    <t>S550-10-141B-T</t>
    <phoneticPr fontId="55"/>
  </si>
  <si>
    <t>P301-10-141A-T</t>
    <phoneticPr fontId="55"/>
  </si>
  <si>
    <t>P301-10-161-T</t>
    <phoneticPr fontId="55"/>
  </si>
  <si>
    <t>P51R-10-121-T</t>
    <phoneticPr fontId="55"/>
  </si>
  <si>
    <t>PE01-10-121A-T</t>
    <phoneticPr fontId="55"/>
  </si>
  <si>
    <t>PE01-10-131A-T</t>
    <phoneticPr fontId="55"/>
  </si>
  <si>
    <t>PE01-10-141A-T</t>
    <phoneticPr fontId="55"/>
  </si>
  <si>
    <t>S550-10-121-T</t>
    <phoneticPr fontId="55"/>
  </si>
  <si>
    <t>S550-10-131-T</t>
    <phoneticPr fontId="55"/>
  </si>
  <si>
    <t>IPS</t>
    <phoneticPr fontId="55"/>
  </si>
  <si>
    <t>Thông tin Cont</t>
    <phoneticPr fontId="83"/>
  </si>
  <si>
    <t>SHIPPED ON/ABOUT:</t>
    <phoneticPr fontId="83"/>
  </si>
  <si>
    <t>SNP</t>
    <phoneticPr fontId="83"/>
  </si>
  <si>
    <t>Trọng lượng</t>
    <phoneticPr fontId="83"/>
  </si>
  <si>
    <t>Total Netweight</t>
    <phoneticPr fontId="83"/>
  </si>
  <si>
    <t>Grossweight</t>
    <phoneticPr fontId="83"/>
  </si>
  <si>
    <t>PE01-10-121A</t>
    <phoneticPr fontId="83"/>
  </si>
  <si>
    <t>S550-10-141B</t>
    <phoneticPr fontId="83"/>
  </si>
  <si>
    <t>S550-10-141B-T</t>
  </si>
  <si>
    <t>CBM</t>
    <phoneticPr fontId="83"/>
  </si>
  <si>
    <t>Mã hàng</t>
    <phoneticPr fontId="83"/>
  </si>
  <si>
    <t>Total</t>
    <phoneticPr fontId="83"/>
  </si>
  <si>
    <t>FZA4-19-4JYC</t>
  </si>
  <si>
    <t>FZA5-19-4JYC</t>
  </si>
  <si>
    <t>TOTAL</t>
    <phoneticPr fontId="55"/>
  </si>
  <si>
    <t>PALLET</t>
  </si>
  <si>
    <t>CONT 20</t>
  </si>
  <si>
    <t>CONT 40</t>
  </si>
  <si>
    <t>HAL TL</t>
    <phoneticPr fontId="55"/>
  </si>
  <si>
    <t xml:space="preserve">Không đóng được trong cont 20
</t>
    <phoneticPr fontId="83"/>
  </si>
  <si>
    <t>Nhập thông tin</t>
    <phoneticPr fontId="55"/>
  </si>
  <si>
    <t>Invoice</t>
    <phoneticPr fontId="55"/>
  </si>
  <si>
    <t>PO</t>
    <phoneticPr fontId="55"/>
  </si>
  <si>
    <t>Ngày Invoice</t>
    <phoneticPr fontId="55"/>
  </si>
  <si>
    <t>Ngày PO</t>
    <phoneticPr fontId="55"/>
  </si>
  <si>
    <t>ETD HP</t>
    <phoneticPr fontId="55"/>
  </si>
  <si>
    <t>CBM/1pallet</t>
  </si>
  <si>
    <t>Cont 1</t>
  </si>
  <si>
    <t>Cont 2</t>
  </si>
  <si>
    <t>Cont 3</t>
  </si>
  <si>
    <t>Cont 4</t>
  </si>
  <si>
    <t>Cont 6</t>
  </si>
  <si>
    <t>Cont 7</t>
  </si>
  <si>
    <t>Cont 8</t>
  </si>
  <si>
    <t>1908-02/HAL-HALTL</t>
  </si>
  <si>
    <t>190800000074</t>
  </si>
  <si>
    <t>ItemNo.</t>
  </si>
  <si>
    <t>Quantity</t>
  </si>
  <si>
    <t>FZA1-19-3P3</t>
    <phoneticPr fontId="0"/>
  </si>
  <si>
    <t>FZA1-19-4JYA</t>
    <phoneticPr fontId="0"/>
  </si>
  <si>
    <t>FZA1-21-101</t>
    <phoneticPr fontId="0"/>
  </si>
  <si>
    <t>FZA1-21-111</t>
    <phoneticPr fontId="0"/>
  </si>
  <si>
    <t>FZA1-21-119</t>
    <phoneticPr fontId="0"/>
  </si>
  <si>
    <t>FZA2-19-4JYA</t>
    <phoneticPr fontId="0"/>
  </si>
  <si>
    <t>FZA4-19-3P3</t>
    <phoneticPr fontId="0"/>
  </si>
  <si>
    <t>FZB1-21-101</t>
    <phoneticPr fontId="0"/>
  </si>
  <si>
    <t>FZB1-21-111</t>
    <phoneticPr fontId="0"/>
  </si>
  <si>
    <t>FZB1-21-119</t>
    <phoneticPr fontId="0"/>
  </si>
  <si>
    <t>FZV1-19-4JY</t>
    <phoneticPr fontId="0"/>
  </si>
  <si>
    <t>FZV2-21-101</t>
    <phoneticPr fontId="0"/>
  </si>
  <si>
    <t>FZV2-21-111</t>
    <phoneticPr fontId="0"/>
  </si>
  <si>
    <t>FZV2-21-119</t>
    <phoneticPr fontId="0"/>
  </si>
  <si>
    <t>FZVS-19-4JY</t>
    <phoneticPr fontId="0"/>
  </si>
  <si>
    <t>P51R-10-121</t>
    <phoneticPr fontId="0"/>
  </si>
  <si>
    <t>P301-10-141A</t>
    <phoneticPr fontId="0"/>
  </si>
  <si>
    <t>P301-10-161</t>
    <phoneticPr fontId="0"/>
  </si>
  <si>
    <t>S550-10-121</t>
    <phoneticPr fontId="0"/>
  </si>
  <si>
    <t>S550-10-131</t>
    <phoneticPr fontId="0"/>
  </si>
  <si>
    <t>S550-10-141B</t>
    <phoneticPr fontId="0"/>
  </si>
  <si>
    <t>PE01-10-121A</t>
    <phoneticPr fontId="0"/>
  </si>
  <si>
    <t>PE01-10-131A</t>
    <phoneticPr fontId="0"/>
  </si>
  <si>
    <t>PE01-10-141A</t>
    <phoneticPr fontId="0"/>
  </si>
  <si>
    <t>PSED-10-190</t>
    <phoneticPr fontId="0"/>
  </si>
  <si>
    <t>PSED-10-500</t>
    <phoneticPr fontId="0"/>
  </si>
  <si>
    <t>PSED-14-311</t>
    <phoneticPr fontId="0"/>
  </si>
  <si>
    <t>Chuẩn</t>
  </si>
  <si>
    <t>HT2</t>
  </si>
  <si>
    <t>GC</t>
  </si>
  <si>
    <t>Cont 40: tối đa 20 pallet (chồng đôi)</t>
  </si>
  <si>
    <t>3pl NG</t>
  </si>
  <si>
    <t>of PO NO:</t>
  </si>
  <si>
    <t xml:space="preserve">Attn: Ms. Jiraporn Luanamnuaichock  </t>
  </si>
  <si>
    <t>NẶNG ĐÓNG CÙNG HOÀN THIỆN</t>
  </si>
  <si>
    <t>NW (INV)</t>
  </si>
  <si>
    <t>NW tính TLHH</t>
  </si>
  <si>
    <t>HAL1</t>
  </si>
  <si>
    <t>TOTAL:</t>
  </si>
  <si>
    <t>TRHU6985238/ SITF428071</t>
  </si>
  <si>
    <t>TCKU7299105/ SITF428072</t>
  </si>
  <si>
    <t>SEGU6678442/ SITF428073</t>
  </si>
  <si>
    <t>FFAU1315788/ SITF428074</t>
  </si>
  <si>
    <t>TGBU7065966/ SITF428075</t>
  </si>
  <si>
    <t>hoàn thiện 2</t>
  </si>
  <si>
    <t>OVC</t>
  </si>
  <si>
    <t>HAL 1</t>
  </si>
  <si>
    <t>cont 1,2</t>
  </si>
  <si>
    <t>cont 3</t>
  </si>
  <si>
    <t>VNĐ</t>
  </si>
  <si>
    <t>USD</t>
  </si>
  <si>
    <t>DDU Price</t>
  </si>
  <si>
    <t>TRHU6139986/ SITZ291917</t>
  </si>
  <si>
    <t xml:space="preserve">UETU5638495/ SITZ289718 </t>
  </si>
  <si>
    <t>BMOU6858982/ SITZ291874</t>
  </si>
  <si>
    <t>BMOU6850791/ SITZ301070</t>
  </si>
  <si>
    <t xml:space="preserve">QUANTITY  </t>
  </si>
  <si>
    <t xml:space="preserve">QUANTITY 
(pcs)  </t>
  </si>
  <si>
    <t>Cont 5</t>
  </si>
  <si>
    <t>Trọng lượng DCĐG</t>
  </si>
  <si>
    <t xml:space="preserve">1300113-1   Sumitomo Mitsui Banking </t>
  </si>
  <si>
    <t>NO</t>
  </si>
  <si>
    <t>TOTAL  DAP HAL ALUMINUM (THAILAND) CO.,LTD</t>
  </si>
  <si>
    <t>DAP HAL ALUMINUM (THAILAND) CO.,LTD</t>
  </si>
  <si>
    <t>SEAWAY</t>
  </si>
  <si>
    <t>HAL2</t>
  </si>
  <si>
    <t>2202-04/HAL-HALTL</t>
  </si>
  <si>
    <t>CAAU6421705</t>
  </si>
  <si>
    <t>TXGU6760797</t>
  </si>
  <si>
    <t>CIPU5163902</t>
  </si>
  <si>
    <t>CIPU5170218</t>
  </si>
  <si>
    <t>CAAU6447546</t>
  </si>
  <si>
    <t>CAAU5983415</t>
  </si>
  <si>
    <t>220200000216</t>
  </si>
  <si>
    <t>Five hundred fifty eight thousand one hundred eighty one dollars and seventy two cents</t>
  </si>
  <si>
    <t>STT</t>
  </si>
  <si>
    <t>HS</t>
  </si>
  <si>
    <t>Mo Ta</t>
  </si>
  <si>
    <t>SL</t>
  </si>
  <si>
    <t>TCXX</t>
  </si>
  <si>
    <t>PKG</t>
  </si>
  <si>
    <t>FOB</t>
  </si>
</sst>
</file>

<file path=xl/styles.xml><?xml version="1.0" encoding="utf-8"?>
<styleSheet xmlns="http://schemas.openxmlformats.org/spreadsheetml/2006/main" xmlns:mc="http://schemas.openxmlformats.org/markup-compatibility/2006" xmlns:x14ac="http://schemas.microsoft.com/office/spreadsheetml/2009/9/ac" mc:Ignorable="x14ac">
  <numFmts count="48">
    <numFmt numFmtId="164" formatCode="&quot;$&quot;#,##0_);[Red]\(&quot;$&quot;#,##0\)"/>
    <numFmt numFmtId="165" formatCode="_(* #,##0_);_(* \(#,##0\);_(* &quot;-&quot;_);_(@_)"/>
    <numFmt numFmtId="166" formatCode="_(* #,##0.00_);_(* \(#,##0.00\);_(* &quot;-&quot;??_);_(@_)"/>
    <numFmt numFmtId="167" formatCode="&quot;¥&quot;#,##0;&quot;¥&quot;\-#,##0"/>
    <numFmt numFmtId="168" formatCode="_ * #,##0_ ;_ * \-#,##0_ ;_ * &quot;-&quot;_ ;_ @_ "/>
    <numFmt numFmtId="169" formatCode="_-* #,##0_-;\-* #,##0_-;_-* &quot;-&quot;_-;_-@_-"/>
    <numFmt numFmtId="170" formatCode="_-* #,##0.00_-;\-* #,##0.00_-;_-* &quot;-&quot;??_-;_-@_-"/>
    <numFmt numFmtId="171" formatCode="#,##0_ "/>
    <numFmt numFmtId="172" formatCode="\$#,##0\ ;\(\$#,##0\)"/>
    <numFmt numFmtId="173" formatCode="#,##0.00\ &quot;F&quot;;\-#,##0.00\ &quot;F&quot;"/>
    <numFmt numFmtId="174" formatCode="#,##0\ &quot;DM&quot;;\-#,##0\ &quot;DM&quot;"/>
    <numFmt numFmtId="175" formatCode="0.000%"/>
    <numFmt numFmtId="176" formatCode="00.000"/>
    <numFmt numFmtId="177" formatCode="_-&quot;$&quot;* #,##0_-;\-&quot;$&quot;* #,##0_-;_-&quot;$&quot;* &quot;-&quot;_-;_-@_-"/>
    <numFmt numFmtId="178" formatCode="_-&quot;$&quot;* #,##0.00_-;\-&quot;$&quot;* #,##0.00_-;_-&quot;$&quot;* &quot;-&quot;??_-;_-@_-"/>
    <numFmt numFmtId="179" formatCode="_ * #,##0_ ;_ * \-#,##0_ ;_ * &quot; &quot;??_ ;_ @_ "/>
    <numFmt numFmtId="180" formatCode="#,##0.00_ "/>
    <numFmt numFmtId="181" formatCode="[$-409]d\-mmm\-yy;@"/>
    <numFmt numFmtId="182" formatCode="0.000_);[Red]\(0.000\)"/>
    <numFmt numFmtId="183" formatCode="0_);[Red]\(0\)"/>
    <numFmt numFmtId="184" formatCode="_(* #,##0_);_(* \(#,##0\);_(* &quot;-&quot;??_);_(@_)"/>
    <numFmt numFmtId="185" formatCode="0.000_ "/>
    <numFmt numFmtId="186" formatCode="0.00_ "/>
    <numFmt numFmtId="187" formatCode="0.0000_ "/>
    <numFmt numFmtId="188" formatCode="_(* #,##0.00_);_(* \(#,##0.00\);_(* &quot;-&quot;_);_(@_)"/>
    <numFmt numFmtId="189" formatCode="[$-409]dd\-mmm\-yy;@"/>
    <numFmt numFmtId="190" formatCode="_(* #,##0.00_);_(* \(#,##0.00\);_(* &quot;-&quot;?_);_(@_)"/>
    <numFmt numFmtId="191" formatCode="0.0000"/>
    <numFmt numFmtId="192" formatCode="#,##0.0000"/>
    <numFmt numFmtId="193" formatCode="_(* #,##0.0000_);_(* \(#,##0.0000\);_(* &quot;-&quot;??_);_(@_)"/>
    <numFmt numFmtId="194" formatCode="0.000"/>
    <numFmt numFmtId="195" formatCode="_ * #,##0.00_ ;_ * \-#,##0.00_ ;_ * &quot;-&quot;_ ;_ @_ "/>
    <numFmt numFmtId="196" formatCode="_-* #,##0.0000_-;\-* #,##0.0000_-;_-* &quot;-&quot;??_-;_-@_-"/>
    <numFmt numFmtId="197" formatCode="0.000000000000000"/>
    <numFmt numFmtId="198" formatCode="_ * #,##0.000_ ;_ * \-#,##0.000_ ;_ * &quot;-&quot;_ ;_ @_ "/>
    <numFmt numFmtId="199" formatCode="_(* #,##0.000_);_(* \(#,##0.000\);_(* &quot;-&quot;??_);_(@_)"/>
    <numFmt numFmtId="200" formatCode="_(* #,##0.000000_);_(* \(#,##0.000000\);_(* &quot;-&quot;??_);_(@_)"/>
    <numFmt numFmtId="201" formatCode="0.0_);[Red]\(0.0\)"/>
    <numFmt numFmtId="202" formatCode="0.00_);[Red]\(0.00\)"/>
    <numFmt numFmtId="203" formatCode="_(* #,##0.000_);_(* \(#,##0.000\);_(* &quot;-&quot;???_);_(@_)"/>
    <numFmt numFmtId="204" formatCode="_(* #,##0.00000_);_(* \(#,##0.00000\);_(* &quot;-&quot;??_);_(@_)"/>
    <numFmt numFmtId="205" formatCode="#,##0.00000_ "/>
    <numFmt numFmtId="206" formatCode="#,##0.000000_ "/>
    <numFmt numFmtId="207" formatCode="_(* #,##0.0000000_);_(* \(#,##0.0000000\);_(* &quot;-&quot;??_);_(@_)"/>
    <numFmt numFmtId="208" formatCode="_(* #,##0.00000000_);_(* \(#,##0.00000000\);_(* &quot;-&quot;???_);_(@_)"/>
    <numFmt numFmtId="209" formatCode="#,##0.0000000_ "/>
    <numFmt numFmtId="210" formatCode="_(* #,##0.00000000_);_(* \(#,##0.00000000\);_(* &quot;-&quot;??_);_(@_)"/>
    <numFmt numFmtId="211" formatCode="_(* #,##0.000000000_);_(* \(#,##0.000000000\);_(* &quot;-&quot;??_);_(@_)"/>
  </numFmts>
  <fonts count="142">
    <font>
      <sz val="10"/>
      <name val=".VnTime"/>
      <family val="2"/>
    </font>
    <font>
      <sz val="10"/>
      <name val=".VnTime"/>
      <family val="2"/>
    </font>
    <font>
      <b/>
      <u/>
      <sz val="14"/>
      <color indexed="8"/>
      <name val=".VnBook-AntiquaH"/>
      <family val="2"/>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1"/>
      <color indexed="9"/>
      <name val="Calibri"/>
      <family val="2"/>
    </font>
    <font>
      <sz val="12"/>
      <name val="¹UAAA¼"/>
      <family val="3"/>
      <charset val="129"/>
    </font>
    <font>
      <sz val="11"/>
      <color indexed="20"/>
      <name val="Calibri"/>
      <family val="2"/>
    </font>
    <font>
      <sz val="11"/>
      <name val="ＭＳ Ｐゴシック"/>
      <family val="2"/>
      <charset val="128"/>
    </font>
    <font>
      <b/>
      <sz val="11"/>
      <color indexed="52"/>
      <name val="Calibri"/>
      <family val="2"/>
    </font>
    <font>
      <b/>
      <sz val="11"/>
      <color indexed="9"/>
      <name val="Calibri"/>
      <family val="2"/>
    </font>
    <font>
      <sz val="10"/>
      <name val="Arial Rounded MT Bold"/>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b/>
      <sz val="11"/>
      <name val="Times New Roman"/>
      <family val="1"/>
    </font>
    <font>
      <sz val="11"/>
      <color indexed="62"/>
      <name val="Calibri"/>
      <family val="2"/>
    </font>
    <font>
      <sz val="11"/>
      <color indexed="52"/>
      <name val="Calibri"/>
      <family val="2"/>
    </font>
    <font>
      <sz val="12"/>
      <name val="Arial"/>
      <family val="2"/>
    </font>
    <font>
      <sz val="11"/>
      <color indexed="60"/>
      <name val="Calibri"/>
      <family val="2"/>
    </font>
    <font>
      <sz val="10"/>
      <name val=".VnArial"/>
      <family val="2"/>
    </font>
    <font>
      <sz val="12"/>
      <name val=".VnArial Narrow"/>
      <family val="2"/>
    </font>
    <font>
      <b/>
      <sz val="11"/>
      <color indexed="63"/>
      <name val="Calibri"/>
      <family val="2"/>
    </font>
    <font>
      <sz val="12"/>
      <name val="VNTime"/>
      <family val="2"/>
    </font>
    <font>
      <b/>
      <sz val="18"/>
      <color indexed="56"/>
      <name val="Cambria"/>
      <family val="1"/>
    </font>
    <font>
      <b/>
      <sz val="11"/>
      <color indexed="8"/>
      <name val="Calibri"/>
      <family val="2"/>
    </font>
    <font>
      <sz val="11"/>
      <color indexed="10"/>
      <name val="Calibri"/>
      <family val="2"/>
    </font>
    <font>
      <sz val="14"/>
      <name val=".VnArial"/>
      <family val="2"/>
    </font>
    <font>
      <sz val="9"/>
      <name val="Arial"/>
      <family val="2"/>
    </font>
    <font>
      <sz val="12"/>
      <name val="Courier"/>
      <family val="3"/>
    </font>
    <font>
      <sz val="10"/>
      <name val="細明朝体"/>
      <family val="3"/>
      <charset val="128"/>
    </font>
    <font>
      <sz val="14"/>
      <name val="뼻뮝"/>
      <family val="3"/>
    </font>
    <font>
      <sz val="12"/>
      <name val="바탕체"/>
      <family val="3"/>
    </font>
    <font>
      <sz val="12"/>
      <name val="뼻뮝"/>
      <family val="3"/>
    </font>
    <font>
      <sz val="11"/>
      <name val="돋움"/>
      <family val="2"/>
    </font>
    <font>
      <sz val="10"/>
      <name val="굴림체"/>
      <family val="3"/>
    </font>
    <font>
      <sz val="10"/>
      <name val=" "/>
      <family val="3"/>
      <charset val="136"/>
    </font>
    <font>
      <sz val="12"/>
      <name val="Times New Roman"/>
      <family val="1"/>
    </font>
    <font>
      <sz val="8"/>
      <name val=".VnArial Narrow"/>
      <family val="2"/>
    </font>
    <font>
      <sz val="12"/>
      <name val=".VnArial"/>
      <family val="2"/>
    </font>
    <font>
      <sz val="20"/>
      <name val=".VnArial"/>
      <family val="2"/>
    </font>
    <font>
      <sz val="17"/>
      <name val=".VnArial"/>
      <family val="2"/>
    </font>
    <font>
      <sz val="30"/>
      <name val=".VnArial"/>
      <family val="2"/>
    </font>
    <font>
      <sz val="32"/>
      <name val=".VnArial"/>
      <family val="2"/>
    </font>
    <font>
      <b/>
      <sz val="12"/>
      <name val=".VnArial"/>
      <family val="2"/>
    </font>
    <font>
      <i/>
      <sz val="12"/>
      <name val=".VnArial"/>
      <family val="2"/>
    </font>
    <font>
      <u/>
      <sz val="12"/>
      <name val=".VnArial"/>
      <family val="2"/>
    </font>
    <font>
      <sz val="8"/>
      <name val=".VnTime"/>
      <family val="2"/>
    </font>
    <font>
      <sz val="6"/>
      <name val="ＭＳ Ｐゴシック"/>
      <family val="2"/>
      <charset val="128"/>
    </font>
    <font>
      <sz val="12"/>
      <color indexed="10"/>
      <name val=".VnArial"/>
      <family val="2"/>
    </font>
    <font>
      <b/>
      <sz val="12"/>
      <name val="Times New Roman"/>
      <family val="1"/>
    </font>
    <font>
      <sz val="10"/>
      <name val="Times New Roman"/>
      <family val="1"/>
    </font>
    <font>
      <sz val="10"/>
      <color indexed="12"/>
      <name val="Times New Roman"/>
      <family val="1"/>
    </font>
    <font>
      <b/>
      <sz val="11"/>
      <color indexed="12"/>
      <name val="Times New Roman"/>
      <family val="1"/>
    </font>
    <font>
      <b/>
      <sz val="11"/>
      <color indexed="10"/>
      <name val="Times New Roman"/>
      <family val="1"/>
    </font>
    <font>
      <sz val="11"/>
      <name val="Arial"/>
      <family val="2"/>
    </font>
    <font>
      <b/>
      <sz val="11"/>
      <name val="Arial"/>
      <family val="2"/>
    </font>
    <font>
      <b/>
      <sz val="12"/>
      <color indexed="10"/>
      <name val="Times New Roman"/>
      <family val="1"/>
    </font>
    <font>
      <sz val="12"/>
      <color indexed="10"/>
      <name val="Times New Roman"/>
      <family val="1"/>
    </font>
    <font>
      <b/>
      <sz val="24"/>
      <name val="Times New Roman"/>
      <family val="1"/>
    </font>
    <font>
      <b/>
      <sz val="22"/>
      <name val="Times New Roman"/>
      <family val="1"/>
    </font>
    <font>
      <b/>
      <u/>
      <sz val="12"/>
      <name val="Times New Roman"/>
      <family val="1"/>
    </font>
    <font>
      <sz val="11"/>
      <name val="Times New Roman"/>
      <family val="1"/>
    </font>
    <font>
      <sz val="11"/>
      <color indexed="17"/>
      <name val="Times New Roman"/>
      <family val="1"/>
    </font>
    <font>
      <b/>
      <u/>
      <sz val="11"/>
      <name val="Times New Roman"/>
      <family val="1"/>
    </font>
    <font>
      <sz val="10"/>
      <color indexed="17"/>
      <name val="Times New Roman"/>
      <family val="1"/>
    </font>
    <font>
      <sz val="10"/>
      <color indexed="8"/>
      <name val="MS UI Gothic"/>
      <family val="2"/>
      <charset val="128"/>
    </font>
    <font>
      <sz val="12"/>
      <color indexed="8"/>
      <name val="MS UI Gothic"/>
      <family val="2"/>
      <charset val="128"/>
    </font>
    <font>
      <b/>
      <sz val="12"/>
      <color indexed="10"/>
      <name val=".VnArial"/>
      <family val="2"/>
    </font>
    <font>
      <sz val="11"/>
      <name val=".VnArial"/>
      <family val="2"/>
    </font>
    <font>
      <b/>
      <sz val="11"/>
      <color indexed="10"/>
      <name val="Times New Roman"/>
      <family val="1"/>
    </font>
    <font>
      <sz val="11"/>
      <name val="ＭＳ Ｐゴシック"/>
      <family val="2"/>
      <charset val="128"/>
    </font>
    <font>
      <sz val="14"/>
      <name val="Times New Roman"/>
      <family val="1"/>
    </font>
    <font>
      <sz val="12"/>
      <name val=".VnTime"/>
      <family val="2"/>
    </font>
    <font>
      <b/>
      <sz val="16"/>
      <name val="Times New Roman"/>
      <family val="1"/>
    </font>
    <font>
      <b/>
      <sz val="18"/>
      <name val="Times New Roman"/>
      <family val="1"/>
    </font>
    <font>
      <sz val="6"/>
      <name val="ＭＳ Ｐゴシック"/>
      <family val="2"/>
      <charset val="128"/>
    </font>
    <font>
      <b/>
      <sz val="10"/>
      <name val="Times New Roman"/>
      <family val="1"/>
    </font>
    <font>
      <sz val="9"/>
      <color indexed="81"/>
      <name val="Tahoma"/>
      <family val="2"/>
    </font>
    <font>
      <b/>
      <sz val="9"/>
      <color indexed="81"/>
      <name val="Tahoma"/>
      <family val="2"/>
    </font>
    <font>
      <b/>
      <sz val="15"/>
      <name val="Times New Roman"/>
      <family val="1"/>
    </font>
    <font>
      <b/>
      <sz val="15"/>
      <color indexed="10"/>
      <name val="Times New Roman"/>
      <family val="1"/>
    </font>
    <font>
      <sz val="15"/>
      <name val="Times New Roman"/>
      <family val="1"/>
    </font>
    <font>
      <sz val="15"/>
      <color indexed="10"/>
      <name val="Times New Roman"/>
      <family val="1"/>
    </font>
    <font>
      <b/>
      <u/>
      <sz val="15"/>
      <name val="Times New Roman"/>
      <family val="1"/>
    </font>
    <font>
      <sz val="15"/>
      <color indexed="17"/>
      <name val="Times New Roman"/>
      <family val="1"/>
    </font>
    <font>
      <sz val="10"/>
      <name val="Tahoma"/>
      <family val="2"/>
      <charset val="128"/>
    </font>
    <font>
      <sz val="11"/>
      <name val="Calibri"/>
      <family val="2"/>
    </font>
    <font>
      <sz val="12"/>
      <name val="Tahoma"/>
      <family val="2"/>
      <charset val="128"/>
    </font>
    <font>
      <sz val="12"/>
      <name val="Tahoma"/>
      <family val="2"/>
    </font>
    <font>
      <sz val="10"/>
      <name val=".VnTime"/>
      <family val="2"/>
    </font>
    <font>
      <b/>
      <u/>
      <sz val="16"/>
      <name val="Times New Roman"/>
      <family val="1"/>
    </font>
    <font>
      <sz val="16"/>
      <name val="Times New Roman"/>
      <family val="1"/>
    </font>
    <font>
      <sz val="16"/>
      <name val="Arial"/>
      <family val="2"/>
    </font>
    <font>
      <sz val="6"/>
      <name val="ＭＳ Ｐゴシック"/>
      <family val="2"/>
      <charset val="128"/>
    </font>
    <font>
      <sz val="6"/>
      <name val="MS Gothic"/>
      <family val="3"/>
      <charset val="128"/>
    </font>
    <font>
      <b/>
      <sz val="12"/>
      <color indexed="12"/>
      <name val="Times New Roman"/>
      <family val="1"/>
    </font>
    <font>
      <sz val="12"/>
      <color indexed="12"/>
      <name val="Times New Roman"/>
      <family val="1"/>
    </font>
    <font>
      <b/>
      <sz val="15"/>
      <color indexed="12"/>
      <name val="Times New Roman"/>
      <family val="1"/>
    </font>
    <font>
      <sz val="15"/>
      <color indexed="12"/>
      <name val="Times New Roman"/>
      <family val="1"/>
    </font>
    <font>
      <b/>
      <sz val="15"/>
      <name val="Arial"/>
      <family val="2"/>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5700"/>
      <name val="Calibri"/>
      <family val="2"/>
      <charset val="128"/>
      <scheme val="minor"/>
    </font>
    <font>
      <b/>
      <sz val="11"/>
      <color rgb="FF3F3F3F"/>
      <name val="Calibri"/>
      <family val="2"/>
      <charset val="128"/>
      <scheme val="minor"/>
    </font>
    <font>
      <sz val="18"/>
      <color theme="3"/>
      <name val="Cambria"/>
      <family val="2"/>
      <charset val="128"/>
      <scheme val="major"/>
    </font>
    <font>
      <b/>
      <sz val="11"/>
      <color theme="1"/>
      <name val="Calibri"/>
      <family val="2"/>
      <charset val="128"/>
      <scheme val="minor"/>
    </font>
    <font>
      <sz val="11"/>
      <color rgb="FFFF0000"/>
      <name val="Calibri"/>
      <family val="2"/>
      <charset val="128"/>
      <scheme val="minor"/>
    </font>
    <font>
      <sz val="12"/>
      <color rgb="FFFF0000"/>
      <name val="Times New Roman"/>
      <family val="1"/>
    </font>
    <font>
      <sz val="14"/>
      <color rgb="FF1F497D"/>
      <name val="Calibri"/>
      <family val="2"/>
    </font>
    <font>
      <b/>
      <sz val="11"/>
      <color rgb="FFFFFF00"/>
      <name val="Times New Roman"/>
      <family val="1"/>
    </font>
    <font>
      <b/>
      <sz val="10"/>
      <color theme="1"/>
      <name val="Times New Roman"/>
      <family val="1"/>
    </font>
    <font>
      <b/>
      <sz val="11"/>
      <color rgb="FFFF0000"/>
      <name val="Times New Roman"/>
      <family val="1"/>
    </font>
    <font>
      <sz val="13"/>
      <color rgb="FF244061"/>
      <name val="Times New Roman"/>
      <family val="1"/>
    </font>
    <font>
      <sz val="12"/>
      <color rgb="FF000000"/>
      <name val="Yu Gothic"/>
      <family val="2"/>
      <charset val="128"/>
    </font>
    <font>
      <sz val="10"/>
      <color rgb="FFFF0000"/>
      <name val=".VnTime"/>
      <family val="2"/>
    </font>
    <font>
      <sz val="15"/>
      <color rgb="FFFF0000"/>
      <name val="Times New Roman"/>
      <family val="1"/>
    </font>
    <font>
      <b/>
      <sz val="12"/>
      <color theme="1"/>
      <name val="Times New Roman"/>
      <family val="1"/>
    </font>
    <font>
      <sz val="12"/>
      <color theme="1"/>
      <name val="Times New Roman"/>
      <family val="1"/>
    </font>
    <font>
      <sz val="10"/>
      <color rgb="FFFF0000"/>
      <name val="Times New Roman"/>
      <family val="1"/>
    </font>
    <font>
      <sz val="11"/>
      <color theme="1"/>
      <name val="Times New Roman"/>
      <family val="1"/>
    </font>
    <font>
      <sz val="12"/>
      <color rgb="FFFF0000"/>
      <name val=".VnTime"/>
      <family val="2"/>
    </font>
    <font>
      <b/>
      <sz val="12"/>
      <color rgb="FFFF0000"/>
      <name val="Times New Roman"/>
      <family val="1"/>
    </font>
    <font>
      <sz val="10"/>
      <color theme="1"/>
      <name val="Times New Roman"/>
      <family val="1"/>
    </font>
    <font>
      <b/>
      <sz val="15"/>
      <color theme="1"/>
      <name val="Times New Roman"/>
      <family val="1"/>
    </font>
  </fonts>
  <fills count="67">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1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FFFF"/>
        <bgColor indexed="64"/>
      </patternFill>
    </fill>
    <fill>
      <patternFill patternType="solid">
        <fgColor theme="4" tint="0.79998168889431442"/>
        <bgColor indexed="64"/>
      </patternFill>
    </fill>
    <fill>
      <patternFill patternType="solid">
        <fgColor rgb="FFFFFF99"/>
        <bgColor indexed="64"/>
      </patternFill>
    </fill>
  </fills>
  <borders count="9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medium">
        <color indexed="0"/>
      </right>
      <top/>
      <bottom/>
      <diagonal/>
    </border>
    <border>
      <left/>
      <right/>
      <top style="thin">
        <color indexed="62"/>
      </top>
      <bottom style="double">
        <color indexed="62"/>
      </bottom>
      <diagonal/>
    </border>
    <border>
      <left/>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right style="thin">
        <color indexed="64"/>
      </right>
      <top/>
      <bottom/>
      <diagonal/>
    </border>
    <border>
      <left/>
      <right style="thin">
        <color indexed="64"/>
      </right>
      <top/>
      <bottom style="thin">
        <color indexed="64"/>
      </bottom>
      <diagonal/>
    </border>
    <border>
      <left style="thin">
        <color indexed="8"/>
      </left>
      <right/>
      <top style="thin">
        <color indexed="8"/>
      </top>
      <bottom/>
      <diagonal/>
    </border>
    <border>
      <left/>
      <right style="thin">
        <color indexed="8"/>
      </right>
      <top style="thin">
        <color indexed="8"/>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style="thin">
        <color indexed="8"/>
      </left>
      <right style="thin">
        <color indexed="8"/>
      </right>
      <top style="thin">
        <color indexed="64"/>
      </top>
      <bottom/>
      <diagonal/>
    </border>
    <border>
      <left style="thin">
        <color indexed="8"/>
      </left>
      <right style="thin">
        <color indexed="8"/>
      </right>
      <top/>
      <bottom/>
      <diagonal/>
    </border>
    <border>
      <left style="thin">
        <color indexed="8"/>
      </left>
      <right style="thin">
        <color indexed="8"/>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64"/>
      </left>
      <right style="thin">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hair">
        <color indexed="64"/>
      </top>
      <bottom style="hair">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8"/>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bottom style="thin">
        <color indexed="64"/>
      </bottom>
      <diagonal/>
    </border>
    <border>
      <left/>
      <right/>
      <top style="thin">
        <color indexed="8"/>
      </top>
      <bottom style="thin">
        <color indexed="8"/>
      </bottom>
      <diagonal/>
    </border>
    <border>
      <left style="thin">
        <color indexed="8"/>
      </left>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334">
    <xf numFmtId="0" fontId="0" fillId="0" borderId="0"/>
    <xf numFmtId="0" fontId="2" fillId="2" borderId="0"/>
    <xf numFmtId="0" fontId="3" fillId="2" borderId="0"/>
    <xf numFmtId="0" fontId="4" fillId="3" borderId="0" applyNumberFormat="0" applyBorder="0" applyAlignment="0" applyProtection="0"/>
    <xf numFmtId="0" fontId="108" fillId="28" borderId="0" applyNumberFormat="0" applyBorder="0" applyAlignment="0" applyProtection="0">
      <alignment vertical="center"/>
    </xf>
    <xf numFmtId="0" fontId="108" fillId="28" borderId="0" applyNumberFormat="0" applyBorder="0" applyAlignment="0" applyProtection="0">
      <alignment vertical="center"/>
    </xf>
    <xf numFmtId="0" fontId="108" fillId="28" borderId="0" applyNumberFormat="0" applyBorder="0" applyAlignment="0" applyProtection="0">
      <alignment vertical="center"/>
    </xf>
    <xf numFmtId="0" fontId="108" fillId="28" borderId="0" applyNumberFormat="0" applyBorder="0" applyAlignment="0" applyProtection="0">
      <alignment vertical="center"/>
    </xf>
    <xf numFmtId="0" fontId="4" fillId="3" borderId="0" applyNumberFormat="0" applyBorder="0" applyAlignment="0" applyProtection="0"/>
    <xf numFmtId="0" fontId="4" fillId="4" borderId="0" applyNumberFormat="0" applyBorder="0" applyAlignment="0" applyProtection="0"/>
    <xf numFmtId="0" fontId="108" fillId="29" borderId="0" applyNumberFormat="0" applyBorder="0" applyAlignment="0" applyProtection="0">
      <alignment vertical="center"/>
    </xf>
    <xf numFmtId="0" fontId="108" fillId="29" borderId="0" applyNumberFormat="0" applyBorder="0" applyAlignment="0" applyProtection="0">
      <alignment vertical="center"/>
    </xf>
    <xf numFmtId="0" fontId="108" fillId="29" borderId="0" applyNumberFormat="0" applyBorder="0" applyAlignment="0" applyProtection="0">
      <alignment vertical="center"/>
    </xf>
    <xf numFmtId="0" fontId="108" fillId="29" borderId="0" applyNumberFormat="0" applyBorder="0" applyAlignment="0" applyProtection="0">
      <alignment vertical="center"/>
    </xf>
    <xf numFmtId="0" fontId="4" fillId="4" borderId="0" applyNumberFormat="0" applyBorder="0" applyAlignment="0" applyProtection="0"/>
    <xf numFmtId="0" fontId="4" fillId="5" borderId="0" applyNumberFormat="0" applyBorder="0" applyAlignment="0" applyProtection="0"/>
    <xf numFmtId="0" fontId="108" fillId="30" borderId="0" applyNumberFormat="0" applyBorder="0" applyAlignment="0" applyProtection="0">
      <alignment vertical="center"/>
    </xf>
    <xf numFmtId="0" fontId="108" fillId="30" borderId="0" applyNumberFormat="0" applyBorder="0" applyAlignment="0" applyProtection="0">
      <alignment vertical="center"/>
    </xf>
    <xf numFmtId="0" fontId="108" fillId="30" borderId="0" applyNumberFormat="0" applyBorder="0" applyAlignment="0" applyProtection="0">
      <alignment vertical="center"/>
    </xf>
    <xf numFmtId="0" fontId="108" fillId="30" borderId="0" applyNumberFormat="0" applyBorder="0" applyAlignment="0" applyProtection="0">
      <alignment vertical="center"/>
    </xf>
    <xf numFmtId="0" fontId="4" fillId="5" borderId="0" applyNumberFormat="0" applyBorder="0" applyAlignment="0" applyProtection="0"/>
    <xf numFmtId="0" fontId="4" fillId="6" borderId="0" applyNumberFormat="0" applyBorder="0" applyAlignment="0" applyProtection="0"/>
    <xf numFmtId="0" fontId="108" fillId="31" borderId="0" applyNumberFormat="0" applyBorder="0" applyAlignment="0" applyProtection="0">
      <alignment vertical="center"/>
    </xf>
    <xf numFmtId="0" fontId="108" fillId="31" borderId="0" applyNumberFormat="0" applyBorder="0" applyAlignment="0" applyProtection="0">
      <alignment vertical="center"/>
    </xf>
    <xf numFmtId="0" fontId="108" fillId="31" borderId="0" applyNumberFormat="0" applyBorder="0" applyAlignment="0" applyProtection="0">
      <alignment vertical="center"/>
    </xf>
    <xf numFmtId="0" fontId="108" fillId="31" borderId="0" applyNumberFormat="0" applyBorder="0" applyAlignment="0" applyProtection="0">
      <alignment vertical="center"/>
    </xf>
    <xf numFmtId="0" fontId="4" fillId="6" borderId="0" applyNumberFormat="0" applyBorder="0" applyAlignment="0" applyProtection="0"/>
    <xf numFmtId="0" fontId="4" fillId="7" borderId="0" applyNumberFormat="0" applyBorder="0" applyAlignment="0" applyProtection="0"/>
    <xf numFmtId="0" fontId="108" fillId="32" borderId="0" applyNumberFormat="0" applyBorder="0" applyAlignment="0" applyProtection="0">
      <alignment vertical="center"/>
    </xf>
    <xf numFmtId="0" fontId="108" fillId="32" borderId="0" applyNumberFormat="0" applyBorder="0" applyAlignment="0" applyProtection="0">
      <alignment vertical="center"/>
    </xf>
    <xf numFmtId="0" fontId="108" fillId="32" borderId="0" applyNumberFormat="0" applyBorder="0" applyAlignment="0" applyProtection="0">
      <alignment vertical="center"/>
    </xf>
    <xf numFmtId="0" fontId="108" fillId="32" borderId="0" applyNumberFormat="0" applyBorder="0" applyAlignment="0" applyProtection="0">
      <alignment vertical="center"/>
    </xf>
    <xf numFmtId="0" fontId="4" fillId="7" borderId="0" applyNumberFormat="0" applyBorder="0" applyAlignment="0" applyProtection="0"/>
    <xf numFmtId="0" fontId="4" fillId="8" borderId="0" applyNumberFormat="0" applyBorder="0" applyAlignment="0" applyProtection="0"/>
    <xf numFmtId="0" fontId="108" fillId="33" borderId="0" applyNumberFormat="0" applyBorder="0" applyAlignment="0" applyProtection="0">
      <alignment vertical="center"/>
    </xf>
    <xf numFmtId="0" fontId="108" fillId="33" borderId="0" applyNumberFormat="0" applyBorder="0" applyAlignment="0" applyProtection="0">
      <alignment vertical="center"/>
    </xf>
    <xf numFmtId="0" fontId="108" fillId="33" borderId="0" applyNumberFormat="0" applyBorder="0" applyAlignment="0" applyProtection="0">
      <alignment vertical="center"/>
    </xf>
    <xf numFmtId="0" fontId="108" fillId="33" borderId="0" applyNumberFormat="0" applyBorder="0" applyAlignment="0" applyProtection="0">
      <alignment vertical="center"/>
    </xf>
    <xf numFmtId="0" fontId="4" fillId="8" borderId="0" applyNumberFormat="0" applyBorder="0" applyAlignment="0" applyProtection="0"/>
    <xf numFmtId="0" fontId="5" fillId="2" borderId="0"/>
    <xf numFmtId="0" fontId="6" fillId="0" borderId="0">
      <alignment wrapText="1"/>
    </xf>
    <xf numFmtId="0" fontId="4" fillId="9" borderId="0" applyNumberFormat="0" applyBorder="0" applyAlignment="0" applyProtection="0"/>
    <xf numFmtId="0" fontId="108" fillId="34" borderId="0" applyNumberFormat="0" applyBorder="0" applyAlignment="0" applyProtection="0">
      <alignment vertical="center"/>
    </xf>
    <xf numFmtId="0" fontId="108" fillId="34" borderId="0" applyNumberFormat="0" applyBorder="0" applyAlignment="0" applyProtection="0">
      <alignment vertical="center"/>
    </xf>
    <xf numFmtId="0" fontId="108" fillId="34" borderId="0" applyNumberFormat="0" applyBorder="0" applyAlignment="0" applyProtection="0">
      <alignment vertical="center"/>
    </xf>
    <xf numFmtId="0" fontId="108" fillId="34" borderId="0" applyNumberFormat="0" applyBorder="0" applyAlignment="0" applyProtection="0">
      <alignment vertical="center"/>
    </xf>
    <xf numFmtId="0" fontId="4" fillId="9" borderId="0" applyNumberFormat="0" applyBorder="0" applyAlignment="0" applyProtection="0"/>
    <xf numFmtId="0" fontId="4" fillId="10" borderId="0" applyNumberFormat="0" applyBorder="0" applyAlignment="0" applyProtection="0"/>
    <xf numFmtId="0" fontId="108" fillId="35" borderId="0" applyNumberFormat="0" applyBorder="0" applyAlignment="0" applyProtection="0">
      <alignment vertical="center"/>
    </xf>
    <xf numFmtId="0" fontId="108" fillId="35" borderId="0" applyNumberFormat="0" applyBorder="0" applyAlignment="0" applyProtection="0">
      <alignment vertical="center"/>
    </xf>
    <xf numFmtId="0" fontId="108" fillId="35" borderId="0" applyNumberFormat="0" applyBorder="0" applyAlignment="0" applyProtection="0">
      <alignment vertical="center"/>
    </xf>
    <xf numFmtId="0" fontId="108" fillId="35" borderId="0" applyNumberFormat="0" applyBorder="0" applyAlignment="0" applyProtection="0">
      <alignment vertical="center"/>
    </xf>
    <xf numFmtId="0" fontId="4" fillId="10" borderId="0" applyNumberFormat="0" applyBorder="0" applyAlignment="0" applyProtection="0"/>
    <xf numFmtId="0" fontId="4" fillId="11" borderId="0" applyNumberFormat="0" applyBorder="0" applyAlignment="0" applyProtection="0"/>
    <xf numFmtId="0" fontId="108" fillId="36" borderId="0" applyNumberFormat="0" applyBorder="0" applyAlignment="0" applyProtection="0">
      <alignment vertical="center"/>
    </xf>
    <xf numFmtId="0" fontId="108" fillId="36" borderId="0" applyNumberFormat="0" applyBorder="0" applyAlignment="0" applyProtection="0">
      <alignment vertical="center"/>
    </xf>
    <xf numFmtId="0" fontId="108" fillId="36" borderId="0" applyNumberFormat="0" applyBorder="0" applyAlignment="0" applyProtection="0">
      <alignment vertical="center"/>
    </xf>
    <xf numFmtId="0" fontId="108" fillId="36" borderId="0" applyNumberFormat="0" applyBorder="0" applyAlignment="0" applyProtection="0">
      <alignment vertical="center"/>
    </xf>
    <xf numFmtId="0" fontId="4" fillId="11" borderId="0" applyNumberFormat="0" applyBorder="0" applyAlignment="0" applyProtection="0"/>
    <xf numFmtId="0" fontId="4" fillId="6" borderId="0" applyNumberFormat="0" applyBorder="0" applyAlignment="0" applyProtection="0"/>
    <xf numFmtId="0" fontId="108" fillId="37" borderId="0" applyNumberFormat="0" applyBorder="0" applyAlignment="0" applyProtection="0">
      <alignment vertical="center"/>
    </xf>
    <xf numFmtId="0" fontId="108" fillId="37" borderId="0" applyNumberFormat="0" applyBorder="0" applyAlignment="0" applyProtection="0">
      <alignment vertical="center"/>
    </xf>
    <xf numFmtId="0" fontId="108" fillId="37" borderId="0" applyNumberFormat="0" applyBorder="0" applyAlignment="0" applyProtection="0">
      <alignment vertical="center"/>
    </xf>
    <xf numFmtId="0" fontId="108" fillId="37" borderId="0" applyNumberFormat="0" applyBorder="0" applyAlignment="0" applyProtection="0">
      <alignment vertical="center"/>
    </xf>
    <xf numFmtId="0" fontId="4" fillId="6" borderId="0" applyNumberFormat="0" applyBorder="0" applyAlignment="0" applyProtection="0"/>
    <xf numFmtId="0" fontId="4" fillId="9" borderId="0" applyNumberFormat="0" applyBorder="0" applyAlignment="0" applyProtection="0"/>
    <xf numFmtId="0" fontId="108" fillId="38" borderId="0" applyNumberFormat="0" applyBorder="0" applyAlignment="0" applyProtection="0">
      <alignment vertical="center"/>
    </xf>
    <xf numFmtId="0" fontId="108" fillId="38" borderId="0" applyNumberFormat="0" applyBorder="0" applyAlignment="0" applyProtection="0">
      <alignment vertical="center"/>
    </xf>
    <xf numFmtId="0" fontId="108" fillId="38" borderId="0" applyNumberFormat="0" applyBorder="0" applyAlignment="0" applyProtection="0">
      <alignment vertical="center"/>
    </xf>
    <xf numFmtId="0" fontId="108" fillId="38" borderId="0" applyNumberFormat="0" applyBorder="0" applyAlignment="0" applyProtection="0">
      <alignment vertical="center"/>
    </xf>
    <xf numFmtId="0" fontId="4" fillId="9" borderId="0" applyNumberFormat="0" applyBorder="0" applyAlignment="0" applyProtection="0"/>
    <xf numFmtId="0" fontId="4" fillId="12" borderId="0" applyNumberFormat="0" applyBorder="0" applyAlignment="0" applyProtection="0"/>
    <xf numFmtId="0" fontId="108" fillId="39" borderId="0" applyNumberFormat="0" applyBorder="0" applyAlignment="0" applyProtection="0">
      <alignment vertical="center"/>
    </xf>
    <xf numFmtId="0" fontId="108" fillId="39" borderId="0" applyNumberFormat="0" applyBorder="0" applyAlignment="0" applyProtection="0">
      <alignment vertical="center"/>
    </xf>
    <xf numFmtId="0" fontId="108" fillId="39" borderId="0" applyNumberFormat="0" applyBorder="0" applyAlignment="0" applyProtection="0">
      <alignment vertical="center"/>
    </xf>
    <xf numFmtId="0" fontId="108" fillId="39" borderId="0" applyNumberFormat="0" applyBorder="0" applyAlignment="0" applyProtection="0">
      <alignment vertical="center"/>
    </xf>
    <xf numFmtId="0" fontId="4" fillId="12" borderId="0" applyNumberFormat="0" applyBorder="0" applyAlignment="0" applyProtection="0"/>
    <xf numFmtId="0" fontId="7" fillId="13" borderId="0" applyNumberFormat="0" applyBorder="0" applyAlignment="0" applyProtection="0"/>
    <xf numFmtId="0" fontId="108" fillId="40" borderId="0" applyNumberFormat="0" applyBorder="0" applyAlignment="0" applyProtection="0">
      <alignment vertical="center"/>
    </xf>
    <xf numFmtId="0" fontId="108" fillId="40" borderId="0" applyNumberFormat="0" applyBorder="0" applyAlignment="0" applyProtection="0">
      <alignment vertical="center"/>
    </xf>
    <xf numFmtId="0" fontId="108" fillId="40" borderId="0" applyNumberFormat="0" applyBorder="0" applyAlignment="0" applyProtection="0">
      <alignment vertical="center"/>
    </xf>
    <xf numFmtId="0" fontId="108" fillId="40" borderId="0" applyNumberFormat="0" applyBorder="0" applyAlignment="0" applyProtection="0">
      <alignment vertical="center"/>
    </xf>
    <xf numFmtId="0" fontId="7" fillId="13" borderId="0" applyNumberFormat="0" applyBorder="0" applyAlignment="0" applyProtection="0"/>
    <xf numFmtId="0" fontId="7" fillId="10" borderId="0" applyNumberFormat="0" applyBorder="0" applyAlignment="0" applyProtection="0"/>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0" fontId="7" fillId="10" borderId="0" applyNumberFormat="0" applyBorder="0" applyAlignment="0" applyProtection="0"/>
    <xf numFmtId="0" fontId="7" fillId="11" borderId="0" applyNumberFormat="0" applyBorder="0" applyAlignment="0" applyProtection="0"/>
    <xf numFmtId="0" fontId="108" fillId="42" borderId="0" applyNumberFormat="0" applyBorder="0" applyAlignment="0" applyProtection="0">
      <alignment vertical="center"/>
    </xf>
    <xf numFmtId="0" fontId="108" fillId="42" borderId="0" applyNumberFormat="0" applyBorder="0" applyAlignment="0" applyProtection="0">
      <alignment vertical="center"/>
    </xf>
    <xf numFmtId="0" fontId="108" fillId="42" borderId="0" applyNumberFormat="0" applyBorder="0" applyAlignment="0" applyProtection="0">
      <alignment vertical="center"/>
    </xf>
    <xf numFmtId="0" fontId="108" fillId="42" borderId="0" applyNumberFormat="0" applyBorder="0" applyAlignment="0" applyProtection="0">
      <alignment vertical="center"/>
    </xf>
    <xf numFmtId="0" fontId="7" fillId="11" borderId="0" applyNumberFormat="0" applyBorder="0" applyAlignment="0" applyProtection="0"/>
    <xf numFmtId="0" fontId="7" fillId="14" borderId="0" applyNumberFormat="0" applyBorder="0" applyAlignment="0" applyProtection="0"/>
    <xf numFmtId="0" fontId="108" fillId="43" borderId="0" applyNumberFormat="0" applyBorder="0" applyAlignment="0" applyProtection="0">
      <alignment vertical="center"/>
    </xf>
    <xf numFmtId="0" fontId="108" fillId="43" borderId="0" applyNumberFormat="0" applyBorder="0" applyAlignment="0" applyProtection="0">
      <alignment vertical="center"/>
    </xf>
    <xf numFmtId="0" fontId="108" fillId="43" borderId="0" applyNumberFormat="0" applyBorder="0" applyAlignment="0" applyProtection="0">
      <alignment vertical="center"/>
    </xf>
    <xf numFmtId="0" fontId="108" fillId="43" borderId="0" applyNumberFormat="0" applyBorder="0" applyAlignment="0" applyProtection="0">
      <alignment vertical="center"/>
    </xf>
    <xf numFmtId="0" fontId="7" fillId="14" borderId="0" applyNumberFormat="0" applyBorder="0" applyAlignment="0" applyProtection="0"/>
    <xf numFmtId="0" fontId="7" fillId="15" borderId="0" applyNumberFormat="0" applyBorder="0" applyAlignment="0" applyProtection="0"/>
    <xf numFmtId="0" fontId="108" fillId="44" borderId="0" applyNumberFormat="0" applyBorder="0" applyAlignment="0" applyProtection="0">
      <alignment vertical="center"/>
    </xf>
    <xf numFmtId="0" fontId="108" fillId="44" borderId="0" applyNumberFormat="0" applyBorder="0" applyAlignment="0" applyProtection="0">
      <alignment vertical="center"/>
    </xf>
    <xf numFmtId="0" fontId="108" fillId="44" borderId="0" applyNumberFormat="0" applyBorder="0" applyAlignment="0" applyProtection="0">
      <alignment vertical="center"/>
    </xf>
    <xf numFmtId="0" fontId="108" fillId="44" borderId="0" applyNumberFormat="0" applyBorder="0" applyAlignment="0" applyProtection="0">
      <alignment vertical="center"/>
    </xf>
    <xf numFmtId="0" fontId="7" fillId="15" borderId="0" applyNumberFormat="0" applyBorder="0" applyAlignment="0" applyProtection="0"/>
    <xf numFmtId="0" fontId="7" fillId="16" borderId="0" applyNumberFormat="0" applyBorder="0" applyAlignment="0" applyProtection="0"/>
    <xf numFmtId="0" fontId="108" fillId="45" borderId="0" applyNumberFormat="0" applyBorder="0" applyAlignment="0" applyProtection="0">
      <alignment vertical="center"/>
    </xf>
    <xf numFmtId="0" fontId="108" fillId="45" borderId="0" applyNumberFormat="0" applyBorder="0" applyAlignment="0" applyProtection="0">
      <alignment vertical="center"/>
    </xf>
    <xf numFmtId="0" fontId="108" fillId="45" borderId="0" applyNumberFormat="0" applyBorder="0" applyAlignment="0" applyProtection="0">
      <alignment vertical="center"/>
    </xf>
    <xf numFmtId="0" fontId="108" fillId="45" borderId="0" applyNumberFormat="0" applyBorder="0" applyAlignment="0" applyProtection="0">
      <alignment vertical="center"/>
    </xf>
    <xf numFmtId="0" fontId="7" fillId="16" borderId="0" applyNumberFormat="0" applyBorder="0" applyAlignment="0" applyProtection="0"/>
    <xf numFmtId="0" fontId="7" fillId="17" borderId="0" applyNumberFormat="0" applyBorder="0" applyAlignment="0" applyProtection="0"/>
    <xf numFmtId="0" fontId="109" fillId="46" borderId="0" applyNumberFormat="0" applyBorder="0" applyAlignment="0" applyProtection="0">
      <alignment vertical="center"/>
    </xf>
    <xf numFmtId="0" fontId="109" fillId="46" borderId="0" applyNumberFormat="0" applyBorder="0" applyAlignment="0" applyProtection="0">
      <alignment vertical="center"/>
    </xf>
    <xf numFmtId="0" fontId="109" fillId="46" borderId="0" applyNumberFormat="0" applyBorder="0" applyAlignment="0" applyProtection="0">
      <alignment vertical="center"/>
    </xf>
    <xf numFmtId="0" fontId="109" fillId="46" borderId="0" applyNumberFormat="0" applyBorder="0" applyAlignment="0" applyProtection="0">
      <alignment vertical="center"/>
    </xf>
    <xf numFmtId="0" fontId="7" fillId="17" borderId="0" applyNumberFormat="0" applyBorder="0" applyAlignment="0" applyProtection="0"/>
    <xf numFmtId="0" fontId="7" fillId="18" borderId="0" applyNumberFormat="0" applyBorder="0" applyAlignment="0" applyProtection="0"/>
    <xf numFmtId="0" fontId="109" fillId="47" borderId="0" applyNumberFormat="0" applyBorder="0" applyAlignment="0" applyProtection="0">
      <alignment vertical="center"/>
    </xf>
    <xf numFmtId="0" fontId="109" fillId="47" borderId="0" applyNumberFormat="0" applyBorder="0" applyAlignment="0" applyProtection="0">
      <alignment vertical="center"/>
    </xf>
    <xf numFmtId="0" fontId="109" fillId="47" borderId="0" applyNumberFormat="0" applyBorder="0" applyAlignment="0" applyProtection="0">
      <alignment vertical="center"/>
    </xf>
    <xf numFmtId="0" fontId="109" fillId="47" borderId="0" applyNumberFormat="0" applyBorder="0" applyAlignment="0" applyProtection="0">
      <alignment vertical="center"/>
    </xf>
    <xf numFmtId="0" fontId="7" fillId="18" borderId="0" applyNumberFormat="0" applyBorder="0" applyAlignment="0" applyProtection="0"/>
    <xf numFmtId="0" fontId="7" fillId="19" borderId="0" applyNumberFormat="0" applyBorder="0" applyAlignment="0" applyProtection="0"/>
    <xf numFmtId="0" fontId="109" fillId="48" borderId="0" applyNumberFormat="0" applyBorder="0" applyAlignment="0" applyProtection="0">
      <alignment vertical="center"/>
    </xf>
    <xf numFmtId="0" fontId="109" fillId="48" borderId="0" applyNumberFormat="0" applyBorder="0" applyAlignment="0" applyProtection="0">
      <alignment vertical="center"/>
    </xf>
    <xf numFmtId="0" fontId="109" fillId="48" borderId="0" applyNumberFormat="0" applyBorder="0" applyAlignment="0" applyProtection="0">
      <alignment vertical="center"/>
    </xf>
    <xf numFmtId="0" fontId="109" fillId="48" borderId="0" applyNumberFormat="0" applyBorder="0" applyAlignment="0" applyProtection="0">
      <alignment vertical="center"/>
    </xf>
    <xf numFmtId="0" fontId="7" fillId="19" borderId="0" applyNumberFormat="0" applyBorder="0" applyAlignment="0" applyProtection="0"/>
    <xf numFmtId="0" fontId="7" fillId="14" borderId="0" applyNumberFormat="0" applyBorder="0" applyAlignment="0" applyProtection="0"/>
    <xf numFmtId="0" fontId="109" fillId="49" borderId="0" applyNumberFormat="0" applyBorder="0" applyAlignment="0" applyProtection="0">
      <alignment vertical="center"/>
    </xf>
    <xf numFmtId="0" fontId="109" fillId="49" borderId="0" applyNumberFormat="0" applyBorder="0" applyAlignment="0" applyProtection="0">
      <alignment vertical="center"/>
    </xf>
    <xf numFmtId="0" fontId="109" fillId="49" borderId="0" applyNumberFormat="0" applyBorder="0" applyAlignment="0" applyProtection="0">
      <alignment vertical="center"/>
    </xf>
    <xf numFmtId="0" fontId="109" fillId="49" borderId="0" applyNumberFormat="0" applyBorder="0" applyAlignment="0" applyProtection="0">
      <alignment vertical="center"/>
    </xf>
    <xf numFmtId="0" fontId="7" fillId="14" borderId="0" applyNumberFormat="0" applyBorder="0" applyAlignment="0" applyProtection="0"/>
    <xf numFmtId="0" fontId="7" fillId="15" borderId="0" applyNumberFormat="0" applyBorder="0" applyAlignment="0" applyProtection="0"/>
    <xf numFmtId="0" fontId="109" fillId="50" borderId="0" applyNumberFormat="0" applyBorder="0" applyAlignment="0" applyProtection="0">
      <alignment vertical="center"/>
    </xf>
    <xf numFmtId="0" fontId="109" fillId="50" borderId="0" applyNumberFormat="0" applyBorder="0" applyAlignment="0" applyProtection="0">
      <alignment vertical="center"/>
    </xf>
    <xf numFmtId="0" fontId="109" fillId="50" borderId="0" applyNumberFormat="0" applyBorder="0" applyAlignment="0" applyProtection="0">
      <alignment vertical="center"/>
    </xf>
    <xf numFmtId="0" fontId="109" fillId="50" borderId="0" applyNumberFormat="0" applyBorder="0" applyAlignment="0" applyProtection="0">
      <alignment vertical="center"/>
    </xf>
    <xf numFmtId="0" fontId="7" fillId="15" borderId="0" applyNumberFormat="0" applyBorder="0" applyAlignment="0" applyProtection="0"/>
    <xf numFmtId="0" fontId="7" fillId="20" borderId="0" applyNumberFormat="0" applyBorder="0" applyAlignment="0" applyProtection="0"/>
    <xf numFmtId="0" fontId="109" fillId="51" borderId="0" applyNumberFormat="0" applyBorder="0" applyAlignment="0" applyProtection="0">
      <alignment vertical="center"/>
    </xf>
    <xf numFmtId="0" fontId="109" fillId="51" borderId="0" applyNumberFormat="0" applyBorder="0" applyAlignment="0" applyProtection="0">
      <alignment vertical="center"/>
    </xf>
    <xf numFmtId="0" fontId="109" fillId="51" borderId="0" applyNumberFormat="0" applyBorder="0" applyAlignment="0" applyProtection="0">
      <alignment vertical="center"/>
    </xf>
    <xf numFmtId="0" fontId="109" fillId="51" borderId="0" applyNumberFormat="0" applyBorder="0" applyAlignment="0" applyProtection="0">
      <alignment vertical="center"/>
    </xf>
    <xf numFmtId="0" fontId="7" fillId="20" borderId="0" applyNumberFormat="0" applyBorder="0" applyAlignment="0" applyProtection="0"/>
    <xf numFmtId="0"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0" fontId="9" fillId="4" borderId="0" applyNumberFormat="0" applyBorder="0" applyAlignment="0" applyProtection="0"/>
    <xf numFmtId="0" fontId="110" fillId="52" borderId="0" applyNumberFormat="0" applyBorder="0" applyAlignment="0" applyProtection="0">
      <alignment vertical="center"/>
    </xf>
    <xf numFmtId="0" fontId="110" fillId="52" borderId="0" applyNumberFormat="0" applyBorder="0" applyAlignment="0" applyProtection="0">
      <alignment vertical="center"/>
    </xf>
    <xf numFmtId="0" fontId="110" fillId="52" borderId="0" applyNumberFormat="0" applyBorder="0" applyAlignment="0" applyProtection="0">
      <alignment vertical="center"/>
    </xf>
    <xf numFmtId="0" fontId="110" fillId="52" borderId="0" applyNumberFormat="0" applyBorder="0" applyAlignment="0" applyProtection="0">
      <alignment vertical="center"/>
    </xf>
    <xf numFmtId="0" fontId="9" fillId="4" borderId="0" applyNumberFormat="0" applyBorder="0" applyAlignment="0" applyProtection="0"/>
    <xf numFmtId="0" fontId="8" fillId="0" borderId="0"/>
    <xf numFmtId="0" fontId="8" fillId="0" borderId="0"/>
    <xf numFmtId="179" fontId="10" fillId="0" borderId="0" applyFill="0" applyBorder="0" applyAlignment="0"/>
    <xf numFmtId="0" fontId="11" fillId="21" borderId="1" applyNumberFormat="0" applyAlignment="0" applyProtection="0"/>
    <xf numFmtId="0" fontId="111" fillId="53" borderId="81" applyNumberFormat="0" applyAlignment="0" applyProtection="0">
      <alignment vertical="center"/>
    </xf>
    <xf numFmtId="0" fontId="111" fillId="53" borderId="81" applyNumberFormat="0" applyAlignment="0" applyProtection="0">
      <alignment vertical="center"/>
    </xf>
    <xf numFmtId="0" fontId="111" fillId="53" borderId="81" applyNumberFormat="0" applyAlignment="0" applyProtection="0">
      <alignment vertical="center"/>
    </xf>
    <xf numFmtId="0" fontId="111" fillId="53" borderId="81" applyNumberFormat="0" applyAlignment="0" applyProtection="0">
      <alignment vertical="center"/>
    </xf>
    <xf numFmtId="0" fontId="11" fillId="21" borderId="1" applyNumberFormat="0" applyAlignment="0" applyProtection="0"/>
    <xf numFmtId="0" fontId="12" fillId="22" borderId="2" applyNumberFormat="0" applyAlignment="0" applyProtection="0"/>
    <xf numFmtId="0" fontId="112" fillId="54" borderId="82" applyNumberFormat="0" applyAlignment="0" applyProtection="0">
      <alignment vertical="center"/>
    </xf>
    <xf numFmtId="0" fontId="112" fillId="54" borderId="82" applyNumberFormat="0" applyAlignment="0" applyProtection="0">
      <alignment vertical="center"/>
    </xf>
    <xf numFmtId="0" fontId="112" fillId="54" borderId="82" applyNumberFormat="0" applyAlignment="0" applyProtection="0">
      <alignment vertical="center"/>
    </xf>
    <xf numFmtId="0" fontId="112" fillId="54" borderId="82" applyNumberFormat="0" applyAlignment="0" applyProtection="0">
      <alignment vertical="center"/>
    </xf>
    <xf numFmtId="0" fontId="12" fillId="22" borderId="2" applyNumberFormat="0" applyAlignment="0" applyProtection="0"/>
    <xf numFmtId="166" fontId="1" fillId="0" borderId="0" applyFont="0" applyFill="0" applyBorder="0" applyAlignment="0" applyProtection="0"/>
    <xf numFmtId="165" fontId="1" fillId="0" borderId="0" applyFont="0" applyFill="0" applyBorder="0" applyAlignment="0" applyProtection="0"/>
    <xf numFmtId="165" fontId="97" fillId="0" borderId="0" applyFont="0" applyFill="0" applyBorder="0" applyAlignment="0" applyProtection="0"/>
    <xf numFmtId="166" fontId="13" fillId="0" borderId="0" applyFont="0" applyFill="0" applyBorder="0" applyAlignment="0" applyProtection="0"/>
    <xf numFmtId="166" fontId="14" fillId="0" borderId="0" applyFont="0" applyFill="0" applyBorder="0" applyAlignment="0" applyProtection="0"/>
    <xf numFmtId="40" fontId="78" fillId="0" borderId="0" applyFont="0" applyFill="0" applyBorder="0" applyAlignment="0" applyProtection="0">
      <alignment vertical="center"/>
    </xf>
    <xf numFmtId="40" fontId="10" fillId="0" borderId="0" applyFont="0" applyFill="0" applyBorder="0" applyAlignment="0" applyProtection="0">
      <alignment vertical="center"/>
    </xf>
    <xf numFmtId="166" fontId="97" fillId="0" borderId="0" applyFont="0" applyFill="0" applyBorder="0" applyAlignment="0" applyProtection="0"/>
    <xf numFmtId="3" fontId="14" fillId="0" borderId="0" applyFont="0" applyFill="0" applyBorder="0" applyAlignment="0" applyProtection="0"/>
    <xf numFmtId="172" fontId="14" fillId="0" borderId="0" applyFont="0" applyFill="0" applyBorder="0" applyAlignment="0" applyProtection="0"/>
    <xf numFmtId="0" fontId="14" fillId="0" borderId="0" applyFont="0" applyFill="0" applyBorder="0" applyAlignment="0" applyProtection="0"/>
    <xf numFmtId="0" fontId="15" fillId="0" borderId="0" applyNumberFormat="0" applyFill="0" applyBorder="0" applyAlignment="0" applyProtection="0"/>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5" fillId="0" borderId="0" applyNumberFormat="0" applyFill="0" applyBorder="0" applyAlignment="0" applyProtection="0"/>
    <xf numFmtId="2" fontId="14" fillId="0" borderId="0" applyFont="0" applyFill="0" applyBorder="0" applyAlignment="0" applyProtection="0"/>
    <xf numFmtId="0" fontId="16" fillId="5" borderId="0" applyNumberFormat="0" applyBorder="0" applyAlignment="0" applyProtection="0"/>
    <xf numFmtId="0" fontId="114" fillId="55" borderId="0" applyNumberFormat="0" applyBorder="0" applyAlignment="0" applyProtection="0">
      <alignment vertical="center"/>
    </xf>
    <xf numFmtId="0" fontId="114" fillId="55" borderId="0" applyNumberFormat="0" applyBorder="0" applyAlignment="0" applyProtection="0">
      <alignment vertical="center"/>
    </xf>
    <xf numFmtId="0" fontId="114" fillId="55" borderId="0" applyNumberFormat="0" applyBorder="0" applyAlignment="0" applyProtection="0">
      <alignment vertical="center"/>
    </xf>
    <xf numFmtId="0" fontId="114" fillId="55" borderId="0" applyNumberFormat="0" applyBorder="0" applyAlignment="0" applyProtection="0">
      <alignment vertical="center"/>
    </xf>
    <xf numFmtId="0" fontId="16" fillId="5" borderId="0" applyNumberFormat="0" applyBorder="0" applyAlignment="0" applyProtection="0"/>
    <xf numFmtId="38" fontId="17" fillId="2" borderId="0" applyNumberFormat="0" applyBorder="0" applyAlignment="0" applyProtection="0"/>
    <xf numFmtId="0" fontId="18" fillId="0" borderId="3" applyNumberFormat="0" applyAlignment="0" applyProtection="0">
      <alignment horizontal="left" vertical="center"/>
    </xf>
    <xf numFmtId="0" fontId="18" fillId="0" borderId="4">
      <alignment horizontal="left" vertical="center"/>
    </xf>
    <xf numFmtId="0" fontId="19" fillId="0" borderId="5" applyNumberFormat="0" applyFill="0" applyAlignment="0" applyProtection="0"/>
    <xf numFmtId="0" fontId="115" fillId="0" borderId="83" applyNumberFormat="0" applyFill="0" applyAlignment="0" applyProtection="0">
      <alignment vertical="center"/>
    </xf>
    <xf numFmtId="0" fontId="115" fillId="0" borderId="83" applyNumberFormat="0" applyFill="0" applyAlignment="0" applyProtection="0">
      <alignment vertical="center"/>
    </xf>
    <xf numFmtId="0" fontId="115" fillId="0" borderId="83" applyNumberFormat="0" applyFill="0" applyAlignment="0" applyProtection="0">
      <alignment vertical="center"/>
    </xf>
    <xf numFmtId="0" fontId="115" fillId="0" borderId="83" applyNumberFormat="0" applyFill="0" applyAlignment="0" applyProtection="0">
      <alignment vertical="center"/>
    </xf>
    <xf numFmtId="0" fontId="19" fillId="0" borderId="5" applyNumberFormat="0" applyFill="0" applyAlignment="0" applyProtection="0"/>
    <xf numFmtId="0" fontId="20" fillId="0" borderId="6" applyNumberFormat="0" applyFill="0" applyAlignment="0" applyProtection="0"/>
    <xf numFmtId="0" fontId="116" fillId="0" borderId="84" applyNumberFormat="0" applyFill="0" applyAlignment="0" applyProtection="0">
      <alignment vertical="center"/>
    </xf>
    <xf numFmtId="0" fontId="116" fillId="0" borderId="84" applyNumberFormat="0" applyFill="0" applyAlignment="0" applyProtection="0">
      <alignment vertical="center"/>
    </xf>
    <xf numFmtId="0" fontId="116" fillId="0" borderId="84" applyNumberFormat="0" applyFill="0" applyAlignment="0" applyProtection="0">
      <alignment vertical="center"/>
    </xf>
    <xf numFmtId="0" fontId="116" fillId="0" borderId="84" applyNumberFormat="0" applyFill="0" applyAlignment="0" applyProtection="0">
      <alignment vertical="center"/>
    </xf>
    <xf numFmtId="0" fontId="20" fillId="0" borderId="6" applyNumberFormat="0" applyFill="0" applyAlignment="0" applyProtection="0"/>
    <xf numFmtId="0" fontId="21" fillId="0" borderId="7" applyNumberFormat="0" applyFill="0" applyAlignment="0" applyProtection="0"/>
    <xf numFmtId="0" fontId="117" fillId="0" borderId="85" applyNumberFormat="0" applyFill="0" applyAlignment="0" applyProtection="0">
      <alignment vertical="center"/>
    </xf>
    <xf numFmtId="0" fontId="117" fillId="0" borderId="85" applyNumberFormat="0" applyFill="0" applyAlignment="0" applyProtection="0">
      <alignment vertical="center"/>
    </xf>
    <xf numFmtId="0" fontId="117" fillId="0" borderId="85" applyNumberFormat="0" applyFill="0" applyAlignment="0" applyProtection="0">
      <alignment vertical="center"/>
    </xf>
    <xf numFmtId="0" fontId="117" fillId="0" borderId="85" applyNumberFormat="0" applyFill="0" applyAlignment="0" applyProtection="0">
      <alignment vertical="center"/>
    </xf>
    <xf numFmtId="0" fontId="21" fillId="0" borderId="7" applyNumberFormat="0" applyFill="0" applyAlignment="0" applyProtection="0"/>
    <xf numFmtId="0" fontId="21" fillId="0" borderId="0" applyNumberFormat="0" applyFill="0" applyBorder="0" applyAlignment="0" applyProtection="0"/>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21" fillId="0" borderId="0" applyNumberFormat="0" applyFill="0" applyBorder="0" applyAlignment="0" applyProtection="0"/>
    <xf numFmtId="1" fontId="22" fillId="0" borderId="0" applyNumberFormat="0"/>
    <xf numFmtId="0" fontId="23" fillId="8" borderId="1" applyNumberFormat="0" applyAlignment="0" applyProtection="0"/>
    <xf numFmtId="10" fontId="17" fillId="23" borderId="8" applyNumberFormat="0" applyBorder="0" applyAlignment="0" applyProtection="0"/>
    <xf numFmtId="0" fontId="23" fillId="8" borderId="1" applyNumberFormat="0" applyAlignment="0" applyProtection="0"/>
    <xf numFmtId="0" fontId="118" fillId="56" borderId="81" applyNumberFormat="0" applyAlignment="0" applyProtection="0">
      <alignment vertical="center"/>
    </xf>
    <xf numFmtId="0" fontId="118" fillId="56" borderId="81" applyNumberFormat="0" applyAlignment="0" applyProtection="0">
      <alignment vertical="center"/>
    </xf>
    <xf numFmtId="0" fontId="118" fillId="56" borderId="81" applyNumberFormat="0" applyAlignment="0" applyProtection="0">
      <alignment vertical="center"/>
    </xf>
    <xf numFmtId="0" fontId="118" fillId="56" borderId="81" applyNumberFormat="0" applyAlignment="0" applyProtection="0">
      <alignment vertical="center"/>
    </xf>
    <xf numFmtId="0" fontId="118" fillId="56" borderId="81" applyNumberFormat="0" applyAlignment="0" applyProtection="0">
      <alignment vertical="center"/>
    </xf>
    <xf numFmtId="0" fontId="118" fillId="56" borderId="81" applyNumberFormat="0" applyAlignment="0" applyProtection="0">
      <alignment vertical="center"/>
    </xf>
    <xf numFmtId="0" fontId="118" fillId="56" borderId="81" applyNumberFormat="0" applyAlignment="0" applyProtection="0">
      <alignment vertical="center"/>
    </xf>
    <xf numFmtId="0" fontId="118" fillId="56" borderId="81" applyNumberFormat="0" applyAlignment="0" applyProtection="0">
      <alignment vertical="center"/>
    </xf>
    <xf numFmtId="0" fontId="24" fillId="0" borderId="9" applyNumberFormat="0" applyFill="0" applyAlignment="0" applyProtection="0"/>
    <xf numFmtId="0" fontId="119" fillId="0" borderId="86" applyNumberFormat="0" applyFill="0" applyAlignment="0" applyProtection="0">
      <alignment vertical="center"/>
    </xf>
    <xf numFmtId="0" fontId="119" fillId="0" borderId="86" applyNumberFormat="0" applyFill="0" applyAlignment="0" applyProtection="0">
      <alignment vertical="center"/>
    </xf>
    <xf numFmtId="0" fontId="119" fillId="0" borderId="86" applyNumberFormat="0" applyFill="0" applyAlignment="0" applyProtection="0">
      <alignment vertical="center"/>
    </xf>
    <xf numFmtId="0" fontId="119" fillId="0" borderId="86" applyNumberFormat="0" applyFill="0" applyAlignment="0" applyProtection="0">
      <alignment vertical="center"/>
    </xf>
    <xf numFmtId="0" fontId="24" fillId="0" borderId="9" applyNumberFormat="0" applyFill="0" applyAlignment="0" applyProtection="0"/>
    <xf numFmtId="0" fontId="25" fillId="0" borderId="0" applyNumberFormat="0" applyFont="0" applyFill="0" applyAlignment="0"/>
    <xf numFmtId="0" fontId="26" fillId="24" borderId="0" applyNumberFormat="0" applyBorder="0" applyAlignment="0" applyProtection="0"/>
    <xf numFmtId="0" fontId="120" fillId="57" borderId="0" applyNumberFormat="0" applyBorder="0" applyAlignment="0" applyProtection="0">
      <alignment vertical="center"/>
    </xf>
    <xf numFmtId="0" fontId="120" fillId="57" borderId="0" applyNumberFormat="0" applyBorder="0" applyAlignment="0" applyProtection="0">
      <alignment vertical="center"/>
    </xf>
    <xf numFmtId="0" fontId="120" fillId="57" borderId="0" applyNumberFormat="0" applyBorder="0" applyAlignment="0" applyProtection="0">
      <alignment vertical="center"/>
    </xf>
    <xf numFmtId="0" fontId="120" fillId="57" borderId="0" applyNumberFormat="0" applyBorder="0" applyAlignment="0" applyProtection="0">
      <alignment vertical="center"/>
    </xf>
    <xf numFmtId="0" fontId="26" fillId="24" borderId="0" applyNumberFormat="0" applyBorder="0" applyAlignment="0" applyProtection="0"/>
    <xf numFmtId="173" fontId="27" fillId="0" borderId="0"/>
    <xf numFmtId="0" fontId="108" fillId="0" borderId="0">
      <alignment vertical="center"/>
    </xf>
    <xf numFmtId="0" fontId="108" fillId="0" borderId="0">
      <alignment vertical="center"/>
    </xf>
    <xf numFmtId="0" fontId="108" fillId="0" borderId="0">
      <alignment vertical="center"/>
    </xf>
    <xf numFmtId="0" fontId="97"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3" fillId="0" borderId="0"/>
    <xf numFmtId="0" fontId="108" fillId="0" borderId="0"/>
    <xf numFmtId="0" fontId="14" fillId="0" borderId="0"/>
    <xf numFmtId="0" fontId="14" fillId="0" borderId="0"/>
    <xf numFmtId="0" fontId="78" fillId="0" borderId="0">
      <alignment vertical="center"/>
    </xf>
    <xf numFmtId="0" fontId="10" fillId="0" borderId="0">
      <alignment vertical="center"/>
    </xf>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28" fillId="0" borderId="0"/>
    <xf numFmtId="0" fontId="4" fillId="25" borderId="10" applyNumberFormat="0" applyFont="0" applyAlignment="0" applyProtection="0"/>
    <xf numFmtId="0" fontId="108" fillId="58" borderId="87" applyNumberFormat="0" applyFont="0" applyAlignment="0" applyProtection="0">
      <alignment vertical="center"/>
    </xf>
    <xf numFmtId="0" fontId="108" fillId="58" borderId="87" applyNumberFormat="0" applyFont="0" applyAlignment="0" applyProtection="0">
      <alignment vertical="center"/>
    </xf>
    <xf numFmtId="0" fontId="108" fillId="58" borderId="87" applyNumberFormat="0" applyFont="0" applyAlignment="0" applyProtection="0">
      <alignment vertical="center"/>
    </xf>
    <xf numFmtId="0" fontId="108" fillId="58" borderId="87" applyNumberFormat="0" applyFont="0" applyAlignment="0" applyProtection="0">
      <alignment vertical="center"/>
    </xf>
    <xf numFmtId="0" fontId="4" fillId="25" borderId="10" applyNumberFormat="0" applyFont="0" applyAlignment="0" applyProtection="0"/>
    <xf numFmtId="0" fontId="29" fillId="21" borderId="11" applyNumberFormat="0" applyAlignment="0" applyProtection="0"/>
    <xf numFmtId="0" fontId="121" fillId="53" borderId="88" applyNumberFormat="0" applyAlignment="0" applyProtection="0">
      <alignment vertical="center"/>
    </xf>
    <xf numFmtId="0" fontId="121" fillId="53" borderId="88" applyNumberFormat="0" applyAlignment="0" applyProtection="0">
      <alignment vertical="center"/>
    </xf>
    <xf numFmtId="0" fontId="121" fillId="53" borderId="88" applyNumberFormat="0" applyAlignment="0" applyProtection="0">
      <alignment vertical="center"/>
    </xf>
    <xf numFmtId="0" fontId="121" fillId="53" borderId="88" applyNumberFormat="0" applyAlignment="0" applyProtection="0">
      <alignment vertical="center"/>
    </xf>
    <xf numFmtId="0" fontId="29" fillId="21" borderId="11" applyNumberFormat="0" applyAlignment="0" applyProtection="0"/>
    <xf numFmtId="10" fontId="14" fillId="0" borderId="0" applyFont="0" applyFill="0" applyBorder="0" applyAlignment="0" applyProtection="0"/>
    <xf numFmtId="9" fontId="13" fillId="0" borderId="0" applyFont="0" applyFill="0" applyBorder="0" applyAlignment="0" applyProtection="0"/>
    <xf numFmtId="0" fontId="30" fillId="0" borderId="12"/>
    <xf numFmtId="0" fontId="31" fillId="0" borderId="0" applyNumberFormat="0" applyFill="0" applyBorder="0" applyAlignment="0" applyProtection="0"/>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31" fillId="0" borderId="0" applyNumberFormat="0" applyFill="0" applyBorder="0" applyAlignment="0" applyProtection="0"/>
    <xf numFmtId="0" fontId="32" fillId="0" borderId="13" applyNumberFormat="0" applyFill="0" applyAlignment="0" applyProtection="0"/>
    <xf numFmtId="0" fontId="123" fillId="0" borderId="89" applyNumberFormat="0" applyFill="0" applyAlignment="0" applyProtection="0">
      <alignment vertical="center"/>
    </xf>
    <xf numFmtId="0" fontId="123" fillId="0" borderId="89" applyNumberFormat="0" applyFill="0" applyAlignment="0" applyProtection="0">
      <alignment vertical="center"/>
    </xf>
    <xf numFmtId="0" fontId="123" fillId="0" borderId="89" applyNumberFormat="0" applyFill="0" applyAlignment="0" applyProtection="0">
      <alignment vertical="center"/>
    </xf>
    <xf numFmtId="0" fontId="123" fillId="0" borderId="89" applyNumberFormat="0" applyFill="0" applyAlignment="0" applyProtection="0">
      <alignment vertical="center"/>
    </xf>
    <xf numFmtId="0" fontId="32" fillId="0" borderId="13" applyNumberFormat="0" applyFill="0" applyAlignment="0" applyProtection="0"/>
    <xf numFmtId="0" fontId="33" fillId="0" borderId="0" applyNumberFormat="0" applyFill="0" applyBorder="0" applyAlignment="0" applyProtection="0"/>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33" fillId="0" borderId="0" applyNumberFormat="0" applyFill="0" applyBorder="0" applyAlignment="0" applyProtection="0"/>
    <xf numFmtId="0" fontId="34" fillId="0" borderId="0" applyNumberFormat="0" applyFill="0" applyBorder="0" applyAlignment="0" applyProtection="0"/>
    <xf numFmtId="170" fontId="14" fillId="0" borderId="0" applyFont="0" applyFill="0" applyBorder="0" applyAlignment="0" applyProtection="0"/>
    <xf numFmtId="169" fontId="14" fillId="0" borderId="0" applyFont="0" applyFill="0" applyBorder="0" applyAlignment="0" applyProtection="0"/>
    <xf numFmtId="0" fontId="43" fillId="0" borderId="0" applyFont="0" applyFill="0" applyBorder="0" applyAlignment="0" applyProtection="0"/>
    <xf numFmtId="0" fontId="43" fillId="0" borderId="0" applyFont="0" applyFill="0" applyBorder="0" applyAlignment="0" applyProtection="0"/>
    <xf numFmtId="0" fontId="44" fillId="0" borderId="0">
      <alignment vertical="center"/>
    </xf>
    <xf numFmtId="40" fontId="38" fillId="0" borderId="0" applyFont="0" applyFill="0" applyBorder="0" applyAlignment="0" applyProtection="0"/>
    <xf numFmtId="38"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9" fontId="39" fillId="0" borderId="0" applyFont="0" applyFill="0" applyBorder="0" applyAlignment="0" applyProtection="0"/>
    <xf numFmtId="0" fontId="40" fillId="0" borderId="0"/>
    <xf numFmtId="174" fontId="41" fillId="0" borderId="0" applyFont="0" applyFill="0" applyBorder="0" applyAlignment="0" applyProtection="0"/>
    <xf numFmtId="175" fontId="41" fillId="0" borderId="0" applyFont="0" applyFill="0" applyBorder="0" applyAlignment="0" applyProtection="0"/>
    <xf numFmtId="167" fontId="41" fillId="0" borderId="0" applyFont="0" applyFill="0" applyBorder="0" applyAlignment="0" applyProtection="0"/>
    <xf numFmtId="176" fontId="41" fillId="0" borderId="0" applyFont="0" applyFill="0" applyBorder="0" applyAlignment="0" applyProtection="0"/>
    <xf numFmtId="0" fontId="42" fillId="0" borderId="0"/>
    <xf numFmtId="0" fontId="25" fillId="0" borderId="0"/>
    <xf numFmtId="169" fontId="35" fillId="0" borderId="0" applyFont="0" applyFill="0" applyBorder="0" applyAlignment="0" applyProtection="0"/>
    <xf numFmtId="170" fontId="35" fillId="0" borderId="0" applyFont="0" applyFill="0" applyBorder="0" applyAlignment="0" applyProtection="0"/>
    <xf numFmtId="38" fontId="10" fillId="0" borderId="0" applyFont="0" applyFill="0" applyBorder="0" applyAlignment="0" applyProtection="0"/>
    <xf numFmtId="0" fontId="10" fillId="0" borderId="0"/>
    <xf numFmtId="0" fontId="14" fillId="0" borderId="0"/>
    <xf numFmtId="0" fontId="78" fillId="0" borderId="0">
      <alignment vertical="center"/>
    </xf>
    <xf numFmtId="0" fontId="37" fillId="0" borderId="0"/>
    <xf numFmtId="177" fontId="35" fillId="0" borderId="0" applyFont="0" applyFill="0" applyBorder="0" applyAlignment="0" applyProtection="0"/>
    <xf numFmtId="164" fontId="36" fillId="0" borderId="0" applyFont="0" applyFill="0" applyBorder="0" applyAlignment="0" applyProtection="0"/>
    <xf numFmtId="178" fontId="35" fillId="0" borderId="0" applyFont="0" applyFill="0" applyBorder="0" applyAlignment="0" applyProtection="0"/>
  </cellStyleXfs>
  <cellXfs count="603">
    <xf numFmtId="0" fontId="0" fillId="0" borderId="0" xfId="0"/>
    <xf numFmtId="0" fontId="46" fillId="0" borderId="0" xfId="272" applyFont="1" applyAlignment="1">
      <alignment horizontal="center" vertical="center"/>
    </xf>
    <xf numFmtId="0" fontId="46" fillId="0" borderId="0" xfId="272" applyFont="1" applyAlignment="1">
      <alignment vertical="center"/>
    </xf>
    <xf numFmtId="0" fontId="46" fillId="0" borderId="0" xfId="272" applyFont="1" applyAlignment="1">
      <alignment horizontal="left" vertical="center"/>
    </xf>
    <xf numFmtId="0" fontId="48" fillId="0" borderId="0" xfId="272" applyFont="1" applyAlignment="1">
      <alignment horizontal="center" vertical="center"/>
    </xf>
    <xf numFmtId="0" fontId="48" fillId="0" borderId="14" xfId="272" applyFont="1" applyBorder="1" applyAlignment="1">
      <alignment horizontal="center" vertical="center"/>
    </xf>
    <xf numFmtId="0" fontId="46" fillId="0" borderId="14" xfId="272" applyFont="1" applyBorder="1" applyAlignment="1">
      <alignment vertical="center"/>
    </xf>
    <xf numFmtId="0" fontId="50" fillId="0" borderId="0" xfId="272" applyFont="1" applyAlignment="1">
      <alignment vertical="center"/>
    </xf>
    <xf numFmtId="0" fontId="46" fillId="0" borderId="15" xfId="272" applyFont="1" applyBorder="1" applyAlignment="1">
      <alignment horizontal="center" vertical="center" wrapText="1"/>
    </xf>
    <xf numFmtId="0" fontId="46" fillId="0" borderId="16" xfId="272" applyFont="1" applyBorder="1" applyAlignment="1">
      <alignment horizontal="center" vertical="center" wrapText="1"/>
    </xf>
    <xf numFmtId="0" fontId="46" fillId="0" borderId="17" xfId="272" applyFont="1" applyBorder="1" applyAlignment="1">
      <alignment horizontal="center" vertical="center" wrapText="1"/>
    </xf>
    <xf numFmtId="166" fontId="46" fillId="0" borderId="0" xfId="174" applyFont="1" applyAlignment="1">
      <alignment vertical="center"/>
    </xf>
    <xf numFmtId="38" fontId="51" fillId="26" borderId="15" xfId="272" applyNumberFormat="1" applyFont="1" applyFill="1" applyBorder="1" applyAlignment="1">
      <alignment horizontal="center" vertical="center" wrapText="1"/>
    </xf>
    <xf numFmtId="0" fontId="46" fillId="0" borderId="18" xfId="272" applyFont="1" applyBorder="1" applyAlignment="1">
      <alignment horizontal="center" vertical="center" wrapText="1"/>
    </xf>
    <xf numFmtId="0" fontId="46" fillId="0" borderId="18" xfId="272" applyFont="1" applyBorder="1" applyAlignment="1">
      <alignment vertical="center" wrapText="1"/>
    </xf>
    <xf numFmtId="0" fontId="34" fillId="0" borderId="19" xfId="272" applyFont="1" applyBorder="1" applyAlignment="1">
      <alignment horizontal="left" vertical="center"/>
    </xf>
    <xf numFmtId="0" fontId="46" fillId="0" borderId="19" xfId="272" applyFont="1" applyBorder="1" applyAlignment="1">
      <alignment vertical="center" wrapText="1"/>
    </xf>
    <xf numFmtId="0" fontId="52" fillId="0" borderId="0" xfId="272" applyFont="1" applyAlignment="1">
      <alignment vertical="center"/>
    </xf>
    <xf numFmtId="0" fontId="46" fillId="0" borderId="18" xfId="272" applyFont="1" applyBorder="1" applyAlignment="1">
      <alignment vertical="center"/>
    </xf>
    <xf numFmtId="0" fontId="46" fillId="0" borderId="0" xfId="272" applyFont="1" applyAlignment="1">
      <alignment vertical="center" wrapText="1"/>
    </xf>
    <xf numFmtId="0" fontId="53" fillId="0" borderId="0" xfId="272" applyFont="1" applyAlignment="1">
      <alignment horizontal="center" vertical="center"/>
    </xf>
    <xf numFmtId="0" fontId="46" fillId="0" borderId="20" xfId="272" applyFont="1" applyBorder="1" applyAlignment="1">
      <alignment horizontal="left" vertical="center"/>
    </xf>
    <xf numFmtId="0" fontId="46" fillId="0" borderId="20" xfId="272" applyFont="1" applyBorder="1" applyAlignment="1">
      <alignment vertical="center" wrapText="1"/>
    </xf>
    <xf numFmtId="0" fontId="46" fillId="0" borderId="21" xfId="272" applyFont="1" applyBorder="1" applyAlignment="1">
      <alignment vertical="center" wrapText="1"/>
    </xf>
    <xf numFmtId="0" fontId="46" fillId="0" borderId="22" xfId="272" applyFont="1" applyBorder="1" applyAlignment="1">
      <alignment vertical="center"/>
    </xf>
    <xf numFmtId="0" fontId="46" fillId="0" borderId="23" xfId="272" applyFont="1" applyBorder="1" applyAlignment="1">
      <alignment vertical="center" wrapText="1"/>
    </xf>
    <xf numFmtId="0" fontId="46" fillId="0" borderId="14" xfId="272" applyFont="1" applyBorder="1" applyAlignment="1">
      <alignment vertical="center" wrapText="1"/>
    </xf>
    <xf numFmtId="0" fontId="46" fillId="0" borderId="24" xfId="272" applyFont="1" applyBorder="1" applyAlignment="1">
      <alignment vertical="center" wrapText="1"/>
    </xf>
    <xf numFmtId="0" fontId="46" fillId="0" borderId="25" xfId="272" applyFont="1" applyBorder="1" applyAlignment="1">
      <alignment vertical="center"/>
    </xf>
    <xf numFmtId="0" fontId="46" fillId="0" borderId="26" xfId="272" applyFont="1" applyBorder="1" applyAlignment="1">
      <alignment vertical="center" wrapText="1"/>
    </xf>
    <xf numFmtId="4" fontId="46" fillId="0" borderId="0" xfId="272" applyNumberFormat="1" applyFont="1" applyAlignment="1">
      <alignment vertical="center" wrapText="1"/>
    </xf>
    <xf numFmtId="4" fontId="46" fillId="0" borderId="19" xfId="272" applyNumberFormat="1" applyFont="1" applyBorder="1" applyAlignment="1">
      <alignment vertical="center" wrapText="1"/>
    </xf>
    <xf numFmtId="0" fontId="46" fillId="0" borderId="27" xfId="272" applyFont="1" applyBorder="1" applyAlignment="1">
      <alignment horizontal="left" vertical="center"/>
    </xf>
    <xf numFmtId="0" fontId="46" fillId="0" borderId="28" xfId="272" applyFont="1" applyBorder="1" applyAlignment="1">
      <alignment horizontal="center" vertical="center"/>
    </xf>
    <xf numFmtId="0" fontId="46" fillId="0" borderId="29" xfId="272" applyFont="1" applyBorder="1" applyAlignment="1">
      <alignment horizontal="left" vertical="center"/>
    </xf>
    <xf numFmtId="0" fontId="46" fillId="0" borderId="30" xfId="272" applyFont="1" applyBorder="1" applyAlignment="1">
      <alignment horizontal="center" vertical="center" wrapText="1"/>
    </xf>
    <xf numFmtId="0" fontId="44" fillId="0" borderId="0" xfId="0" applyFont="1" applyAlignment="1">
      <alignment vertical="center"/>
    </xf>
    <xf numFmtId="0" fontId="57" fillId="0" borderId="0" xfId="0" applyFont="1" applyAlignment="1">
      <alignment vertical="center"/>
    </xf>
    <xf numFmtId="0" fontId="67" fillId="0" borderId="0" xfId="0" applyFont="1" applyAlignment="1">
      <alignment vertical="center" wrapText="1"/>
    </xf>
    <xf numFmtId="0" fontId="64" fillId="0" borderId="0" xfId="0" applyFont="1" applyAlignment="1">
      <alignment vertical="center"/>
    </xf>
    <xf numFmtId="181" fontId="65" fillId="0" borderId="0" xfId="0" applyNumberFormat="1" applyFont="1" applyAlignment="1">
      <alignment vertical="center"/>
    </xf>
    <xf numFmtId="181" fontId="65" fillId="0" borderId="0" xfId="0" applyNumberFormat="1" applyFont="1" applyAlignment="1">
      <alignment horizontal="left" vertical="center"/>
    </xf>
    <xf numFmtId="0" fontId="44" fillId="0" borderId="0" xfId="0" applyFont="1" applyAlignment="1">
      <alignment horizontal="center" vertical="center"/>
    </xf>
    <xf numFmtId="0" fontId="22" fillId="0" borderId="31" xfId="0" applyFont="1" applyBorder="1" applyAlignment="1">
      <alignment horizontal="center" vertical="center"/>
    </xf>
    <xf numFmtId="0" fontId="22" fillId="0" borderId="32" xfId="0" applyFont="1" applyBorder="1" applyAlignment="1">
      <alignment horizontal="center" vertical="center"/>
    </xf>
    <xf numFmtId="0" fontId="22" fillId="0" borderId="33" xfId="0" applyFont="1" applyBorder="1" applyAlignment="1">
      <alignment horizontal="center" vertical="center"/>
    </xf>
    <xf numFmtId="0" fontId="68" fillId="0" borderId="0" xfId="0" applyFont="1" applyAlignment="1">
      <alignment horizontal="left" vertical="center" wrapText="1"/>
    </xf>
    <xf numFmtId="0" fontId="60" fillId="0" borderId="0" xfId="0" applyFont="1" applyAlignment="1">
      <alignment horizontal="left" vertical="center" wrapText="1"/>
    </xf>
    <xf numFmtId="0" fontId="22" fillId="0" borderId="32" xfId="0" applyFont="1" applyBorder="1" applyAlignment="1">
      <alignment horizontal="center" vertical="center" wrapText="1"/>
    </xf>
    <xf numFmtId="0" fontId="44" fillId="0" borderId="0" xfId="0" applyFont="1" applyAlignment="1">
      <alignment horizontal="left" vertical="center"/>
    </xf>
    <xf numFmtId="0" fontId="69" fillId="0" borderId="0" xfId="0" applyFont="1" applyAlignment="1">
      <alignment vertical="center"/>
    </xf>
    <xf numFmtId="0" fontId="69" fillId="0" borderId="0" xfId="0" applyFont="1" applyAlignment="1">
      <alignment horizontal="left" vertical="center"/>
    </xf>
    <xf numFmtId="0" fontId="58" fillId="0" borderId="0" xfId="0" applyFont="1" applyAlignment="1">
      <alignment vertical="center"/>
    </xf>
    <xf numFmtId="171" fontId="58" fillId="0" borderId="0" xfId="0" applyNumberFormat="1" applyFont="1" applyAlignment="1">
      <alignment horizontal="left" vertical="center"/>
    </xf>
    <xf numFmtId="0" fontId="71" fillId="0" borderId="0" xfId="0" applyFont="1" applyAlignment="1">
      <alignment vertical="center"/>
    </xf>
    <xf numFmtId="171" fontId="58" fillId="0" borderId="0" xfId="0" applyNumberFormat="1" applyFont="1" applyAlignment="1">
      <alignment vertical="center"/>
    </xf>
    <xf numFmtId="171" fontId="72" fillId="0" borderId="0" xfId="0" applyNumberFormat="1" applyFont="1" applyAlignment="1">
      <alignment horizontal="left" vertical="center"/>
    </xf>
    <xf numFmtId="171" fontId="59" fillId="0" borderId="0" xfId="0" applyNumberFormat="1" applyFont="1" applyAlignment="1">
      <alignment horizontal="left" vertical="center"/>
    </xf>
    <xf numFmtId="0" fontId="44" fillId="0" borderId="0" xfId="0" applyFont="1"/>
    <xf numFmtId="0" fontId="57" fillId="0" borderId="0" xfId="0" applyFont="1"/>
    <xf numFmtId="0" fontId="58" fillId="0" borderId="0" xfId="0" applyFont="1"/>
    <xf numFmtId="171" fontId="59" fillId="0" borderId="0" xfId="0" applyNumberFormat="1" applyFont="1" applyAlignment="1">
      <alignment horizontal="left"/>
    </xf>
    <xf numFmtId="0" fontId="57" fillId="0" borderId="34" xfId="0" applyFont="1" applyBorder="1" applyAlignment="1">
      <alignment horizontal="center" vertical="center"/>
    </xf>
    <xf numFmtId="0" fontId="74" fillId="0" borderId="0" xfId="0" applyFont="1"/>
    <xf numFmtId="0" fontId="73" fillId="0" borderId="0" xfId="0" applyFont="1" applyAlignment="1">
      <alignment horizontal="left"/>
    </xf>
    <xf numFmtId="0" fontId="57" fillId="0" borderId="33" xfId="0" applyFont="1" applyBorder="1" applyAlignment="1">
      <alignment horizontal="center" vertical="center"/>
    </xf>
    <xf numFmtId="186" fontId="22" fillId="0" borderId="33" xfId="0" applyNumberFormat="1" applyFont="1" applyBorder="1" applyAlignment="1">
      <alignment horizontal="center" vertical="center"/>
    </xf>
    <xf numFmtId="38" fontId="75" fillId="0" borderId="15" xfId="272" applyNumberFormat="1" applyFont="1" applyBorder="1" applyAlignment="1">
      <alignment horizontal="center" vertical="center" wrapText="1"/>
    </xf>
    <xf numFmtId="0" fontId="46" fillId="0" borderId="26" xfId="272" applyFont="1" applyBorder="1" applyAlignment="1">
      <alignment horizontal="center" vertical="center" wrapText="1"/>
    </xf>
    <xf numFmtId="181" fontId="56" fillId="0" borderId="15" xfId="272" applyNumberFormat="1" applyFont="1" applyBorder="1" applyAlignment="1">
      <alignment horizontal="center" vertical="center" wrapText="1"/>
    </xf>
    <xf numFmtId="185" fontId="56" fillId="0" borderId="15" xfId="272" applyNumberFormat="1" applyFont="1" applyBorder="1" applyAlignment="1">
      <alignment horizontal="center" vertical="center" wrapText="1"/>
    </xf>
    <xf numFmtId="185" fontId="46" fillId="26" borderId="15" xfId="272" applyNumberFormat="1" applyFont="1" applyFill="1" applyBorder="1" applyAlignment="1">
      <alignment vertical="center" wrapText="1"/>
    </xf>
    <xf numFmtId="0" fontId="44" fillId="27" borderId="0" xfId="0" applyFont="1" applyFill="1" applyAlignment="1">
      <alignment vertical="center"/>
    </xf>
    <xf numFmtId="171" fontId="58" fillId="27" borderId="0" xfId="0" applyNumberFormat="1" applyFont="1" applyFill="1" applyAlignment="1">
      <alignment vertical="center"/>
    </xf>
    <xf numFmtId="0" fontId="44" fillId="27" borderId="0" xfId="0" applyFont="1" applyFill="1"/>
    <xf numFmtId="185" fontId="56" fillId="0" borderId="16" xfId="272" applyNumberFormat="1" applyFont="1" applyBorder="1" applyAlignment="1">
      <alignment horizontal="center" vertical="center" wrapText="1"/>
    </xf>
    <xf numFmtId="187" fontId="56" fillId="0" borderId="35" xfId="272" applyNumberFormat="1" applyFont="1" applyBorder="1" applyAlignment="1">
      <alignment horizontal="center" vertical="center" wrapText="1"/>
    </xf>
    <xf numFmtId="0" fontId="76" fillId="0" borderId="25" xfId="272" applyFont="1" applyBorder="1" applyAlignment="1">
      <alignment vertical="center"/>
    </xf>
    <xf numFmtId="38" fontId="22" fillId="0" borderId="36" xfId="0" applyNumberFormat="1" applyFont="1" applyBorder="1" applyAlignment="1">
      <alignment horizontal="center" vertical="center" wrapText="1"/>
    </xf>
    <xf numFmtId="191" fontId="46" fillId="0" borderId="0" xfId="272" applyNumberFormat="1" applyFont="1" applyAlignment="1">
      <alignment vertical="center"/>
    </xf>
    <xf numFmtId="193" fontId="46" fillId="0" borderId="17" xfId="174" applyNumberFormat="1" applyFont="1" applyBorder="1" applyAlignment="1">
      <alignment vertical="center" wrapText="1"/>
    </xf>
    <xf numFmtId="191" fontId="46" fillId="0" borderId="0" xfId="272" applyNumberFormat="1" applyFont="1" applyAlignment="1">
      <alignment horizontal="center" vertical="center"/>
    </xf>
    <xf numFmtId="191" fontId="46" fillId="0" borderId="0" xfId="174" applyNumberFormat="1" applyFont="1" applyAlignment="1">
      <alignment vertical="center"/>
    </xf>
    <xf numFmtId="166" fontId="46" fillId="0" borderId="0" xfId="272" applyNumberFormat="1" applyFont="1" applyAlignment="1">
      <alignment vertical="center"/>
    </xf>
    <xf numFmtId="0" fontId="44" fillId="59" borderId="0" xfId="0" applyFont="1" applyFill="1" applyAlignment="1">
      <alignment vertical="center"/>
    </xf>
    <xf numFmtId="180" fontId="69" fillId="0" borderId="0" xfId="0" applyNumberFormat="1" applyFont="1" applyAlignment="1">
      <alignment vertical="center"/>
    </xf>
    <xf numFmtId="171" fontId="69" fillId="0" borderId="0" xfId="0" applyNumberFormat="1" applyFont="1" applyAlignment="1">
      <alignment vertical="center"/>
    </xf>
    <xf numFmtId="2" fontId="46" fillId="0" borderId="0" xfId="272" applyNumberFormat="1" applyFont="1" applyAlignment="1">
      <alignment vertical="center"/>
    </xf>
    <xf numFmtId="183" fontId="69" fillId="0" borderId="0" xfId="0" applyNumberFormat="1" applyFont="1" applyAlignment="1">
      <alignment horizontal="right" vertical="center"/>
    </xf>
    <xf numFmtId="181" fontId="56" fillId="0" borderId="37" xfId="272" applyNumberFormat="1" applyFont="1" applyBorder="1" applyAlignment="1">
      <alignment horizontal="center" vertical="center" wrapText="1"/>
    </xf>
    <xf numFmtId="0" fontId="46" fillId="0" borderId="0" xfId="272" applyFont="1" applyAlignment="1">
      <alignment horizontal="center" vertical="center" wrapText="1"/>
    </xf>
    <xf numFmtId="0" fontId="57" fillId="0" borderId="0" xfId="0" applyFont="1" applyAlignment="1">
      <alignment horizontal="center" vertical="center"/>
    </xf>
    <xf numFmtId="181" fontId="56" fillId="0" borderId="0" xfId="272" applyNumberFormat="1" applyFont="1" applyAlignment="1">
      <alignment horizontal="center" vertical="center" wrapText="1"/>
    </xf>
    <xf numFmtId="38" fontId="75" fillId="0" borderId="0" xfId="272" applyNumberFormat="1" applyFont="1" applyAlignment="1">
      <alignment horizontal="center" vertical="center" wrapText="1"/>
    </xf>
    <xf numFmtId="187" fontId="56" fillId="0" borderId="0" xfId="272" applyNumberFormat="1" applyFont="1" applyAlignment="1">
      <alignment horizontal="center" vertical="center" wrapText="1"/>
    </xf>
    <xf numFmtId="193" fontId="46" fillId="0" borderId="0" xfId="174" applyNumberFormat="1" applyFont="1" applyAlignment="1">
      <alignment vertical="center" wrapText="1"/>
    </xf>
    <xf numFmtId="171" fontId="59" fillId="27" borderId="0" xfId="0" applyNumberFormat="1" applyFont="1" applyFill="1" applyAlignment="1">
      <alignment horizontal="left" vertical="center"/>
    </xf>
    <xf numFmtId="192" fontId="44" fillId="0" borderId="0" xfId="0" applyNumberFormat="1" applyFont="1" applyAlignment="1">
      <alignment vertical="center"/>
    </xf>
    <xf numFmtId="188" fontId="44" fillId="0" borderId="0" xfId="0" applyNumberFormat="1" applyFont="1"/>
    <xf numFmtId="166" fontId="44" fillId="0" borderId="0" xfId="0" applyNumberFormat="1" applyFont="1"/>
    <xf numFmtId="2" fontId="44" fillId="0" borderId="0" xfId="0" applyNumberFormat="1" applyFont="1" applyAlignment="1">
      <alignment vertical="center"/>
    </xf>
    <xf numFmtId="0" fontId="79" fillId="0" borderId="0" xfId="0" applyFont="1" applyAlignment="1">
      <alignment vertical="center"/>
    </xf>
    <xf numFmtId="0" fontId="44" fillId="59" borderId="0" xfId="0" applyFont="1" applyFill="1" applyAlignment="1">
      <alignment vertical="center"/>
    </xf>
    <xf numFmtId="0" fontId="22" fillId="0" borderId="38" xfId="0" applyFont="1" applyBorder="1" applyAlignment="1">
      <alignment horizontal="center" vertical="center"/>
    </xf>
    <xf numFmtId="170" fontId="44" fillId="59" borderId="0" xfId="0" applyNumberFormat="1" applyFont="1" applyFill="1" applyAlignment="1">
      <alignment vertical="center"/>
    </xf>
    <xf numFmtId="168" fontId="44" fillId="0" borderId="0" xfId="0" applyNumberFormat="1" applyFont="1" applyAlignment="1">
      <alignment vertical="center"/>
    </xf>
    <xf numFmtId="166" fontId="44" fillId="0" borderId="0" xfId="0" applyNumberFormat="1" applyFont="1" applyAlignment="1">
      <alignment vertical="center"/>
    </xf>
    <xf numFmtId="195" fontId="44" fillId="0" borderId="0" xfId="0" applyNumberFormat="1" applyFont="1" applyAlignment="1">
      <alignment vertical="center"/>
    </xf>
    <xf numFmtId="194" fontId="44" fillId="0" borderId="0" xfId="0" applyNumberFormat="1" applyFont="1" applyAlignment="1">
      <alignment vertical="center"/>
    </xf>
    <xf numFmtId="171" fontId="81" fillId="0" borderId="0" xfId="0" applyNumberFormat="1" applyFont="1" applyAlignment="1">
      <alignment vertical="center"/>
    </xf>
    <xf numFmtId="195" fontId="62" fillId="0" borderId="0" xfId="0" applyNumberFormat="1" applyFont="1" applyAlignment="1">
      <alignment horizontal="center" vertical="center"/>
    </xf>
    <xf numFmtId="0" fontId="44" fillId="60" borderId="0" xfId="0" applyFont="1" applyFill="1"/>
    <xf numFmtId="2" fontId="22" fillId="0" borderId="8" xfId="0" applyNumberFormat="1" applyFont="1" applyBorder="1" applyAlignment="1">
      <alignment horizontal="right" vertical="center" wrapText="1"/>
    </xf>
    <xf numFmtId="0" fontId="125" fillId="0" borderId="0" xfId="0" applyFont="1" applyAlignment="1">
      <alignment vertical="center"/>
    </xf>
    <xf numFmtId="0" fontId="125" fillId="0" borderId="0" xfId="0" applyFont="1" applyAlignment="1">
      <alignment horizontal="center" vertical="center"/>
    </xf>
    <xf numFmtId="0" fontId="57" fillId="0" borderId="8" xfId="0" applyFont="1" applyBorder="1" applyAlignment="1">
      <alignment horizontal="center" vertical="center"/>
    </xf>
    <xf numFmtId="0" fontId="62" fillId="0" borderId="0" xfId="0" applyFont="1" applyAlignment="1">
      <alignment vertical="center"/>
    </xf>
    <xf numFmtId="1" fontId="44" fillId="0" borderId="0" xfId="0" applyNumberFormat="1" applyFont="1" applyAlignment="1">
      <alignment horizontal="center" vertical="center"/>
    </xf>
    <xf numFmtId="38" fontId="44" fillId="0" borderId="0" xfId="0" applyNumberFormat="1" applyFont="1"/>
    <xf numFmtId="170" fontId="44" fillId="0" borderId="0" xfId="0" applyNumberFormat="1" applyFont="1"/>
    <xf numFmtId="168" fontId="62" fillId="0" borderId="0" xfId="178" applyNumberFormat="1" applyFont="1" applyAlignment="1">
      <alignment vertical="center"/>
    </xf>
    <xf numFmtId="0" fontId="44" fillId="0" borderId="14" xfId="0" applyFont="1" applyBorder="1"/>
    <xf numFmtId="166" fontId="69" fillId="0" borderId="0" xfId="174" applyFont="1" applyAlignment="1">
      <alignment horizontal="right" vertical="center"/>
    </xf>
    <xf numFmtId="166" fontId="70" fillId="0" borderId="0" xfId="174" applyFont="1" applyAlignment="1">
      <alignment horizontal="left" vertical="center"/>
    </xf>
    <xf numFmtId="166" fontId="46" fillId="0" borderId="17" xfId="174" applyFont="1" applyBorder="1" applyAlignment="1">
      <alignment vertical="center" wrapText="1"/>
    </xf>
    <xf numFmtId="166" fontId="46" fillId="0" borderId="15" xfId="174" applyFont="1" applyBorder="1" applyAlignment="1">
      <alignment vertical="center" wrapText="1"/>
    </xf>
    <xf numFmtId="166" fontId="51" fillId="26" borderId="15" xfId="174" applyFont="1" applyFill="1" applyBorder="1" applyAlignment="1">
      <alignment vertical="center" wrapText="1"/>
    </xf>
    <xf numFmtId="0" fontId="22" fillId="0" borderId="8" xfId="0" applyFont="1" applyBorder="1" applyAlignment="1">
      <alignment horizontal="center" vertical="center"/>
    </xf>
    <xf numFmtId="0" fontId="62" fillId="0" borderId="8" xfId="0" applyFont="1" applyBorder="1" applyAlignment="1">
      <alignment horizontal="center" vertical="center"/>
    </xf>
    <xf numFmtId="0" fontId="56" fillId="0" borderId="0" xfId="272" applyFont="1" applyAlignment="1">
      <alignment horizontal="left" vertical="center"/>
    </xf>
    <xf numFmtId="0" fontId="44" fillId="0" borderId="8" xfId="0" applyFont="1" applyBorder="1" applyAlignment="1">
      <alignment horizontal="center" vertical="center"/>
    </xf>
    <xf numFmtId="38" fontId="44" fillId="59" borderId="0" xfId="0" applyNumberFormat="1" applyFont="1" applyFill="1" applyAlignment="1">
      <alignment vertical="center"/>
    </xf>
    <xf numFmtId="166" fontId="44" fillId="59" borderId="0" xfId="0" applyNumberFormat="1" applyFont="1" applyFill="1" applyAlignment="1">
      <alignment vertical="center"/>
    </xf>
    <xf numFmtId="195" fontId="62" fillId="0" borderId="0" xfId="0" applyNumberFormat="1" applyFont="1" applyAlignment="1">
      <alignment vertical="center"/>
    </xf>
    <xf numFmtId="0" fontId="126" fillId="0" borderId="0" xfId="0" applyFont="1" applyAlignment="1">
      <alignment wrapText="1"/>
    </xf>
    <xf numFmtId="0" fontId="66" fillId="0" borderId="0" xfId="0" applyFont="1" applyAlignment="1">
      <alignment horizontal="center" vertical="center" wrapText="1"/>
    </xf>
    <xf numFmtId="195" fontId="44" fillId="0" borderId="0" xfId="0" applyNumberFormat="1" applyFont="1" applyAlignment="1">
      <alignment horizontal="center" vertical="center"/>
    </xf>
    <xf numFmtId="166" fontId="62" fillId="0" borderId="0" xfId="0" applyNumberFormat="1" applyFont="1" applyAlignment="1">
      <alignment vertical="center"/>
    </xf>
    <xf numFmtId="195" fontId="62" fillId="0" borderId="0" xfId="178" applyNumberFormat="1" applyFont="1" applyAlignment="1">
      <alignment vertical="center"/>
    </xf>
    <xf numFmtId="0" fontId="22" fillId="0" borderId="0" xfId="0" applyFont="1" applyAlignment="1">
      <alignment horizontal="center" vertical="center"/>
    </xf>
    <xf numFmtId="4" fontId="22" fillId="26" borderId="0" xfId="0" applyNumberFormat="1" applyFont="1" applyFill="1" applyAlignment="1">
      <alignment horizontal="center" vertical="center"/>
    </xf>
    <xf numFmtId="0" fontId="77" fillId="0" borderId="0" xfId="0" applyFont="1" applyAlignment="1">
      <alignment horizontal="left" vertical="center" wrapText="1"/>
    </xf>
    <xf numFmtId="0" fontId="22" fillId="0" borderId="0" xfId="0" applyFont="1" applyAlignment="1">
      <alignment horizontal="center" vertical="center" wrapText="1"/>
    </xf>
    <xf numFmtId="166" fontId="22" fillId="0" borderId="0" xfId="174" applyFont="1" applyAlignment="1">
      <alignment vertical="center" wrapText="1"/>
    </xf>
    <xf numFmtId="190" fontId="22" fillId="26" borderId="0" xfId="175" applyNumberFormat="1" applyFont="1" applyFill="1" applyAlignment="1">
      <alignment horizontal="center" vertical="center"/>
    </xf>
    <xf numFmtId="195" fontId="63" fillId="0" borderId="0" xfId="0" applyNumberFormat="1" applyFont="1" applyAlignment="1">
      <alignment horizontal="center" vertical="center"/>
    </xf>
    <xf numFmtId="0" fontId="57" fillId="0" borderId="8" xfId="0" applyFont="1" applyBorder="1"/>
    <xf numFmtId="0" fontId="81" fillId="0" borderId="0" xfId="0" applyFont="1"/>
    <xf numFmtId="0" fontId="57" fillId="0" borderId="0" xfId="0" applyFont="1" applyAlignment="1">
      <alignment horizontal="center"/>
    </xf>
    <xf numFmtId="2" fontId="44" fillId="0" borderId="0" xfId="0" applyNumberFormat="1" applyFont="1"/>
    <xf numFmtId="0" fontId="44" fillId="0" borderId="39" xfId="0" applyFont="1" applyBorder="1"/>
    <xf numFmtId="0" fontId="44" fillId="0" borderId="40" xfId="0" applyFont="1" applyBorder="1"/>
    <xf numFmtId="0" fontId="44" fillId="0" borderId="41" xfId="0" applyFont="1" applyBorder="1"/>
    <xf numFmtId="1" fontId="44" fillId="0" borderId="0" xfId="0" applyNumberFormat="1" applyFont="1"/>
    <xf numFmtId="166" fontId="44" fillId="0" borderId="8" xfId="0" applyNumberFormat="1" applyFont="1" applyBorder="1" applyAlignment="1">
      <alignment vertical="center"/>
    </xf>
    <xf numFmtId="1" fontId="44" fillId="0" borderId="42" xfId="0" applyNumberFormat="1" applyFont="1" applyBorder="1"/>
    <xf numFmtId="0" fontId="22" fillId="0" borderId="43" xfId="0" applyFont="1" applyBorder="1" applyAlignment="1">
      <alignment horizontal="center" vertical="center"/>
    </xf>
    <xf numFmtId="1" fontId="57" fillId="0" borderId="8" xfId="0" applyNumberFormat="1" applyFont="1" applyBorder="1"/>
    <xf numFmtId="1" fontId="57" fillId="0" borderId="8" xfId="0" applyNumberFormat="1" applyFont="1" applyBorder="1" applyAlignment="1">
      <alignment vertical="center"/>
    </xf>
    <xf numFmtId="0" fontId="44" fillId="0" borderId="0" xfId="0" applyFont="1" applyAlignment="1">
      <alignment horizontal="center"/>
    </xf>
    <xf numFmtId="195" fontId="62" fillId="0" borderId="8" xfId="0" applyNumberFormat="1" applyFont="1" applyBorder="1" applyAlignment="1">
      <alignment vertical="center"/>
    </xf>
    <xf numFmtId="168" fontId="44" fillId="0" borderId="8" xfId="0" applyNumberFormat="1" applyFont="1" applyBorder="1"/>
    <xf numFmtId="168" fontId="63" fillId="59" borderId="8" xfId="0" applyNumberFormat="1" applyFont="1" applyFill="1" applyBorder="1" applyAlignment="1">
      <alignment horizontal="center" vertical="center"/>
    </xf>
    <xf numFmtId="195" fontId="57" fillId="0" borderId="8" xfId="0" applyNumberFormat="1" applyFont="1" applyBorder="1"/>
    <xf numFmtId="0" fontId="44" fillId="0" borderId="20" xfId="0" applyFont="1" applyBorder="1"/>
    <xf numFmtId="4" fontId="44" fillId="0" borderId="0" xfId="0" applyNumberFormat="1" applyFont="1" applyAlignment="1">
      <alignment vertical="center"/>
    </xf>
    <xf numFmtId="181" fontId="65" fillId="0" borderId="0" xfId="0" quotePrefix="1" applyNumberFormat="1" applyFont="1" applyAlignment="1">
      <alignment vertical="center"/>
    </xf>
    <xf numFmtId="195" fontId="84" fillId="0" borderId="8" xfId="0" applyNumberFormat="1" applyFont="1" applyBorder="1" applyAlignment="1">
      <alignment horizontal="center"/>
    </xf>
    <xf numFmtId="0" fontId="84" fillId="0" borderId="8" xfId="0" applyFont="1" applyBorder="1" applyAlignment="1">
      <alignment horizontal="center"/>
    </xf>
    <xf numFmtId="166" fontId="22" fillId="0" borderId="0" xfId="174" applyFont="1" applyAlignment="1">
      <alignment horizontal="center" vertical="center" wrapText="1"/>
    </xf>
    <xf numFmtId="166" fontId="57" fillId="0" borderId="0" xfId="0" applyNumberFormat="1" applyFont="1"/>
    <xf numFmtId="183" fontId="44" fillId="0" borderId="0" xfId="0" applyNumberFormat="1" applyFont="1"/>
    <xf numFmtId="0" fontId="82" fillId="0" borderId="0" xfId="0" applyFont="1" applyAlignment="1">
      <alignment vertical="center"/>
    </xf>
    <xf numFmtId="184" fontId="44" fillId="0" borderId="8" xfId="0" applyNumberFormat="1" applyFont="1" applyBorder="1" applyAlignment="1">
      <alignment vertical="center"/>
    </xf>
    <xf numFmtId="2" fontId="0" fillId="0" borderId="0" xfId="0" applyNumberFormat="1"/>
    <xf numFmtId="4" fontId="0" fillId="0" borderId="0" xfId="0" applyNumberFormat="1"/>
    <xf numFmtId="0" fontId="127" fillId="0" borderId="43" xfId="0" applyFont="1" applyBorder="1" applyAlignment="1">
      <alignment horizontal="center" vertical="center"/>
    </xf>
    <xf numFmtId="1" fontId="44" fillId="0" borderId="44" xfId="0" applyNumberFormat="1" applyFont="1" applyBorder="1"/>
    <xf numFmtId="0" fontId="44" fillId="0" borderId="8" xfId="0" applyFont="1" applyBorder="1"/>
    <xf numFmtId="2" fontId="57" fillId="0" borderId="8" xfId="0" applyNumberFormat="1" applyFont="1" applyBorder="1"/>
    <xf numFmtId="1" fontId="44" fillId="0" borderId="45" xfId="0" applyNumberFormat="1" applyFont="1" applyBorder="1"/>
    <xf numFmtId="195" fontId="128" fillId="0" borderId="8" xfId="0" applyNumberFormat="1" applyFont="1" applyBorder="1" applyAlignment="1">
      <alignment horizontal="center" wrapText="1"/>
    </xf>
    <xf numFmtId="0" fontId="58" fillId="0" borderId="0" xfId="0" applyFont="1" applyAlignment="1">
      <alignment horizontal="center" vertical="center"/>
    </xf>
    <xf numFmtId="0" fontId="58" fillId="27" borderId="0" xfId="0" applyFont="1" applyFill="1" applyAlignment="1">
      <alignment vertical="center"/>
    </xf>
    <xf numFmtId="191" fontId="27" fillId="0" borderId="46" xfId="329" applyNumberFormat="1" applyFont="1" applyBorder="1" applyAlignment="1">
      <alignment horizontal="right" vertical="center"/>
    </xf>
    <xf numFmtId="0" fontId="27" fillId="0" borderId="46" xfId="329" applyFont="1" applyBorder="1" applyAlignment="1">
      <alignment horizontal="left" vertical="center"/>
    </xf>
    <xf numFmtId="191" fontId="58" fillId="0" borderId="0" xfId="0" applyNumberFormat="1" applyFont="1" applyAlignment="1">
      <alignment vertical="center"/>
    </xf>
    <xf numFmtId="187" fontId="58" fillId="0" borderId="0" xfId="0" applyNumberFormat="1" applyFont="1" applyAlignment="1">
      <alignment vertical="center"/>
    </xf>
    <xf numFmtId="0" fontId="84" fillId="0" borderId="0" xfId="0" applyFont="1" applyAlignment="1">
      <alignment vertical="center"/>
    </xf>
    <xf numFmtId="186" fontId="58" fillId="0" borderId="0" xfId="0" applyNumberFormat="1" applyFont="1" applyAlignment="1">
      <alignment horizontal="center" vertical="center"/>
    </xf>
    <xf numFmtId="4" fontId="84" fillId="0" borderId="47" xfId="0" applyNumberFormat="1" applyFont="1" applyBorder="1" applyAlignment="1">
      <alignment vertical="center"/>
    </xf>
    <xf numFmtId="4" fontId="84" fillId="0" borderId="0" xfId="0" applyNumberFormat="1" applyFont="1" applyAlignment="1">
      <alignment vertical="center"/>
    </xf>
    <xf numFmtId="166" fontId="58" fillId="0" borderId="0" xfId="0" applyNumberFormat="1" applyFont="1" applyAlignment="1">
      <alignment vertical="center"/>
    </xf>
    <xf numFmtId="192" fontId="58" fillId="0" borderId="0" xfId="0" applyNumberFormat="1" applyFont="1" applyAlignment="1">
      <alignment vertical="center"/>
    </xf>
    <xf numFmtId="196" fontId="58" fillId="0" borderId="0" xfId="0" applyNumberFormat="1" applyFont="1" applyAlignment="1">
      <alignment vertical="center"/>
    </xf>
    <xf numFmtId="194" fontId="58" fillId="0" borderId="0" xfId="0" applyNumberFormat="1" applyFont="1" applyAlignment="1">
      <alignment vertical="center"/>
    </xf>
    <xf numFmtId="168" fontId="58" fillId="0" borderId="0" xfId="0" applyNumberFormat="1" applyFont="1" applyAlignment="1">
      <alignment vertical="center"/>
    </xf>
    <xf numFmtId="0" fontId="0" fillId="0" borderId="0" xfId="0" applyAlignment="1">
      <alignment vertical="center"/>
    </xf>
    <xf numFmtId="38" fontId="22" fillId="0" borderId="0" xfId="0" applyNumberFormat="1" applyFont="1" applyAlignment="1">
      <alignment horizontal="center" vertical="center"/>
    </xf>
    <xf numFmtId="38" fontId="0" fillId="0" borderId="0" xfId="0" applyNumberFormat="1"/>
    <xf numFmtId="0" fontId="129" fillId="60" borderId="33" xfId="0" applyFont="1" applyFill="1" applyBorder="1" applyAlignment="1">
      <alignment horizontal="center" vertical="center"/>
    </xf>
    <xf numFmtId="0" fontId="127" fillId="0" borderId="8" xfId="0" applyFont="1" applyBorder="1" applyAlignment="1">
      <alignment horizontal="center" vertical="center"/>
    </xf>
    <xf numFmtId="0" fontId="0" fillId="0" borderId="8" xfId="0" applyBorder="1"/>
    <xf numFmtId="183" fontId="57" fillId="0" borderId="0" xfId="0" applyNumberFormat="1" applyFont="1"/>
    <xf numFmtId="166" fontId="44" fillId="0" borderId="8" xfId="0" applyNumberFormat="1" applyFont="1" applyBorder="1"/>
    <xf numFmtId="183" fontId="44" fillId="0" borderId="8" xfId="0" applyNumberFormat="1" applyFont="1" applyBorder="1"/>
    <xf numFmtId="166" fontId="44" fillId="0" borderId="8" xfId="174" applyFont="1" applyBorder="1"/>
    <xf numFmtId="0" fontId="82" fillId="0" borderId="8" xfId="0" applyFont="1" applyBorder="1" applyAlignment="1">
      <alignment vertical="center"/>
    </xf>
    <xf numFmtId="195" fontId="44" fillId="0" borderId="0" xfId="0" applyNumberFormat="1" applyFont="1"/>
    <xf numFmtId="198" fontId="62" fillId="0" borderId="0" xfId="178" applyNumberFormat="1" applyFont="1" applyAlignment="1">
      <alignment vertical="center"/>
    </xf>
    <xf numFmtId="0" fontId="108" fillId="0" borderId="0" xfId="252">
      <alignment vertical="center"/>
    </xf>
    <xf numFmtId="0" fontId="130" fillId="0" borderId="0" xfId="0" applyFont="1" applyAlignment="1">
      <alignment vertical="center" wrapText="1"/>
    </xf>
    <xf numFmtId="0" fontId="131" fillId="0" borderId="48" xfId="0" applyFont="1" applyBorder="1" applyAlignment="1">
      <alignment vertical="center"/>
    </xf>
    <xf numFmtId="14" fontId="131" fillId="0" borderId="49" xfId="0" applyNumberFormat="1" applyFont="1" applyBorder="1" applyAlignment="1">
      <alignment horizontal="right" vertical="center"/>
    </xf>
    <xf numFmtId="0" fontId="131" fillId="0" borderId="49" xfId="0" applyFont="1" applyBorder="1" applyAlignment="1">
      <alignment horizontal="right" vertical="center"/>
    </xf>
    <xf numFmtId="0" fontId="131" fillId="0" borderId="49" xfId="0" applyFont="1" applyBorder="1" applyAlignment="1">
      <alignment vertical="center"/>
    </xf>
    <xf numFmtId="0" fontId="58" fillId="0" borderId="0" xfId="0" applyFont="1" applyAlignment="1">
      <alignment vertical="center" wrapText="1"/>
    </xf>
    <xf numFmtId="0" fontId="131" fillId="0" borderId="3" xfId="0" applyFont="1" applyBorder="1" applyAlignment="1">
      <alignment vertical="center"/>
    </xf>
    <xf numFmtId="0" fontId="131" fillId="0" borderId="50" xfId="0" applyFont="1" applyBorder="1" applyAlignment="1">
      <alignment vertical="center"/>
    </xf>
    <xf numFmtId="168" fontId="62" fillId="0" borderId="0" xfId="0" applyNumberFormat="1" applyFont="1" applyAlignment="1">
      <alignment horizontal="center" vertical="center"/>
    </xf>
    <xf numFmtId="14" fontId="0" fillId="0" borderId="8" xfId="0" applyNumberFormat="1" applyBorder="1"/>
    <xf numFmtId="0" fontId="0" fillId="61" borderId="8" xfId="0" applyFill="1" applyBorder="1"/>
    <xf numFmtId="0" fontId="0" fillId="62" borderId="8" xfId="0" applyFill="1" applyBorder="1"/>
    <xf numFmtId="0" fontId="0" fillId="63" borderId="8" xfId="0" applyFill="1" applyBorder="1"/>
    <xf numFmtId="0" fontId="0" fillId="0" borderId="8" xfId="0" quotePrefix="1" applyBorder="1"/>
    <xf numFmtId="0" fontId="130" fillId="0" borderId="0" xfId="0" applyFont="1" applyAlignment="1">
      <alignment vertical="center" wrapText="1"/>
    </xf>
    <xf numFmtId="0" fontId="22" fillId="0" borderId="27" xfId="0" applyFont="1" applyBorder="1" applyAlignment="1">
      <alignment horizontal="center" vertical="center"/>
    </xf>
    <xf numFmtId="0" fontId="108" fillId="0" borderId="0" xfId="252" applyFill="1">
      <alignment vertical="center"/>
    </xf>
    <xf numFmtId="0" fontId="132" fillId="0" borderId="8" xfId="0" applyFont="1" applyBorder="1"/>
    <xf numFmtId="3" fontId="108" fillId="0" borderId="0" xfId="252" applyNumberFormat="1">
      <alignment vertical="center"/>
    </xf>
    <xf numFmtId="3" fontId="0" fillId="0" borderId="0" xfId="0" applyNumberFormat="1"/>
    <xf numFmtId="0" fontId="87" fillId="0" borderId="0" xfId="0" applyFont="1" applyAlignment="1">
      <alignment vertical="center"/>
    </xf>
    <xf numFmtId="0" fontId="88" fillId="0" borderId="0" xfId="0" applyFont="1" applyAlignment="1">
      <alignment vertical="center"/>
    </xf>
    <xf numFmtId="0" fontId="89" fillId="0" borderId="0" xfId="0" applyFont="1" applyAlignment="1">
      <alignment vertical="center"/>
    </xf>
    <xf numFmtId="181" fontId="90" fillId="0" borderId="0" xfId="0" applyNumberFormat="1" applyFont="1" applyAlignment="1">
      <alignment vertical="center"/>
    </xf>
    <xf numFmtId="181" fontId="90" fillId="60" borderId="0" xfId="0" applyNumberFormat="1" applyFont="1" applyFill="1" applyAlignment="1">
      <alignment vertical="center"/>
    </xf>
    <xf numFmtId="0" fontId="89" fillId="0" borderId="0" xfId="0" applyFont="1" applyAlignment="1">
      <alignment horizontal="center" vertical="center"/>
    </xf>
    <xf numFmtId="181" fontId="90" fillId="0" borderId="0" xfId="0" applyNumberFormat="1" applyFont="1" applyAlignment="1">
      <alignment horizontal="left" vertical="center"/>
    </xf>
    <xf numFmtId="0" fontId="87" fillId="0" borderId="0" xfId="0" applyFont="1"/>
    <xf numFmtId="0" fontId="89" fillId="0" borderId="0" xfId="0" applyFont="1" applyAlignment="1">
      <alignment horizontal="left" vertical="center"/>
    </xf>
    <xf numFmtId="0" fontId="133" fillId="0" borderId="0" xfId="0" applyFont="1" applyAlignment="1">
      <alignment vertical="center"/>
    </xf>
    <xf numFmtId="166" fontId="89" fillId="0" borderId="0" xfId="0" applyNumberFormat="1" applyFont="1" applyAlignment="1">
      <alignment vertical="center"/>
    </xf>
    <xf numFmtId="180" fontId="89" fillId="0" borderId="0" xfId="0" applyNumberFormat="1" applyFont="1" applyAlignment="1">
      <alignment horizontal="right" vertical="center"/>
    </xf>
    <xf numFmtId="190" fontId="89" fillId="0" borderId="0" xfId="0" applyNumberFormat="1" applyFont="1" applyAlignment="1">
      <alignment vertical="center"/>
    </xf>
    <xf numFmtId="180" fontId="89" fillId="0" borderId="0" xfId="0" applyNumberFormat="1" applyFont="1" applyAlignment="1">
      <alignment vertical="center"/>
    </xf>
    <xf numFmtId="171" fontId="89" fillId="0" borderId="0" xfId="0" applyNumberFormat="1" applyFont="1" applyAlignment="1">
      <alignment vertical="center"/>
    </xf>
    <xf numFmtId="171" fontId="92" fillId="0" borderId="0" xfId="0" applyNumberFormat="1" applyFont="1" applyAlignment="1">
      <alignment horizontal="left" vertical="center"/>
    </xf>
    <xf numFmtId="0" fontId="91" fillId="0" borderId="0" xfId="0" applyFont="1" applyAlignment="1">
      <alignment vertical="center"/>
    </xf>
    <xf numFmtId="2" fontId="44" fillId="59" borderId="0" xfId="0" applyNumberFormat="1" applyFont="1" applyFill="1" applyAlignment="1">
      <alignment horizontal="center" vertical="center"/>
    </xf>
    <xf numFmtId="200" fontId="44" fillId="0" borderId="0" xfId="0" applyNumberFormat="1" applyFont="1"/>
    <xf numFmtId="201" fontId="44" fillId="0" borderId="8" xfId="0" applyNumberFormat="1" applyFont="1" applyBorder="1"/>
    <xf numFmtId="202" fontId="44" fillId="0" borderId="8" xfId="0" applyNumberFormat="1" applyFont="1" applyBorder="1"/>
    <xf numFmtId="183" fontId="44" fillId="0" borderId="43" xfId="0" applyNumberFormat="1" applyFont="1" applyBorder="1"/>
    <xf numFmtId="199" fontId="44" fillId="0" borderId="8" xfId="174" applyNumberFormat="1" applyFont="1" applyBorder="1"/>
    <xf numFmtId="166" fontId="134" fillId="0" borderId="8" xfId="0" applyNumberFormat="1" applyFont="1" applyBorder="1" applyAlignment="1">
      <alignment horizontal="center"/>
    </xf>
    <xf numFmtId="202" fontId="135" fillId="0" borderId="8" xfId="0" applyNumberFormat="1" applyFont="1" applyBorder="1"/>
    <xf numFmtId="165" fontId="135" fillId="0" borderId="8" xfId="175" applyFont="1" applyBorder="1"/>
    <xf numFmtId="0" fontId="62" fillId="0" borderId="43" xfId="0" applyFont="1" applyBorder="1" applyAlignment="1">
      <alignment horizontal="center" vertical="center"/>
    </xf>
    <xf numFmtId="166" fontId="44" fillId="0" borderId="33" xfId="0" applyNumberFormat="1" applyFont="1" applyBorder="1" applyAlignment="1">
      <alignment vertical="center"/>
    </xf>
    <xf numFmtId="195" fontId="44" fillId="0" borderId="0" xfId="0" applyNumberFormat="1" applyFont="1" applyBorder="1"/>
    <xf numFmtId="0" fontId="136" fillId="0" borderId="8" xfId="0" applyFont="1" applyBorder="1" applyAlignment="1">
      <alignment horizontal="center" vertical="center" wrapText="1"/>
    </xf>
    <xf numFmtId="0" fontId="136" fillId="0" borderId="8" xfId="0" applyFont="1" applyBorder="1" applyAlignment="1">
      <alignment horizontal="center" vertical="center"/>
    </xf>
    <xf numFmtId="0" fontId="136" fillId="64" borderId="8" xfId="0" applyFont="1" applyFill="1" applyBorder="1" applyAlignment="1">
      <alignment horizontal="center" vertical="center"/>
    </xf>
    <xf numFmtId="0" fontId="136" fillId="0" borderId="36" xfId="0" applyFont="1" applyBorder="1" applyAlignment="1">
      <alignment horizontal="center" vertical="center" wrapText="1"/>
    </xf>
    <xf numFmtId="0" fontId="136" fillId="0" borderId="36" xfId="0" applyFont="1" applyBorder="1" applyAlignment="1">
      <alignment horizontal="center" vertical="center"/>
    </xf>
    <xf numFmtId="0" fontId="136" fillId="64" borderId="36" xfId="0" applyFont="1" applyFill="1" applyBorder="1" applyAlignment="1">
      <alignment horizontal="center" vertical="center"/>
    </xf>
    <xf numFmtId="2" fontId="134" fillId="0" borderId="0" xfId="175" applyNumberFormat="1" applyFont="1" applyBorder="1" applyAlignment="1">
      <alignment vertical="center"/>
    </xf>
    <xf numFmtId="188" fontId="44" fillId="0" borderId="0" xfId="0" applyNumberFormat="1" applyFont="1" applyBorder="1"/>
    <xf numFmtId="170" fontId="44" fillId="0" borderId="0" xfId="0" applyNumberFormat="1" applyFont="1" applyBorder="1"/>
    <xf numFmtId="0" fontId="44" fillId="0" borderId="0" xfId="0" applyFont="1" applyBorder="1"/>
    <xf numFmtId="49" fontId="93" fillId="0" borderId="33" xfId="328" applyNumberFormat="1" applyFont="1" applyFill="1" applyBorder="1" applyAlignment="1" applyProtection="1">
      <alignment horizontal="left" vertical="center"/>
    </xf>
    <xf numFmtId="38" fontId="94" fillId="0" borderId="51" xfId="0" applyNumberFormat="1" applyFont="1" applyFill="1" applyBorder="1" applyAlignment="1">
      <alignment horizontal="right" vertical="center"/>
    </xf>
    <xf numFmtId="0" fontId="136" fillId="64" borderId="51" xfId="0" applyFont="1" applyFill="1" applyBorder="1" applyAlignment="1">
      <alignment horizontal="center" vertical="center" wrapText="1"/>
    </xf>
    <xf numFmtId="49" fontId="95" fillId="0" borderId="33" xfId="328" applyNumberFormat="1" applyFont="1" applyFill="1" applyBorder="1" applyAlignment="1" applyProtection="1">
      <alignment horizontal="left" vertical="center"/>
    </xf>
    <xf numFmtId="49" fontId="95" fillId="0" borderId="8" xfId="328" applyNumberFormat="1" applyFont="1" applyFill="1" applyBorder="1" applyAlignment="1" applyProtection="1">
      <alignment horizontal="left" vertical="center"/>
    </xf>
    <xf numFmtId="49" fontId="95" fillId="65" borderId="8" xfId="328" applyNumberFormat="1" applyFont="1" applyFill="1" applyBorder="1" applyAlignment="1" applyProtection="1">
      <alignment horizontal="left" vertical="center"/>
    </xf>
    <xf numFmtId="1" fontId="96" fillId="0" borderId="8" xfId="328" applyNumberFormat="1" applyFont="1" applyFill="1" applyBorder="1" applyAlignment="1" applyProtection="1">
      <alignment horizontal="left" vertical="center"/>
    </xf>
    <xf numFmtId="1" fontId="96" fillId="65" borderId="8" xfId="328" applyNumberFormat="1" applyFont="1" applyFill="1" applyBorder="1" applyAlignment="1" applyProtection="1">
      <alignment horizontal="left" vertical="center"/>
    </xf>
    <xf numFmtId="49" fontId="96" fillId="0" borderId="8" xfId="328" applyNumberFormat="1" applyFont="1" applyFill="1" applyBorder="1" applyAlignment="1" applyProtection="1">
      <alignment horizontal="left" vertical="center"/>
    </xf>
    <xf numFmtId="0" fontId="136" fillId="64" borderId="51" xfId="0" applyFont="1" applyFill="1" applyBorder="1" applyAlignment="1">
      <alignment horizontal="center" vertical="center"/>
    </xf>
    <xf numFmtId="166" fontId="44" fillId="0" borderId="0" xfId="174" applyFont="1"/>
    <xf numFmtId="184" fontId="44" fillId="59" borderId="8" xfId="0" applyNumberFormat="1" applyFont="1" applyFill="1" applyBorder="1" applyAlignment="1">
      <alignment vertical="center"/>
    </xf>
    <xf numFmtId="0" fontId="81" fillId="0" borderId="0" xfId="0" applyFont="1" applyAlignment="1">
      <alignment vertical="center"/>
    </xf>
    <xf numFmtId="0" fontId="44" fillId="61" borderId="0" xfId="0" applyFont="1" applyFill="1" applyAlignment="1">
      <alignment vertical="center"/>
    </xf>
    <xf numFmtId="166" fontId="22" fillId="61" borderId="0" xfId="174" applyFont="1" applyFill="1" applyAlignment="1">
      <alignment vertical="center" wrapText="1"/>
    </xf>
    <xf numFmtId="170" fontId="44" fillId="61" borderId="0" xfId="0" applyNumberFormat="1" applyFont="1" applyFill="1" applyAlignment="1">
      <alignment vertical="center"/>
    </xf>
    <xf numFmtId="0" fontId="58" fillId="61" borderId="0" xfId="0" applyFont="1" applyFill="1" applyAlignment="1">
      <alignment vertical="center"/>
    </xf>
    <xf numFmtId="0" fontId="126" fillId="0" borderId="0" xfId="0" applyFont="1" applyAlignment="1">
      <alignment horizontal="center" wrapText="1"/>
    </xf>
    <xf numFmtId="190" fontId="44" fillId="0" borderId="0" xfId="0" applyNumberFormat="1" applyFont="1" applyAlignment="1">
      <alignment vertical="center"/>
    </xf>
    <xf numFmtId="166" fontId="44" fillId="0" borderId="0" xfId="174" applyFont="1" applyAlignment="1">
      <alignment vertical="center"/>
    </xf>
    <xf numFmtId="0" fontId="89" fillId="0" borderId="0" xfId="0" quotePrefix="1" applyFont="1" applyAlignment="1">
      <alignment vertical="center"/>
    </xf>
    <xf numFmtId="4" fontId="108" fillId="0" borderId="8" xfId="255" applyNumberFormat="1" applyBorder="1"/>
    <xf numFmtId="0" fontId="22" fillId="0" borderId="20" xfId="0" applyFont="1" applyBorder="1" applyAlignment="1">
      <alignment horizontal="center" vertical="center"/>
    </xf>
    <xf numFmtId="0" fontId="129" fillId="60" borderId="20" xfId="0" applyFont="1" applyFill="1" applyBorder="1" applyAlignment="1">
      <alignment horizontal="center" vertical="center"/>
    </xf>
    <xf numFmtId="0" fontId="58" fillId="0" borderId="20" xfId="0" applyFont="1" applyBorder="1" applyAlignment="1">
      <alignment wrapText="1"/>
    </xf>
    <xf numFmtId="0" fontId="137" fillId="0" borderId="8" xfId="0" applyFont="1" applyBorder="1" applyAlignment="1">
      <alignment horizontal="center" vertical="center"/>
    </xf>
    <xf numFmtId="0" fontId="137" fillId="60" borderId="33" xfId="0" applyFont="1" applyFill="1" applyBorder="1" applyAlignment="1">
      <alignment horizontal="center" vertical="center"/>
    </xf>
    <xf numFmtId="0" fontId="137" fillId="0" borderId="33" xfId="0" applyFont="1" applyBorder="1" applyAlignment="1">
      <alignment horizontal="center" vertical="center"/>
    </xf>
    <xf numFmtId="0" fontId="137" fillId="0" borderId="32" xfId="0" applyFont="1" applyBorder="1" applyAlignment="1">
      <alignment horizontal="center" vertical="center"/>
    </xf>
    <xf numFmtId="0" fontId="137" fillId="0" borderId="52" xfId="0" applyFont="1" applyBorder="1" applyAlignment="1">
      <alignment horizontal="center" vertical="center"/>
    </xf>
    <xf numFmtId="203" fontId="89" fillId="0" borderId="0" xfId="0" applyNumberFormat="1" applyFont="1" applyAlignment="1">
      <alignment vertical="center"/>
    </xf>
    <xf numFmtId="204" fontId="89" fillId="0" borderId="0" xfId="0" applyNumberFormat="1" applyFont="1" applyAlignment="1">
      <alignment vertical="center"/>
    </xf>
    <xf numFmtId="0" fontId="64" fillId="0" borderId="0" xfId="0" applyFont="1" applyFill="1" applyBorder="1" applyAlignment="1">
      <alignment horizontal="center" vertical="center"/>
    </xf>
    <xf numFmtId="38" fontId="22" fillId="0" borderId="0" xfId="0" applyNumberFormat="1" applyFont="1" applyFill="1" applyBorder="1" applyAlignment="1">
      <alignment horizontal="center" vertical="center" wrapText="1"/>
    </xf>
    <xf numFmtId="183" fontId="57" fillId="0" borderId="0" xfId="0" applyNumberFormat="1" applyFont="1" applyFill="1" applyBorder="1" applyAlignment="1">
      <alignment horizontal="center" vertical="center"/>
    </xf>
    <xf numFmtId="166" fontId="57" fillId="0" borderId="0" xfId="174" applyFont="1" applyFill="1" applyBorder="1" applyAlignment="1">
      <alignment vertical="center"/>
    </xf>
    <xf numFmtId="188" fontId="22" fillId="0" borderId="0" xfId="175" applyNumberFormat="1" applyFont="1" applyFill="1" applyBorder="1" applyAlignment="1">
      <alignment horizontal="center" vertical="center"/>
    </xf>
    <xf numFmtId="0" fontId="44" fillId="0" borderId="0" xfId="0" applyFont="1" applyFill="1" applyAlignment="1">
      <alignment horizontal="center" vertical="center"/>
    </xf>
    <xf numFmtId="0" fontId="62" fillId="0" borderId="0" xfId="0" applyFont="1" applyFill="1" applyAlignment="1">
      <alignment horizontal="center" vertical="center"/>
    </xf>
    <xf numFmtId="166" fontId="44" fillId="0" borderId="0" xfId="0" applyNumberFormat="1" applyFont="1" applyFill="1" applyAlignment="1">
      <alignment horizontal="center" vertical="center"/>
    </xf>
    <xf numFmtId="168" fontId="62" fillId="0" borderId="0" xfId="178" applyNumberFormat="1" applyFont="1" applyFill="1" applyAlignment="1">
      <alignment horizontal="center" vertical="center"/>
    </xf>
    <xf numFmtId="195" fontId="62" fillId="0" borderId="0" xfId="0" applyNumberFormat="1" applyFont="1" applyFill="1" applyAlignment="1">
      <alignment horizontal="center" vertical="center"/>
    </xf>
    <xf numFmtId="0" fontId="126" fillId="0" borderId="0" xfId="0" applyFont="1" applyFill="1" applyAlignment="1">
      <alignment horizontal="center" vertical="center" wrapText="1"/>
    </xf>
    <xf numFmtId="0" fontId="44" fillId="0" borderId="0" xfId="0" applyFont="1" applyFill="1" applyAlignment="1">
      <alignment vertical="center"/>
    </xf>
    <xf numFmtId="193" fontId="81" fillId="0" borderId="0" xfId="0" applyNumberFormat="1" applyFont="1" applyAlignment="1">
      <alignment vertical="center"/>
    </xf>
    <xf numFmtId="166" fontId="81" fillId="0" borderId="0" xfId="0" applyNumberFormat="1" applyFont="1" applyAlignment="1">
      <alignment vertical="center"/>
    </xf>
    <xf numFmtId="205" fontId="89" fillId="0" borderId="0" xfId="0" applyNumberFormat="1" applyFont="1" applyAlignment="1">
      <alignment vertical="center"/>
    </xf>
    <xf numFmtId="183" fontId="44" fillId="0" borderId="14" xfId="0" applyNumberFormat="1" applyFont="1" applyBorder="1"/>
    <xf numFmtId="183" fontId="44" fillId="0" borderId="0" xfId="0" applyNumberFormat="1" applyFont="1" applyBorder="1"/>
    <xf numFmtId="0" fontId="44" fillId="0" borderId="8" xfId="0" applyFont="1" applyBorder="1" applyAlignment="1">
      <alignment horizontal="center" vertical="center" wrapText="1"/>
    </xf>
    <xf numFmtId="0" fontId="99" fillId="0" borderId="0" xfId="0" applyFont="1" applyAlignment="1">
      <alignment vertical="center"/>
    </xf>
    <xf numFmtId="166" fontId="98" fillId="0" borderId="0" xfId="0" applyNumberFormat="1" applyFont="1" applyAlignment="1">
      <alignment horizontal="left" vertical="center"/>
    </xf>
    <xf numFmtId="166" fontId="99" fillId="0" borderId="0" xfId="0" applyNumberFormat="1" applyFont="1" applyAlignment="1">
      <alignment vertical="center"/>
    </xf>
    <xf numFmtId="192" fontId="99" fillId="0" borderId="0" xfId="0" applyNumberFormat="1" applyFont="1" applyAlignment="1">
      <alignment vertical="center"/>
    </xf>
    <xf numFmtId="0" fontId="100" fillId="0" borderId="0" xfId="0" applyFont="1" applyAlignment="1">
      <alignment horizontal="center" vertical="center"/>
    </xf>
    <xf numFmtId="195" fontId="100" fillId="0" borderId="0" xfId="0" applyNumberFormat="1" applyFont="1" applyAlignment="1">
      <alignment horizontal="center" vertical="center"/>
    </xf>
    <xf numFmtId="0" fontId="99" fillId="59" borderId="0" xfId="0" applyFont="1" applyFill="1" applyAlignment="1">
      <alignment vertical="center"/>
    </xf>
    <xf numFmtId="192" fontId="22" fillId="0" borderId="0" xfId="0" applyNumberFormat="1" applyFont="1" applyFill="1" applyAlignment="1">
      <alignment horizontal="center" vertical="center"/>
    </xf>
    <xf numFmtId="0" fontId="125" fillId="0" borderId="0" xfId="0" applyFont="1" applyFill="1" applyAlignment="1">
      <alignment horizontal="center" vertical="center"/>
    </xf>
    <xf numFmtId="0" fontId="58" fillId="0" borderId="0" xfId="0" applyFont="1" applyFill="1" applyAlignment="1">
      <alignment vertical="center"/>
    </xf>
    <xf numFmtId="0" fontId="0" fillId="0" borderId="0" xfId="0" applyFill="1"/>
    <xf numFmtId="0" fontId="80" fillId="0" borderId="0" xfId="0" applyFont="1" applyFill="1"/>
    <xf numFmtId="0" fontId="22" fillId="0" borderId="0" xfId="0" applyFont="1" applyFill="1" applyAlignment="1">
      <alignment vertical="center"/>
    </xf>
    <xf numFmtId="0" fontId="57" fillId="0" borderId="0" xfId="0" applyFont="1" applyFill="1" applyAlignment="1">
      <alignment vertical="center"/>
    </xf>
    <xf numFmtId="186" fontId="44" fillId="0" borderId="0" xfId="0" applyNumberFormat="1" applyFont="1" applyFill="1" applyAlignment="1">
      <alignment horizontal="center" vertical="center"/>
    </xf>
    <xf numFmtId="0" fontId="69" fillId="0" borderId="0" xfId="0" applyFont="1" applyFill="1" applyAlignment="1">
      <alignment vertical="center"/>
    </xf>
    <xf numFmtId="0" fontId="132" fillId="0" borderId="0" xfId="0" applyFont="1" applyFill="1"/>
    <xf numFmtId="186" fontId="125" fillId="0" borderId="0" xfId="0" applyNumberFormat="1" applyFont="1" applyFill="1" applyAlignment="1">
      <alignment horizontal="center" vertical="center"/>
    </xf>
    <xf numFmtId="0" fontId="138" fillId="0" borderId="0" xfId="0" applyFont="1" applyFill="1"/>
    <xf numFmtId="0" fontId="129" fillId="0" borderId="0" xfId="0" applyFont="1" applyFill="1" applyAlignment="1">
      <alignment vertical="center"/>
    </xf>
    <xf numFmtId="0" fontId="139" fillId="0" borderId="0" xfId="0" applyFont="1" applyFill="1" applyAlignment="1">
      <alignment vertical="center"/>
    </xf>
    <xf numFmtId="0" fontId="136" fillId="0" borderId="53" xfId="0" applyFont="1" applyBorder="1" applyAlignment="1">
      <alignment horizontal="center" vertical="center"/>
    </xf>
    <xf numFmtId="0" fontId="136" fillId="0" borderId="48" xfId="0" applyFont="1" applyBorder="1" applyAlignment="1">
      <alignment horizontal="center" vertical="center"/>
    </xf>
    <xf numFmtId="0" fontId="136" fillId="0" borderId="48" xfId="0" applyFont="1" applyBorder="1" applyAlignment="1">
      <alignment horizontal="center" vertical="center" wrapText="1"/>
    </xf>
    <xf numFmtId="0" fontId="57" fillId="0" borderId="43" xfId="0" applyFont="1" applyBorder="1" applyAlignment="1">
      <alignment horizontal="center" vertical="center" wrapText="1"/>
    </xf>
    <xf numFmtId="166" fontId="44" fillId="0" borderId="36" xfId="0" applyNumberFormat="1" applyFont="1" applyBorder="1" applyAlignment="1">
      <alignment vertical="center"/>
    </xf>
    <xf numFmtId="194" fontId="0" fillId="0" borderId="0" xfId="0" applyNumberFormat="1"/>
    <xf numFmtId="194" fontId="97" fillId="59" borderId="0" xfId="175" applyNumberFormat="1" applyFont="1" applyFill="1"/>
    <xf numFmtId="194" fontId="0" fillId="0" borderId="0" xfId="175" applyNumberFormat="1" applyFont="1"/>
    <xf numFmtId="0" fontId="136" fillId="0" borderId="53" xfId="0" applyFont="1" applyBorder="1" applyAlignment="1">
      <alignment horizontal="center" vertical="center" wrapText="1"/>
    </xf>
    <xf numFmtId="206" fontId="89" fillId="0" borderId="0" xfId="0" applyNumberFormat="1" applyFont="1" applyAlignment="1">
      <alignment horizontal="left" vertical="center"/>
    </xf>
    <xf numFmtId="0" fontId="140" fillId="0" borderId="8" xfId="0" applyFont="1" applyBorder="1" applyAlignment="1">
      <alignment horizontal="center" vertical="center" wrapText="1"/>
    </xf>
    <xf numFmtId="184" fontId="58" fillId="0" borderId="0" xfId="174" applyNumberFormat="1" applyFont="1" applyAlignment="1">
      <alignment vertical="center"/>
    </xf>
    <xf numFmtId="184" fontId="135" fillId="0" borderId="8" xfId="0" applyNumberFormat="1" applyFont="1" applyBorder="1" applyAlignment="1">
      <alignment vertical="center"/>
    </xf>
    <xf numFmtId="184" fontId="0" fillId="0" borderId="0" xfId="174" applyNumberFormat="1" applyFont="1"/>
    <xf numFmtId="0" fontId="22" fillId="0" borderId="0" xfId="0" applyFont="1" applyBorder="1" applyAlignment="1">
      <alignment horizontal="center" vertical="center"/>
    </xf>
    <xf numFmtId="0" fontId="22" fillId="0" borderId="54" xfId="0" applyFont="1" applyBorder="1" applyAlignment="1">
      <alignment horizontal="center" vertical="center" wrapText="1"/>
    </xf>
    <xf numFmtId="2" fontId="22" fillId="0" borderId="43" xfId="0" applyNumberFormat="1" applyFont="1" applyBorder="1" applyAlignment="1">
      <alignment horizontal="right" vertical="center" wrapText="1"/>
    </xf>
    <xf numFmtId="0" fontId="22" fillId="0" borderId="55" xfId="0" applyFont="1" applyBorder="1" applyAlignment="1">
      <alignment horizontal="center" vertical="center"/>
    </xf>
    <xf numFmtId="38" fontId="22" fillId="0" borderId="56" xfId="0" applyNumberFormat="1" applyFont="1" applyBorder="1" applyAlignment="1">
      <alignment horizontal="center" vertical="center" wrapText="1"/>
    </xf>
    <xf numFmtId="2" fontId="22" fillId="0" borderId="33" xfId="0" applyNumberFormat="1" applyFont="1" applyBorder="1" applyAlignment="1">
      <alignment horizontal="right" vertical="center" wrapText="1"/>
    </xf>
    <xf numFmtId="2" fontId="22" fillId="0" borderId="27" xfId="0" applyNumberFormat="1" applyFont="1" applyBorder="1" applyAlignment="1">
      <alignment horizontal="right" vertical="center" wrapText="1"/>
    </xf>
    <xf numFmtId="186" fontId="22" fillId="0" borderId="0" xfId="0" applyNumberFormat="1" applyFont="1" applyBorder="1" applyAlignment="1">
      <alignment horizontal="center" vertical="center"/>
    </xf>
    <xf numFmtId="38" fontId="22" fillId="0" borderId="0" xfId="0" applyNumberFormat="1" applyFont="1" applyBorder="1" applyAlignment="1">
      <alignment horizontal="center" vertical="center" wrapText="1"/>
    </xf>
    <xf numFmtId="2" fontId="22" fillId="0" borderId="0" xfId="0" applyNumberFormat="1" applyFont="1" applyBorder="1" applyAlignment="1">
      <alignment horizontal="right" vertical="center" wrapText="1"/>
    </xf>
    <xf numFmtId="188" fontId="22" fillId="0" borderId="0" xfId="175" applyNumberFormat="1" applyFont="1" applyBorder="1" applyAlignment="1">
      <alignment horizontal="right" vertical="center" wrapText="1"/>
    </xf>
    <xf numFmtId="1" fontId="22" fillId="0" borderId="0" xfId="0" applyNumberFormat="1" applyFont="1" applyBorder="1" applyAlignment="1">
      <alignment vertical="center"/>
    </xf>
    <xf numFmtId="0" fontId="22" fillId="0" borderId="0" xfId="0" applyFont="1" applyBorder="1" applyAlignment="1">
      <alignment vertical="center"/>
    </xf>
    <xf numFmtId="166" fontId="57" fillId="0" borderId="0" xfId="175" applyNumberFormat="1" applyFont="1" applyBorder="1" applyAlignment="1">
      <alignment vertical="center"/>
    </xf>
    <xf numFmtId="0" fontId="57" fillId="0" borderId="0" xfId="0" applyFont="1" applyBorder="1" applyAlignment="1">
      <alignment horizontal="center" vertical="center"/>
    </xf>
    <xf numFmtId="0" fontId="22" fillId="0" borderId="0" xfId="0" applyFont="1" applyBorder="1" applyAlignment="1">
      <alignment vertical="center" wrapText="1"/>
    </xf>
    <xf numFmtId="2" fontId="22" fillId="0" borderId="0" xfId="0" applyNumberFormat="1" applyFont="1" applyBorder="1" applyAlignment="1">
      <alignment vertical="center" wrapText="1"/>
    </xf>
    <xf numFmtId="166" fontId="58" fillId="0" borderId="0" xfId="174" applyFont="1" applyAlignment="1">
      <alignment vertical="center"/>
    </xf>
    <xf numFmtId="184" fontId="89" fillId="0" borderId="0" xfId="174" applyNumberFormat="1" applyFont="1" applyAlignment="1">
      <alignment vertical="center"/>
    </xf>
    <xf numFmtId="0" fontId="136" fillId="0" borderId="8" xfId="0" applyFont="1" applyBorder="1" applyAlignment="1">
      <alignment wrapText="1"/>
    </xf>
    <xf numFmtId="184" fontId="57" fillId="0" borderId="8" xfId="174" applyNumberFormat="1" applyFont="1" applyBorder="1" applyAlignment="1">
      <alignment vertical="center"/>
    </xf>
    <xf numFmtId="0" fontId="136" fillId="64" borderId="48" xfId="0" applyFont="1" applyFill="1" applyBorder="1" applyAlignment="1">
      <alignment horizontal="center" vertical="center" wrapText="1"/>
    </xf>
    <xf numFmtId="0" fontId="126" fillId="0" borderId="0" xfId="0" applyFont="1" applyAlignment="1">
      <alignment horizontal="center" vertical="center" wrapText="1"/>
    </xf>
    <xf numFmtId="0" fontId="62" fillId="0" borderId="0" xfId="0" applyFont="1" applyAlignment="1">
      <alignment horizontal="center" vertical="center"/>
    </xf>
    <xf numFmtId="166" fontId="44" fillId="0" borderId="0" xfId="0" applyNumberFormat="1" applyFont="1" applyAlignment="1">
      <alignment horizontal="center" vertical="center"/>
    </xf>
    <xf numFmtId="0" fontId="136" fillId="64" borderId="48" xfId="0" applyFont="1" applyFill="1" applyBorder="1" applyAlignment="1">
      <alignment horizontal="center" vertical="center"/>
    </xf>
    <xf numFmtId="1" fontId="22" fillId="0" borderId="0" xfId="0" applyNumberFormat="1" applyFont="1" applyBorder="1" applyAlignment="1">
      <alignment horizontal="center" vertical="center"/>
    </xf>
    <xf numFmtId="0" fontId="57" fillId="0" borderId="31" xfId="0" applyFont="1" applyBorder="1" applyAlignment="1">
      <alignment horizontal="center" vertical="center"/>
    </xf>
    <xf numFmtId="0" fontId="57" fillId="0" borderId="32" xfId="0" applyFont="1" applyBorder="1" applyAlignment="1">
      <alignment horizontal="center" vertical="center"/>
    </xf>
    <xf numFmtId="0" fontId="57" fillId="0" borderId="57" xfId="0" applyFont="1" applyBorder="1" applyAlignment="1">
      <alignment horizontal="center" vertical="center"/>
    </xf>
    <xf numFmtId="38" fontId="57" fillId="0" borderId="36" xfId="0" applyNumberFormat="1" applyFont="1" applyBorder="1" applyAlignment="1">
      <alignment horizontal="center" vertical="center"/>
    </xf>
    <xf numFmtId="182" fontId="64" fillId="0" borderId="8" xfId="0" applyNumberFormat="1" applyFont="1" applyBorder="1" applyAlignment="1">
      <alignment horizontal="center" vertical="center"/>
    </xf>
    <xf numFmtId="38" fontId="57" fillId="26" borderId="52" xfId="0" applyNumberFormat="1" applyFont="1" applyFill="1" applyBorder="1" applyAlignment="1">
      <alignment horizontal="center" vertical="center"/>
    </xf>
    <xf numFmtId="0" fontId="57" fillId="26" borderId="52" xfId="0" applyFont="1" applyFill="1" applyBorder="1" applyAlignment="1">
      <alignment vertical="center"/>
    </xf>
    <xf numFmtId="0" fontId="126" fillId="0" borderId="0" xfId="0" applyFont="1" applyAlignment="1">
      <alignment horizontal="center" wrapText="1"/>
    </xf>
    <xf numFmtId="0" fontId="136" fillId="0" borderId="0" xfId="0" applyFont="1"/>
    <xf numFmtId="0" fontId="57" fillId="0" borderId="8" xfId="0" applyFont="1" applyBorder="1" applyAlignment="1">
      <alignment horizontal="center"/>
    </xf>
    <xf numFmtId="203" fontId="44" fillId="59" borderId="0" xfId="0" applyNumberFormat="1" applyFont="1" applyFill="1" applyAlignment="1">
      <alignment vertical="center"/>
    </xf>
    <xf numFmtId="0" fontId="44" fillId="0" borderId="0" xfId="0" applyFont="1" applyAlignment="1">
      <alignment vertical="center" wrapText="1"/>
    </xf>
    <xf numFmtId="0" fontId="87" fillId="0" borderId="57" xfId="0" applyFont="1" applyFill="1" applyBorder="1" applyAlignment="1">
      <alignment horizontal="center" vertical="center"/>
    </xf>
    <xf numFmtId="184" fontId="141" fillId="0" borderId="8" xfId="174" applyNumberFormat="1" applyFont="1" applyFill="1" applyBorder="1" applyAlignment="1">
      <alignment horizontal="center" vertical="center"/>
    </xf>
    <xf numFmtId="182" fontId="141" fillId="0" borderId="8" xfId="0" applyNumberFormat="1" applyFont="1" applyFill="1" applyBorder="1" applyAlignment="1">
      <alignment horizontal="center" vertical="center"/>
    </xf>
    <xf numFmtId="184" fontId="87" fillId="26" borderId="52" xfId="174" applyNumberFormat="1" applyFont="1" applyFill="1" applyBorder="1" applyAlignment="1">
      <alignment horizontal="center" vertical="center"/>
    </xf>
    <xf numFmtId="0" fontId="87" fillId="0" borderId="38" xfId="0" applyFont="1" applyBorder="1" applyAlignment="1">
      <alignment horizontal="center" vertical="center"/>
    </xf>
    <xf numFmtId="184" fontId="87" fillId="0" borderId="8" xfId="174" applyNumberFormat="1" applyFont="1" applyFill="1" applyBorder="1" applyAlignment="1">
      <alignment horizontal="center" vertical="center"/>
    </xf>
    <xf numFmtId="1" fontId="87" fillId="0" borderId="51" xfId="0" applyNumberFormat="1" applyFont="1" applyFill="1" applyBorder="1" applyAlignment="1">
      <alignment horizontal="right" vertical="center"/>
    </xf>
    <xf numFmtId="166" fontId="87" fillId="0" borderId="8" xfId="174" applyFont="1" applyBorder="1" applyAlignment="1">
      <alignment vertical="center" wrapText="1"/>
    </xf>
    <xf numFmtId="0" fontId="107" fillId="0" borderId="0" xfId="0" applyFont="1" applyAlignment="1">
      <alignment vertical="center"/>
    </xf>
    <xf numFmtId="183" fontId="89" fillId="0" borderId="0" xfId="0" applyNumberFormat="1" applyFont="1" applyAlignment="1">
      <alignment horizontal="right" vertical="center"/>
    </xf>
    <xf numFmtId="204" fontId="87" fillId="0" borderId="0" xfId="0" applyNumberFormat="1" applyFont="1" applyAlignment="1">
      <alignment vertical="center"/>
    </xf>
    <xf numFmtId="193" fontId="87" fillId="0" borderId="0" xfId="0" applyNumberFormat="1" applyFont="1" applyAlignment="1">
      <alignment vertical="center"/>
    </xf>
    <xf numFmtId="166" fontId="87" fillId="0" borderId="58" xfId="174" applyFont="1" applyBorder="1" applyAlignment="1">
      <alignment vertical="center" wrapText="1"/>
    </xf>
    <xf numFmtId="190" fontId="87" fillId="26" borderId="59" xfId="175" applyNumberFormat="1" applyFont="1" applyFill="1" applyBorder="1" applyAlignment="1">
      <alignment vertical="center"/>
    </xf>
    <xf numFmtId="0" fontId="88" fillId="26" borderId="60" xfId="0" applyFont="1" applyFill="1" applyBorder="1" applyAlignment="1">
      <alignment vertical="center"/>
    </xf>
    <xf numFmtId="183" fontId="88" fillId="26" borderId="61" xfId="0" applyNumberFormat="1" applyFont="1" applyFill="1" applyBorder="1" applyAlignment="1">
      <alignment horizontal="center" vertical="center"/>
    </xf>
    <xf numFmtId="183" fontId="87" fillId="26" borderId="62" xfId="0" applyNumberFormat="1" applyFont="1" applyFill="1" applyBorder="1" applyAlignment="1">
      <alignment horizontal="right" vertical="center"/>
    </xf>
    <xf numFmtId="166" fontId="87" fillId="26" borderId="63" xfId="174" applyFont="1" applyFill="1" applyBorder="1" applyAlignment="1">
      <alignment vertical="center"/>
    </xf>
    <xf numFmtId="166" fontId="87" fillId="26" borderId="62" xfId="174" applyFont="1" applyFill="1" applyBorder="1" applyAlignment="1">
      <alignment vertical="center"/>
    </xf>
    <xf numFmtId="188" fontId="87" fillId="26" borderId="52" xfId="175" applyNumberFormat="1" applyFont="1" applyFill="1" applyBorder="1" applyAlignment="1">
      <alignment vertical="center"/>
    </xf>
    <xf numFmtId="0" fontId="82" fillId="0" borderId="31" xfId="0" applyFont="1" applyBorder="1" applyAlignment="1">
      <alignment horizontal="center" vertical="center"/>
    </xf>
    <xf numFmtId="0" fontId="82" fillId="0" borderId="64" xfId="0" applyFont="1" applyBorder="1" applyAlignment="1">
      <alignment horizontal="center" vertical="center"/>
    </xf>
    <xf numFmtId="0" fontId="82" fillId="0" borderId="32" xfId="0" applyFont="1" applyBorder="1" applyAlignment="1">
      <alignment horizontal="center" vertical="center"/>
    </xf>
    <xf numFmtId="0" fontId="82" fillId="0" borderId="32" xfId="0" applyFont="1" applyBorder="1" applyAlignment="1">
      <alignment horizontal="center" vertical="center" wrapText="1"/>
    </xf>
    <xf numFmtId="0" fontId="82" fillId="0" borderId="65" xfId="0" applyFont="1" applyBorder="1" applyAlignment="1">
      <alignment horizontal="center" vertical="center" wrapText="1"/>
    </xf>
    <xf numFmtId="166" fontId="22" fillId="0" borderId="0" xfId="174" applyFont="1" applyAlignment="1">
      <alignment horizontal="left" vertical="center" wrapText="1"/>
    </xf>
    <xf numFmtId="207" fontId="81" fillId="0" borderId="0" xfId="0" applyNumberFormat="1" applyFont="1" applyAlignment="1">
      <alignment vertical="center"/>
    </xf>
    <xf numFmtId="208" fontId="89" fillId="0" borderId="0" xfId="0" applyNumberFormat="1" applyFont="1" applyAlignment="1">
      <alignment vertical="center"/>
    </xf>
    <xf numFmtId="204" fontId="81" fillId="0" borderId="0" xfId="0" applyNumberFormat="1" applyFont="1" applyAlignment="1">
      <alignment vertical="center"/>
    </xf>
    <xf numFmtId="209" fontId="92" fillId="0" borderId="0" xfId="0" applyNumberFormat="1" applyFont="1" applyAlignment="1">
      <alignment horizontal="left" vertical="center"/>
    </xf>
    <xf numFmtId="210" fontId="81" fillId="0" borderId="0" xfId="0" applyNumberFormat="1" applyFont="1" applyAlignment="1">
      <alignment vertical="center"/>
    </xf>
    <xf numFmtId="211" fontId="81" fillId="0" borderId="0" xfId="0" applyNumberFormat="1" applyFont="1" applyAlignment="1">
      <alignment vertical="center"/>
    </xf>
    <xf numFmtId="0" fontId="58" fillId="0" borderId="8" xfId="0" applyFont="1" applyBorder="1" applyAlignment="1">
      <alignment vertical="center"/>
    </xf>
    <xf numFmtId="197" fontId="58" fillId="0" borderId="8" xfId="0" applyNumberFormat="1" applyFont="1" applyBorder="1" applyAlignment="1">
      <alignment vertical="center"/>
    </xf>
    <xf numFmtId="0" fontId="57" fillId="0" borderId="8" xfId="0" applyFont="1" applyBorder="1" applyAlignment="1">
      <alignment vertical="center"/>
    </xf>
    <xf numFmtId="10" fontId="58" fillId="0" borderId="8" xfId="0" applyNumberFormat="1" applyFont="1" applyBorder="1" applyAlignment="1">
      <alignment horizontal="left" vertical="center"/>
    </xf>
    <xf numFmtId="0" fontId="137" fillId="0" borderId="72" xfId="0" applyFont="1" applyBorder="1" applyAlignment="1">
      <alignment horizontal="left" vertical="center"/>
    </xf>
    <xf numFmtId="0" fontId="137" fillId="0" borderId="51" xfId="0" applyFont="1" applyBorder="1" applyAlignment="1">
      <alignment horizontal="left" vertical="center"/>
    </xf>
    <xf numFmtId="0" fontId="137" fillId="0" borderId="60" xfId="0" applyFont="1" applyBorder="1" applyAlignment="1">
      <alignment horizontal="left" vertical="center"/>
    </xf>
    <xf numFmtId="0" fontId="137" fillId="0" borderId="62" xfId="0" applyFont="1" applyBorder="1" applyAlignment="1">
      <alignment horizontal="left" vertical="center"/>
    </xf>
    <xf numFmtId="0" fontId="137" fillId="0" borderId="73" xfId="0" applyFont="1" applyBorder="1" applyAlignment="1">
      <alignment horizontal="left" vertical="center"/>
    </xf>
    <xf numFmtId="0" fontId="137" fillId="0" borderId="24" xfId="0" applyFont="1" applyBorder="1" applyAlignment="1">
      <alignment horizontal="left" vertical="center"/>
    </xf>
    <xf numFmtId="0" fontId="137" fillId="0" borderId="71" xfId="0" applyFont="1" applyBorder="1" applyAlignment="1">
      <alignment horizontal="left" vertical="center"/>
    </xf>
    <xf numFmtId="0" fontId="137" fillId="0" borderId="66" xfId="0" applyFont="1" applyBorder="1" applyAlignment="1">
      <alignment horizontal="left" vertical="center"/>
    </xf>
    <xf numFmtId="0" fontId="22" fillId="0" borderId="0" xfId="0" applyFont="1" applyBorder="1" applyAlignment="1">
      <alignment horizontal="center" vertical="center"/>
    </xf>
    <xf numFmtId="0" fontId="58" fillId="0" borderId="56" xfId="0" applyFont="1" applyBorder="1" applyAlignment="1">
      <alignment horizontal="center" wrapText="1"/>
    </xf>
    <xf numFmtId="0" fontId="58" fillId="0" borderId="36" xfId="0" applyFont="1" applyBorder="1" applyAlignment="1">
      <alignment horizontal="center" wrapText="1"/>
    </xf>
    <xf numFmtId="0" fontId="127" fillId="60" borderId="33" xfId="0" applyFont="1" applyFill="1" applyBorder="1" applyAlignment="1">
      <alignment horizontal="center" vertical="center" wrapText="1"/>
    </xf>
    <xf numFmtId="0" fontId="127" fillId="60" borderId="56" xfId="0" applyFont="1" applyFill="1" applyBorder="1" applyAlignment="1">
      <alignment horizontal="center" vertical="center" wrapText="1"/>
    </xf>
    <xf numFmtId="0" fontId="127" fillId="60" borderId="36" xfId="0" applyFont="1" applyFill="1" applyBorder="1" applyAlignment="1">
      <alignment horizontal="center" vertical="center" wrapText="1"/>
    </xf>
    <xf numFmtId="0" fontId="87" fillId="0" borderId="43" xfId="0" applyFont="1" applyBorder="1" applyAlignment="1">
      <alignment horizontal="center" vertical="center"/>
    </xf>
    <xf numFmtId="0" fontId="87" fillId="0" borderId="51" xfId="0" applyFont="1" applyBorder="1" applyAlignment="1">
      <alignment horizontal="center" vertical="center"/>
    </xf>
    <xf numFmtId="0" fontId="107" fillId="0" borderId="0" xfId="0" applyFont="1" applyAlignment="1">
      <alignment horizontal="left" vertical="center" wrapText="1"/>
    </xf>
    <xf numFmtId="0" fontId="22" fillId="0" borderId="43" xfId="0" applyFont="1" applyBorder="1" applyAlignment="1">
      <alignment horizontal="center" vertical="center"/>
    </xf>
    <xf numFmtId="0" fontId="22" fillId="0" borderId="51" xfId="0" applyFont="1" applyBorder="1" applyAlignment="1">
      <alignment horizontal="center" vertical="center"/>
    </xf>
    <xf numFmtId="0" fontId="44" fillId="0" borderId="0" xfId="0" applyFont="1" applyBorder="1" applyAlignment="1">
      <alignment horizontal="left" vertical="center"/>
    </xf>
    <xf numFmtId="0" fontId="87" fillId="0" borderId="43" xfId="0" applyFont="1" applyFill="1" applyBorder="1" applyAlignment="1">
      <alignment horizontal="center" vertical="center"/>
    </xf>
    <xf numFmtId="0" fontId="87" fillId="0" borderId="51" xfId="0" applyFont="1" applyFill="1" applyBorder="1" applyAlignment="1">
      <alignment horizontal="center" vertical="center"/>
    </xf>
    <xf numFmtId="0" fontId="88" fillId="26" borderId="61" xfId="0" applyFont="1" applyFill="1" applyBorder="1" applyAlignment="1">
      <alignment horizontal="left" vertical="center"/>
    </xf>
    <xf numFmtId="0" fontId="88" fillId="26" borderId="62" xfId="0" applyFont="1" applyFill="1" applyBorder="1" applyAlignment="1">
      <alignment horizontal="left" vertical="center"/>
    </xf>
    <xf numFmtId="0" fontId="57" fillId="0" borderId="8" xfId="0" applyFont="1" applyBorder="1" applyAlignment="1">
      <alignment horizontal="center" vertical="center"/>
    </xf>
    <xf numFmtId="4" fontId="87" fillId="0" borderId="43" xfId="0" applyNumberFormat="1" applyFont="1" applyFill="1" applyBorder="1" applyAlignment="1">
      <alignment horizontal="right" vertical="center"/>
    </xf>
    <xf numFmtId="4" fontId="87" fillId="0" borderId="47" xfId="0" applyNumberFormat="1" applyFont="1" applyFill="1" applyBorder="1" applyAlignment="1">
      <alignment horizontal="right" vertical="center"/>
    </xf>
    <xf numFmtId="0" fontId="129" fillId="0" borderId="43" xfId="0" applyFont="1" applyBorder="1" applyAlignment="1">
      <alignment horizontal="center" vertical="center"/>
    </xf>
    <xf numFmtId="0" fontId="129" fillId="0" borderId="51" xfId="0" applyFont="1" applyBorder="1" applyAlignment="1">
      <alignment horizontal="center" vertical="center"/>
    </xf>
    <xf numFmtId="0" fontId="87" fillId="0" borderId="8" xfId="0" applyFont="1" applyBorder="1" applyAlignment="1">
      <alignment horizontal="center" vertical="center"/>
    </xf>
    <xf numFmtId="0" fontId="44" fillId="0" borderId="8" xfId="0" applyFont="1" applyBorder="1" applyAlignment="1">
      <alignment horizontal="center"/>
    </xf>
    <xf numFmtId="0" fontId="87" fillId="0" borderId="8" xfId="0" applyFont="1" applyFill="1" applyBorder="1" applyAlignment="1">
      <alignment horizontal="center" vertical="center"/>
    </xf>
    <xf numFmtId="0" fontId="87" fillId="0" borderId="4" xfId="0" applyFont="1" applyFill="1" applyBorder="1" applyAlignment="1">
      <alignment horizontal="center" vertical="center"/>
    </xf>
    <xf numFmtId="0" fontId="87" fillId="0" borderId="27" xfId="0" applyFont="1" applyFill="1" applyBorder="1" applyAlignment="1">
      <alignment horizontal="center" vertical="center"/>
    </xf>
    <xf numFmtId="0" fontId="87" fillId="0" borderId="24" xfId="0" applyFont="1" applyFill="1" applyBorder="1" applyAlignment="1">
      <alignment horizontal="center" vertical="center"/>
    </xf>
    <xf numFmtId="187" fontId="141" fillId="0" borderId="43" xfId="0" applyNumberFormat="1" applyFont="1" applyFill="1" applyBorder="1" applyAlignment="1">
      <alignment horizontal="right" vertical="center"/>
    </xf>
    <xf numFmtId="187" fontId="141" fillId="0" borderId="51" xfId="0" applyNumberFormat="1" applyFont="1" applyFill="1" applyBorder="1" applyAlignment="1">
      <alignment horizontal="right" vertical="center"/>
    </xf>
    <xf numFmtId="0" fontId="66" fillId="0" borderId="0" xfId="0" applyFont="1" applyAlignment="1">
      <alignment horizontal="center" vertical="center" wrapText="1"/>
    </xf>
    <xf numFmtId="0" fontId="87" fillId="0" borderId="0" xfId="0" applyFont="1" applyAlignment="1">
      <alignment horizontal="left" vertical="center"/>
    </xf>
    <xf numFmtId="0" fontId="98" fillId="0" borderId="41" xfId="0" applyFont="1" applyBorder="1" applyAlignment="1">
      <alignment horizontal="left" vertical="center"/>
    </xf>
    <xf numFmtId="0" fontId="82" fillId="0" borderId="54" xfId="0" applyFont="1" applyBorder="1" applyAlignment="1">
      <alignment horizontal="center" vertical="center"/>
    </xf>
    <xf numFmtId="0" fontId="82" fillId="0" borderId="64" xfId="0" applyFont="1" applyBorder="1" applyAlignment="1">
      <alignment horizontal="center" vertical="center"/>
    </xf>
    <xf numFmtId="0" fontId="82" fillId="0" borderId="32" xfId="0" applyFont="1" applyBorder="1" applyAlignment="1">
      <alignment horizontal="center" vertical="center"/>
    </xf>
    <xf numFmtId="0" fontId="82" fillId="0" borderId="65" xfId="0" applyFont="1" applyBorder="1" applyAlignment="1">
      <alignment horizontal="center" vertical="center"/>
    </xf>
    <xf numFmtId="0" fontId="88" fillId="60" borderId="0" xfId="0" quotePrefix="1" applyFont="1" applyFill="1" applyAlignment="1">
      <alignment horizontal="left" vertical="center" wrapText="1"/>
    </xf>
    <xf numFmtId="0" fontId="88" fillId="0" borderId="0" xfId="0" quotePrefix="1" applyFont="1" applyAlignment="1">
      <alignment horizontal="left" vertical="center" wrapText="1"/>
    </xf>
    <xf numFmtId="0" fontId="88" fillId="0" borderId="0" xfId="0" applyFont="1" applyAlignment="1">
      <alignment horizontal="left" vertical="center" wrapText="1"/>
    </xf>
    <xf numFmtId="0" fontId="82" fillId="0" borderId="66" xfId="0" applyFont="1" applyBorder="1" applyAlignment="1">
      <alignment horizontal="center" vertical="center"/>
    </xf>
    <xf numFmtId="0" fontId="81" fillId="0" borderId="67" xfId="0" applyFont="1" applyBorder="1" applyAlignment="1">
      <alignment horizontal="center" vertical="center"/>
    </xf>
    <xf numFmtId="0" fontId="81" fillId="0" borderId="68" xfId="0" applyFont="1" applyBorder="1" applyAlignment="1">
      <alignment horizontal="center" vertical="center"/>
    </xf>
    <xf numFmtId="0" fontId="81" fillId="0" borderId="69" xfId="0" applyFont="1" applyBorder="1" applyAlignment="1">
      <alignment horizontal="center" vertical="center"/>
    </xf>
    <xf numFmtId="0" fontId="81" fillId="0" borderId="39" xfId="0" applyFont="1" applyBorder="1" applyAlignment="1">
      <alignment horizontal="center" vertical="center"/>
    </xf>
    <xf numFmtId="0" fontId="81" fillId="0" borderId="0" xfId="0" applyFont="1" applyAlignment="1">
      <alignment horizontal="center" vertical="center"/>
    </xf>
    <xf numFmtId="0" fontId="81" fillId="0" borderId="70" xfId="0" applyFont="1" applyBorder="1" applyAlignment="1">
      <alignment horizontal="center" vertical="center"/>
    </xf>
    <xf numFmtId="0" fontId="81" fillId="0" borderId="40" xfId="0" applyFont="1" applyBorder="1" applyAlignment="1">
      <alignment horizontal="center" vertical="center"/>
    </xf>
    <xf numFmtId="0" fontId="81" fillId="0" borderId="41" xfId="0" applyFont="1" applyBorder="1" applyAlignment="1">
      <alignment horizontal="center" vertical="center"/>
    </xf>
    <xf numFmtId="0" fontId="81" fillId="0" borderId="49" xfId="0" applyFont="1" applyBorder="1" applyAlignment="1">
      <alignment horizontal="center" vertical="center"/>
    </xf>
    <xf numFmtId="195" fontId="62" fillId="0" borderId="0" xfId="0" applyNumberFormat="1" applyFont="1" applyAlignment="1">
      <alignment horizontal="center" vertical="center"/>
    </xf>
    <xf numFmtId="0" fontId="126" fillId="0" borderId="0" xfId="0" applyFont="1" applyAlignment="1">
      <alignment horizontal="center" wrapText="1"/>
    </xf>
    <xf numFmtId="0" fontId="44" fillId="0" borderId="0" xfId="0" applyFont="1" applyAlignment="1">
      <alignment horizontal="center" vertical="center"/>
    </xf>
    <xf numFmtId="0" fontId="87" fillId="0" borderId="27" xfId="0" applyFont="1" applyBorder="1" applyAlignment="1">
      <alignment horizontal="center" vertical="center"/>
    </xf>
    <xf numFmtId="0" fontId="87" fillId="0" borderId="24" xfId="0" applyFont="1" applyBorder="1" applyAlignment="1">
      <alignment horizontal="center" vertical="center"/>
    </xf>
    <xf numFmtId="166" fontId="22" fillId="0" borderId="43" xfId="174" applyFont="1" applyFill="1" applyBorder="1" applyAlignment="1">
      <alignment horizontal="center" vertical="center" wrapText="1"/>
    </xf>
    <xf numFmtId="166" fontId="22" fillId="0" borderId="51" xfId="174" applyFont="1" applyFill="1" applyBorder="1" applyAlignment="1">
      <alignment horizontal="center" vertical="center" wrapText="1"/>
    </xf>
    <xf numFmtId="0" fontId="87" fillId="26" borderId="63" xfId="0" applyFont="1" applyFill="1" applyBorder="1" applyAlignment="1">
      <alignment horizontal="center" vertical="center"/>
    </xf>
    <xf numFmtId="0" fontId="87" fillId="26" borderId="61" xfId="0" applyFont="1" applyFill="1" applyBorder="1" applyAlignment="1">
      <alignment horizontal="center" vertical="center"/>
    </xf>
    <xf numFmtId="0" fontId="87" fillId="26" borderId="62" xfId="0" applyFont="1" applyFill="1" applyBorder="1" applyAlignment="1">
      <alignment horizontal="center" vertical="center"/>
    </xf>
    <xf numFmtId="4" fontId="87" fillId="66" borderId="52" xfId="0" applyNumberFormat="1" applyFont="1" applyFill="1" applyBorder="1" applyAlignment="1">
      <alignment horizontal="right" vertical="center"/>
    </xf>
    <xf numFmtId="4" fontId="87" fillId="66" borderId="59" xfId="0" applyNumberFormat="1" applyFont="1" applyFill="1" applyBorder="1" applyAlignment="1">
      <alignment horizontal="right" vertical="center"/>
    </xf>
    <xf numFmtId="0" fontId="88" fillId="0" borderId="41" xfId="0" quotePrefix="1" applyFont="1" applyBorder="1" applyAlignment="1">
      <alignment horizontal="left" vertical="center" wrapText="1"/>
    </xf>
    <xf numFmtId="0" fontId="88" fillId="0" borderId="41" xfId="0" applyFont="1" applyBorder="1" applyAlignment="1">
      <alignment horizontal="left" vertical="center" wrapText="1"/>
    </xf>
    <xf numFmtId="0" fontId="88" fillId="0" borderId="49" xfId="0" applyFont="1" applyBorder="1" applyAlignment="1">
      <alignment horizontal="left" vertical="center" wrapText="1"/>
    </xf>
    <xf numFmtId="0" fontId="87" fillId="0" borderId="60" xfId="0" applyFont="1" applyBorder="1" applyAlignment="1">
      <alignment horizontal="center" vertical="center" shrinkToFit="1"/>
    </xf>
    <xf numFmtId="0" fontId="87" fillId="0" borderId="61" xfId="0" applyFont="1" applyBorder="1" applyAlignment="1">
      <alignment horizontal="center" vertical="center" shrinkToFit="1"/>
    </xf>
    <xf numFmtId="0" fontId="87" fillId="0" borderId="62" xfId="0" applyFont="1" applyBorder="1" applyAlignment="1">
      <alignment horizontal="center" vertical="center" shrinkToFit="1"/>
    </xf>
    <xf numFmtId="0" fontId="105" fillId="0" borderId="40" xfId="0" applyFont="1" applyBorder="1" applyAlignment="1">
      <alignment horizontal="left" vertical="center" wrapText="1"/>
    </xf>
    <xf numFmtId="0" fontId="106" fillId="0" borderId="41" xfId="0" applyFont="1" applyBorder="1" applyAlignment="1">
      <alignment horizontal="left" vertical="center"/>
    </xf>
    <xf numFmtId="0" fontId="57" fillId="0" borderId="0" xfId="0" applyFont="1" applyAlignment="1">
      <alignment horizontal="right" vertical="center"/>
    </xf>
    <xf numFmtId="0" fontId="126" fillId="0" borderId="0" xfId="0" applyFont="1" applyAlignment="1">
      <alignment horizontal="center" vertical="center" wrapText="1"/>
    </xf>
    <xf numFmtId="166" fontId="44" fillId="0" borderId="0" xfId="0" applyNumberFormat="1" applyFont="1" applyAlignment="1">
      <alignment horizontal="center" vertical="center"/>
    </xf>
    <xf numFmtId="168" fontId="62" fillId="0" borderId="0" xfId="178" applyNumberFormat="1" applyFont="1" applyAlignment="1">
      <alignment horizontal="center" vertical="center"/>
    </xf>
    <xf numFmtId="0" fontId="62" fillId="0" borderId="0" xfId="0" applyFont="1" applyAlignment="1">
      <alignment horizontal="center" vertical="center"/>
    </xf>
    <xf numFmtId="195" fontId="44" fillId="0" borderId="0" xfId="0" applyNumberFormat="1" applyFont="1" applyAlignment="1">
      <alignment horizontal="center" vertical="center"/>
    </xf>
    <xf numFmtId="1" fontId="22" fillId="0" borderId="0" xfId="0" applyNumberFormat="1" applyFont="1" applyBorder="1" applyAlignment="1">
      <alignment horizontal="center" vertical="center"/>
    </xf>
    <xf numFmtId="182" fontId="64" fillId="0" borderId="43" xfId="0" applyNumberFormat="1" applyFont="1" applyBorder="1" applyAlignment="1">
      <alignment horizontal="center" vertical="center"/>
    </xf>
    <xf numFmtId="182" fontId="64" fillId="0" borderId="4" xfId="0" applyNumberFormat="1" applyFont="1" applyBorder="1" applyAlignment="1">
      <alignment horizontal="center" vertical="center"/>
    </xf>
    <xf numFmtId="182" fontId="64" fillId="0" borderId="51" xfId="0" applyNumberFormat="1" applyFont="1" applyBorder="1" applyAlignment="1">
      <alignment horizontal="center" vertical="center"/>
    </xf>
    <xf numFmtId="187" fontId="64" fillId="0" borderId="43" xfId="0" applyNumberFormat="1" applyFont="1" applyBorder="1" applyAlignment="1">
      <alignment horizontal="center" vertical="center"/>
    </xf>
    <xf numFmtId="187" fontId="64" fillId="0" borderId="4" xfId="0" applyNumberFormat="1" applyFont="1" applyBorder="1" applyAlignment="1">
      <alignment horizontal="center" vertical="center"/>
    </xf>
    <xf numFmtId="187" fontId="64" fillId="0" borderId="51" xfId="0" applyNumberFormat="1" applyFont="1" applyBorder="1" applyAlignment="1">
      <alignment horizontal="center" vertical="center"/>
    </xf>
    <xf numFmtId="4" fontId="57" fillId="0" borderId="43" xfId="0" applyNumberFormat="1" applyFont="1" applyBorder="1" applyAlignment="1">
      <alignment horizontal="center" vertical="center"/>
    </xf>
    <xf numFmtId="4" fontId="57" fillId="0" borderId="47" xfId="0" applyNumberFormat="1" applyFont="1" applyBorder="1" applyAlignment="1">
      <alignment horizontal="center" vertical="center"/>
    </xf>
    <xf numFmtId="0" fontId="98" fillId="0" borderId="68" xfId="0" applyFont="1" applyBorder="1" applyAlignment="1">
      <alignment horizontal="left" vertical="center"/>
    </xf>
    <xf numFmtId="0" fontId="57" fillId="0" borderId="27" xfId="0" applyFont="1" applyBorder="1" applyAlignment="1">
      <alignment horizontal="center" vertical="center"/>
    </xf>
    <xf numFmtId="0" fontId="57" fillId="0" borderId="24" xfId="0" applyFont="1" applyBorder="1" applyAlignment="1">
      <alignment horizontal="center" vertical="center"/>
    </xf>
    <xf numFmtId="0" fontId="22" fillId="0" borderId="54" xfId="0" applyFont="1" applyBorder="1" applyAlignment="1">
      <alignment horizontal="center" vertical="center"/>
    </xf>
    <xf numFmtId="0" fontId="22" fillId="0" borderId="64" xfId="0" applyFont="1" applyBorder="1" applyAlignment="1">
      <alignment horizontal="center" vertical="center"/>
    </xf>
    <xf numFmtId="0" fontId="22" fillId="0" borderId="66" xfId="0" applyFont="1" applyBorder="1" applyAlignment="1">
      <alignment horizontal="center" vertical="center"/>
    </xf>
    <xf numFmtId="0" fontId="57" fillId="0" borderId="72" xfId="0" applyFont="1" applyBorder="1" applyAlignment="1">
      <alignment horizontal="center" vertical="center"/>
    </xf>
    <xf numFmtId="0" fontId="57" fillId="0" borderId="4" xfId="0" applyFont="1" applyBorder="1" applyAlignment="1">
      <alignment horizontal="center" vertical="center"/>
    </xf>
    <xf numFmtId="0" fontId="57" fillId="0" borderId="51" xfId="0" applyFont="1" applyBorder="1" applyAlignment="1">
      <alignment horizontal="center" vertical="center"/>
    </xf>
    <xf numFmtId="181" fontId="65" fillId="0" borderId="0" xfId="0" applyNumberFormat="1" applyFont="1" applyAlignment="1">
      <alignment horizontal="left" vertical="center"/>
    </xf>
    <xf numFmtId="0" fontId="57" fillId="0" borderId="54" xfId="0" applyFont="1" applyBorder="1" applyAlignment="1">
      <alignment horizontal="center" vertical="center"/>
    </xf>
    <xf numFmtId="0" fontId="57" fillId="0" borderId="64" xfId="0" applyFont="1" applyBorder="1" applyAlignment="1">
      <alignment horizontal="center" vertical="center"/>
    </xf>
    <xf numFmtId="0" fontId="57" fillId="0" borderId="66" xfId="0" applyFont="1" applyBorder="1" applyAlignment="1">
      <alignment horizontal="center" vertical="center"/>
    </xf>
    <xf numFmtId="0" fontId="57" fillId="0" borderId="32" xfId="0" applyFont="1" applyBorder="1" applyAlignment="1">
      <alignment horizontal="center" vertical="center"/>
    </xf>
    <xf numFmtId="0" fontId="57" fillId="0" borderId="65" xfId="0" applyFont="1" applyBorder="1" applyAlignment="1">
      <alignment horizontal="center" vertical="center"/>
    </xf>
    <xf numFmtId="0" fontId="57" fillId="0" borderId="0" xfId="0" applyFont="1" applyAlignment="1">
      <alignment horizontal="left" vertical="center"/>
    </xf>
    <xf numFmtId="0" fontId="98" fillId="0" borderId="41" xfId="0" applyFont="1" applyBorder="1" applyAlignment="1">
      <alignment horizontal="center" vertical="center"/>
    </xf>
    <xf numFmtId="187" fontId="61" fillId="60" borderId="43" xfId="0" applyNumberFormat="1" applyFont="1" applyFill="1" applyBorder="1" applyAlignment="1">
      <alignment horizontal="center" vertical="center"/>
    </xf>
    <xf numFmtId="187" fontId="61" fillId="60" borderId="4" xfId="0" applyNumberFormat="1" applyFont="1" applyFill="1" applyBorder="1" applyAlignment="1">
      <alignment horizontal="center" vertical="center"/>
    </xf>
    <xf numFmtId="187" fontId="61" fillId="60" borderId="51" xfId="0" applyNumberFormat="1" applyFont="1" applyFill="1" applyBorder="1" applyAlignment="1">
      <alignment horizontal="center" vertical="center"/>
    </xf>
    <xf numFmtId="4" fontId="57" fillId="26" borderId="52" xfId="0" applyNumberFormat="1" applyFont="1" applyFill="1" applyBorder="1" applyAlignment="1">
      <alignment horizontal="center" vertical="center"/>
    </xf>
    <xf numFmtId="4" fontId="57" fillId="26" borderId="59" xfId="0" applyNumberFormat="1" applyFont="1" applyFill="1" applyBorder="1" applyAlignment="1">
      <alignment horizontal="center" vertical="center"/>
    </xf>
    <xf numFmtId="0" fontId="57" fillId="26" borderId="63" xfId="0" applyFont="1" applyFill="1" applyBorder="1" applyAlignment="1">
      <alignment horizontal="center" vertical="center"/>
    </xf>
    <xf numFmtId="0" fontId="57" fillId="26" borderId="61" xfId="0" applyFont="1" applyFill="1" applyBorder="1" applyAlignment="1">
      <alignment horizontal="center" vertical="center"/>
    </xf>
    <xf numFmtId="0" fontId="57" fillId="26" borderId="62" xfId="0" applyFont="1" applyFill="1" applyBorder="1" applyAlignment="1">
      <alignment horizontal="center" vertical="center"/>
    </xf>
    <xf numFmtId="168" fontId="62" fillId="0" borderId="0" xfId="0" applyNumberFormat="1" applyFont="1" applyAlignment="1">
      <alignment horizontal="center" vertical="center"/>
    </xf>
    <xf numFmtId="1" fontId="22" fillId="0" borderId="43" xfId="0" applyNumberFormat="1" applyFont="1" applyBorder="1" applyAlignment="1">
      <alignment horizontal="center" vertical="center"/>
    </xf>
    <xf numFmtId="1" fontId="22" fillId="0" borderId="51" xfId="0" applyNumberFormat="1" applyFont="1" applyBorder="1" applyAlignment="1">
      <alignment horizontal="center" vertical="center"/>
    </xf>
    <xf numFmtId="0" fontId="64" fillId="0" borderId="41" xfId="0" quotePrefix="1" applyFont="1" applyBorder="1" applyAlignment="1">
      <alignment horizontal="left" vertical="center" wrapText="1"/>
    </xf>
    <xf numFmtId="0" fontId="64" fillId="0" borderId="41" xfId="0" applyFont="1" applyBorder="1" applyAlignment="1">
      <alignment horizontal="left" vertical="center" wrapText="1"/>
    </xf>
    <xf numFmtId="0" fontId="64" fillId="0" borderId="49" xfId="0" applyFont="1" applyBorder="1" applyAlignment="1">
      <alignment horizontal="left" vertical="center" wrapText="1"/>
    </xf>
    <xf numFmtId="0" fontId="22" fillId="0" borderId="27" xfId="0" applyFont="1" applyBorder="1" applyAlignment="1">
      <alignment horizontal="center" vertical="center"/>
    </xf>
    <xf numFmtId="0" fontId="22" fillId="0" borderId="24" xfId="0" applyFont="1" applyBorder="1" applyAlignment="1">
      <alignment horizontal="center" vertical="center"/>
    </xf>
    <xf numFmtId="0" fontId="103" fillId="0" borderId="40" xfId="0" applyFont="1" applyBorder="1" applyAlignment="1">
      <alignment horizontal="left" vertical="center" wrapText="1"/>
    </xf>
    <xf numFmtId="0" fontId="104" fillId="0" borderId="41" xfId="0" applyFont="1" applyBorder="1" applyAlignment="1">
      <alignment horizontal="left" vertical="center"/>
    </xf>
    <xf numFmtId="0" fontId="57" fillId="0" borderId="60" xfId="0" applyFont="1" applyBorder="1" applyAlignment="1">
      <alignment horizontal="center" vertical="center" shrinkToFit="1"/>
    </xf>
    <xf numFmtId="0" fontId="57" fillId="0" borderId="61" xfId="0" applyFont="1" applyBorder="1" applyAlignment="1">
      <alignment horizontal="center" vertical="center" shrinkToFit="1"/>
    </xf>
    <xf numFmtId="0" fontId="57" fillId="0" borderId="62" xfId="0" applyFont="1" applyBorder="1" applyAlignment="1">
      <alignment horizontal="center" vertical="center" shrinkToFit="1"/>
    </xf>
    <xf numFmtId="1" fontId="22" fillId="0" borderId="27" xfId="0" applyNumberFormat="1" applyFont="1" applyBorder="1" applyAlignment="1">
      <alignment horizontal="center" vertical="center"/>
    </xf>
    <xf numFmtId="1" fontId="22" fillId="0" borderId="24" xfId="0" applyNumberFormat="1" applyFont="1" applyBorder="1" applyAlignment="1">
      <alignment horizontal="center" vertical="center"/>
    </xf>
    <xf numFmtId="0" fontId="98" fillId="0" borderId="0" xfId="0" applyFont="1" applyBorder="1" applyAlignment="1">
      <alignment horizontal="left" vertical="center"/>
    </xf>
    <xf numFmtId="0" fontId="46" fillId="0" borderId="0" xfId="272" applyFont="1" applyAlignment="1">
      <alignment horizontal="center" vertical="center"/>
    </xf>
    <xf numFmtId="181" fontId="56" fillId="0" borderId="22" xfId="272" applyNumberFormat="1" applyFont="1" applyBorder="1" applyAlignment="1">
      <alignment horizontal="left" vertical="center" wrapText="1"/>
    </xf>
    <xf numFmtId="181" fontId="56" fillId="0" borderId="18" xfId="272" applyNumberFormat="1" applyFont="1" applyBorder="1" applyAlignment="1">
      <alignment horizontal="left" vertical="center" wrapText="1"/>
    </xf>
    <xf numFmtId="181" fontId="56" fillId="0" borderId="23" xfId="272" applyNumberFormat="1" applyFont="1" applyBorder="1" applyAlignment="1">
      <alignment horizontal="left" vertical="center" wrapText="1"/>
    </xf>
    <xf numFmtId="0" fontId="46" fillId="0" borderId="74" xfId="272" applyFont="1" applyBorder="1" applyAlignment="1">
      <alignment horizontal="center" vertical="center" wrapText="1"/>
    </xf>
    <xf numFmtId="0" fontId="46" fillId="0" borderId="75" xfId="272" applyFont="1" applyBorder="1" applyAlignment="1">
      <alignment horizontal="center" vertical="center" wrapText="1"/>
    </xf>
    <xf numFmtId="0" fontId="51" fillId="0" borderId="74" xfId="272" applyFont="1" applyBorder="1" applyAlignment="1">
      <alignment horizontal="center" vertical="center" wrapText="1"/>
    </xf>
    <xf numFmtId="0" fontId="51" fillId="0" borderId="77" xfId="272" applyFont="1" applyBorder="1" applyAlignment="1">
      <alignment horizontal="center" vertical="center" wrapText="1"/>
    </xf>
    <xf numFmtId="0" fontId="46" fillId="0" borderId="74" xfId="272" applyFont="1" applyBorder="1" applyAlignment="1">
      <alignment horizontal="left" vertical="center" wrapText="1"/>
    </xf>
    <xf numFmtId="0" fontId="46" fillId="0" borderId="37" xfId="272" applyFont="1" applyBorder="1" applyAlignment="1">
      <alignment horizontal="left" vertical="center" wrapText="1"/>
    </xf>
    <xf numFmtId="0" fontId="53" fillId="0" borderId="0" xfId="272" applyFont="1" applyAlignment="1">
      <alignment horizontal="center" vertical="center"/>
    </xf>
    <xf numFmtId="0" fontId="51" fillId="0" borderId="37" xfId="272" applyFont="1" applyBorder="1" applyAlignment="1">
      <alignment horizontal="center" vertical="center" wrapText="1"/>
    </xf>
    <xf numFmtId="0" fontId="46" fillId="0" borderId="78" xfId="272" applyFont="1" applyBorder="1" applyAlignment="1">
      <alignment horizontal="left" vertical="center" wrapText="1"/>
    </xf>
    <xf numFmtId="0" fontId="46" fillId="0" borderId="79" xfId="272" applyFont="1" applyBorder="1" applyAlignment="1">
      <alignment horizontal="left" vertical="center" wrapText="1"/>
    </xf>
    <xf numFmtId="0" fontId="46" fillId="0" borderId="80" xfId="272" applyFont="1" applyBorder="1" applyAlignment="1">
      <alignment horizontal="left" vertical="center"/>
    </xf>
    <xf numFmtId="0" fontId="46" fillId="0" borderId="24" xfId="272" applyFont="1" applyBorder="1" applyAlignment="1">
      <alignment horizontal="left" vertical="center"/>
    </xf>
    <xf numFmtId="0" fontId="46" fillId="0" borderId="77" xfId="272" applyFont="1" applyBorder="1" applyAlignment="1">
      <alignment horizontal="center" vertical="center" wrapText="1"/>
    </xf>
    <xf numFmtId="0" fontId="46" fillId="0" borderId="37" xfId="272" applyFont="1" applyBorder="1" applyAlignment="1">
      <alignment horizontal="center" vertical="center" wrapText="1"/>
    </xf>
    <xf numFmtId="0" fontId="46" fillId="0" borderId="0" xfId="272" applyFont="1" applyAlignment="1">
      <alignment horizontal="center" vertical="center" wrapText="1"/>
    </xf>
    <xf numFmtId="0" fontId="47" fillId="0" borderId="0" xfId="272" applyFont="1" applyAlignment="1">
      <alignment horizontal="left" vertical="top"/>
    </xf>
    <xf numFmtId="0" fontId="49" fillId="0" borderId="0" xfId="272" applyFont="1" applyAlignment="1">
      <alignment horizontal="center" vertical="center"/>
    </xf>
    <xf numFmtId="189" fontId="56" fillId="60" borderId="0" xfId="272" applyNumberFormat="1" applyFont="1" applyFill="1" applyAlignment="1">
      <alignment horizontal="left" vertical="center"/>
    </xf>
    <xf numFmtId="0" fontId="46" fillId="0" borderId="16" xfId="272" applyFont="1" applyBorder="1" applyAlignment="1">
      <alignment horizontal="center" vertical="center" wrapText="1"/>
    </xf>
    <xf numFmtId="0" fontId="46" fillId="0" borderId="17" xfId="272" applyFont="1" applyBorder="1" applyAlignment="1">
      <alignment horizontal="center" vertical="center" wrapText="1"/>
    </xf>
    <xf numFmtId="0" fontId="44" fillId="0" borderId="0" xfId="272" applyFont="1" applyAlignment="1">
      <alignment horizontal="left" vertical="center"/>
    </xf>
    <xf numFmtId="0" fontId="46" fillId="0" borderId="15" xfId="272" applyFont="1" applyBorder="1" applyAlignment="1">
      <alignment horizontal="center" vertical="center" wrapText="1"/>
    </xf>
    <xf numFmtId="0" fontId="46" fillId="0" borderId="76" xfId="272" applyFont="1" applyBorder="1" applyAlignment="1">
      <alignment horizontal="center" vertical="center" wrapText="1"/>
    </xf>
    <xf numFmtId="0" fontId="46" fillId="0" borderId="26" xfId="272" applyFont="1" applyBorder="1" applyAlignment="1">
      <alignment horizontal="center" vertical="center" wrapText="1"/>
    </xf>
    <xf numFmtId="4" fontId="22" fillId="0" borderId="43" xfId="0" applyNumberFormat="1" applyFont="1" applyBorder="1" applyAlignment="1">
      <alignment horizontal="center" vertical="center"/>
    </xf>
    <xf numFmtId="4" fontId="22" fillId="0" borderId="4" xfId="0" applyNumberFormat="1" applyFont="1" applyBorder="1" applyAlignment="1">
      <alignment horizontal="center" vertical="center"/>
    </xf>
    <xf numFmtId="4" fontId="22" fillId="0" borderId="47" xfId="0" applyNumberFormat="1" applyFont="1" applyBorder="1" applyAlignment="1">
      <alignment horizontal="center" vertical="center"/>
    </xf>
    <xf numFmtId="0" fontId="58" fillId="59" borderId="8" xfId="0" applyFont="1" applyFill="1" applyBorder="1" applyAlignment="1">
      <alignment horizontal="center"/>
    </xf>
    <xf numFmtId="0" fontId="130" fillId="0" borderId="39" xfId="0" applyFont="1" applyBorder="1" applyAlignment="1">
      <alignment vertical="center" wrapText="1"/>
    </xf>
    <xf numFmtId="0" fontId="130" fillId="0" borderId="0" xfId="0" applyFont="1" applyAlignment="1">
      <alignment vertical="center" wrapText="1"/>
    </xf>
    <xf numFmtId="0" fontId="58" fillId="0" borderId="0" xfId="0" applyFont="1" applyAlignment="1">
      <alignment vertical="center" wrapText="1"/>
    </xf>
    <xf numFmtId="0" fontId="131" fillId="0" borderId="8" xfId="0" applyFont="1" applyBorder="1" applyAlignment="1">
      <alignment horizontal="center" vertical="center" wrapText="1"/>
    </xf>
    <xf numFmtId="0" fontId="0" fillId="59" borderId="8" xfId="0" applyFill="1" applyBorder="1" applyAlignment="1">
      <alignment horizontal="center"/>
    </xf>
    <xf numFmtId="0" fontId="0" fillId="62" borderId="43" xfId="0" applyFill="1" applyBorder="1" applyAlignment="1">
      <alignment horizontal="center"/>
    </xf>
    <xf numFmtId="0" fontId="0" fillId="62" borderId="4" xfId="0" applyFill="1" applyBorder="1" applyAlignment="1">
      <alignment horizontal="center"/>
    </xf>
    <xf numFmtId="0" fontId="0" fillId="62" borderId="51" xfId="0" applyFill="1" applyBorder="1" applyAlignment="1">
      <alignment horizontal="center"/>
    </xf>
  </cellXfs>
  <cellStyles count="334">
    <cellStyle name="1" xfId="1"/>
    <cellStyle name="2" xfId="2"/>
    <cellStyle name="20% - Accent1" xfId="3" builtinId="30" customBuiltin="1"/>
    <cellStyle name="20% - Accent1 2" xfId="4"/>
    <cellStyle name="20% - Accent1 3" xfId="5"/>
    <cellStyle name="20% - Accent1 4" xfId="6"/>
    <cellStyle name="20% - Accent1 5" xfId="7"/>
    <cellStyle name="20% - Accent1 6" xfId="8"/>
    <cellStyle name="20% - Accent2" xfId="9" builtinId="34" customBuiltin="1"/>
    <cellStyle name="20% - Accent2 2" xfId="10"/>
    <cellStyle name="20% - Accent2 3" xfId="11"/>
    <cellStyle name="20% - Accent2 4" xfId="12"/>
    <cellStyle name="20% - Accent2 5" xfId="13"/>
    <cellStyle name="20% - Accent2 6" xfId="14"/>
    <cellStyle name="20% - Accent3" xfId="15" builtinId="38" customBuiltin="1"/>
    <cellStyle name="20% - Accent3 2" xfId="16"/>
    <cellStyle name="20% - Accent3 3" xfId="17"/>
    <cellStyle name="20% - Accent3 4" xfId="18"/>
    <cellStyle name="20% - Accent3 5" xfId="19"/>
    <cellStyle name="20% - Accent3 6" xfId="20"/>
    <cellStyle name="20% - Accent4" xfId="21" builtinId="42" customBuiltin="1"/>
    <cellStyle name="20% - Accent4 2" xfId="22"/>
    <cellStyle name="20% - Accent4 3" xfId="23"/>
    <cellStyle name="20% - Accent4 4" xfId="24"/>
    <cellStyle name="20% - Accent4 5" xfId="25"/>
    <cellStyle name="20% - Accent4 6" xfId="26"/>
    <cellStyle name="20% - Accent5" xfId="27" builtinId="46" customBuiltin="1"/>
    <cellStyle name="20% - Accent5 2" xfId="28"/>
    <cellStyle name="20% - Accent5 3" xfId="29"/>
    <cellStyle name="20% - Accent5 4" xfId="30"/>
    <cellStyle name="20% - Accent5 5" xfId="31"/>
    <cellStyle name="20% - Accent5 6" xfId="32"/>
    <cellStyle name="20% - Accent6" xfId="33" builtinId="50" customBuiltin="1"/>
    <cellStyle name="20% - Accent6 2" xfId="34"/>
    <cellStyle name="20% - Accent6 3" xfId="35"/>
    <cellStyle name="20% - Accent6 4" xfId="36"/>
    <cellStyle name="20% - Accent6 5" xfId="37"/>
    <cellStyle name="20% - Accent6 6" xfId="38"/>
    <cellStyle name="3" xfId="39"/>
    <cellStyle name="4" xfId="40"/>
    <cellStyle name="40% - Accent1" xfId="41" builtinId="31" customBuiltin="1"/>
    <cellStyle name="40% - Accent1 2" xfId="42"/>
    <cellStyle name="40% - Accent1 3" xfId="43"/>
    <cellStyle name="40% - Accent1 4" xfId="44"/>
    <cellStyle name="40% - Accent1 5" xfId="45"/>
    <cellStyle name="40% - Accent1 6" xfId="46"/>
    <cellStyle name="40% - Accent2" xfId="47" builtinId="35" customBuiltin="1"/>
    <cellStyle name="40% - Accent2 2" xfId="48"/>
    <cellStyle name="40% - Accent2 3" xfId="49"/>
    <cellStyle name="40% - Accent2 4" xfId="50"/>
    <cellStyle name="40% - Accent2 5" xfId="51"/>
    <cellStyle name="40% - Accent2 6" xfId="52"/>
    <cellStyle name="40% - Accent3" xfId="53" builtinId="39" customBuiltin="1"/>
    <cellStyle name="40% - Accent3 2" xfId="54"/>
    <cellStyle name="40% - Accent3 3" xfId="55"/>
    <cellStyle name="40% - Accent3 4" xfId="56"/>
    <cellStyle name="40% - Accent3 5" xfId="57"/>
    <cellStyle name="40% - Accent3 6" xfId="58"/>
    <cellStyle name="40% - Accent4" xfId="59" builtinId="43" customBuiltin="1"/>
    <cellStyle name="40% - Accent4 2" xfId="60"/>
    <cellStyle name="40% - Accent4 3" xfId="61"/>
    <cellStyle name="40% - Accent4 4" xfId="62"/>
    <cellStyle name="40% - Accent4 5" xfId="63"/>
    <cellStyle name="40% - Accent4 6" xfId="64"/>
    <cellStyle name="40% - Accent5" xfId="65" builtinId="47" customBuiltin="1"/>
    <cellStyle name="40% - Accent5 2" xfId="66"/>
    <cellStyle name="40% - Accent5 3" xfId="67"/>
    <cellStyle name="40% - Accent5 4" xfId="68"/>
    <cellStyle name="40% - Accent5 5" xfId="69"/>
    <cellStyle name="40% - Accent5 6" xfId="70"/>
    <cellStyle name="40% - Accent6" xfId="71" builtinId="51" customBuiltin="1"/>
    <cellStyle name="40% - Accent6 2" xfId="72"/>
    <cellStyle name="40% - Accent6 3" xfId="73"/>
    <cellStyle name="40% - Accent6 4" xfId="74"/>
    <cellStyle name="40% - Accent6 5" xfId="75"/>
    <cellStyle name="40% - Accent6 6" xfId="76"/>
    <cellStyle name="60% - Accent1" xfId="77" builtinId="32" customBuiltin="1"/>
    <cellStyle name="60% - Accent1 2" xfId="78"/>
    <cellStyle name="60% - Accent1 3" xfId="79"/>
    <cellStyle name="60% - Accent1 4" xfId="80"/>
    <cellStyle name="60% - Accent1 5" xfId="81"/>
    <cellStyle name="60% - Accent1 6" xfId="82"/>
    <cellStyle name="60% - Accent2" xfId="83" builtinId="36" customBuiltin="1"/>
    <cellStyle name="60% - Accent2 2" xfId="84"/>
    <cellStyle name="60% - Accent2 3" xfId="85"/>
    <cellStyle name="60% - Accent2 4" xfId="86"/>
    <cellStyle name="60% - Accent2 5" xfId="87"/>
    <cellStyle name="60% - Accent2 6" xfId="88"/>
    <cellStyle name="60% - Accent3" xfId="89" builtinId="40" customBuiltin="1"/>
    <cellStyle name="60% - Accent3 2" xfId="90"/>
    <cellStyle name="60% - Accent3 3" xfId="91"/>
    <cellStyle name="60% - Accent3 4" xfId="92"/>
    <cellStyle name="60% - Accent3 5" xfId="93"/>
    <cellStyle name="60% - Accent3 6" xfId="94"/>
    <cellStyle name="60% - Accent4" xfId="95" builtinId="44" customBuiltin="1"/>
    <cellStyle name="60% - Accent4 2" xfId="96"/>
    <cellStyle name="60% - Accent4 3" xfId="97"/>
    <cellStyle name="60% - Accent4 4" xfId="98"/>
    <cellStyle name="60% - Accent4 5" xfId="99"/>
    <cellStyle name="60% - Accent4 6" xfId="100"/>
    <cellStyle name="60% - Accent5" xfId="101" builtinId="48" customBuiltin="1"/>
    <cellStyle name="60% - Accent5 2" xfId="102"/>
    <cellStyle name="60% - Accent5 3" xfId="103"/>
    <cellStyle name="60% - Accent5 4" xfId="104"/>
    <cellStyle name="60% - Accent5 5" xfId="105"/>
    <cellStyle name="60% - Accent5 6" xfId="106"/>
    <cellStyle name="60% - Accent6" xfId="107" builtinId="52" customBuiltin="1"/>
    <cellStyle name="60% - Accent6 2" xfId="108"/>
    <cellStyle name="60% - Accent6 3" xfId="109"/>
    <cellStyle name="60% - Accent6 4" xfId="110"/>
    <cellStyle name="60% - Accent6 5" xfId="111"/>
    <cellStyle name="60% - Accent6 6" xfId="112"/>
    <cellStyle name="Accent1" xfId="113" builtinId="29" customBuiltin="1"/>
    <cellStyle name="Accent1 2" xfId="114"/>
    <cellStyle name="Accent1 3" xfId="115"/>
    <cellStyle name="Accent1 4" xfId="116"/>
    <cellStyle name="Accent1 5" xfId="117"/>
    <cellStyle name="Accent1 6" xfId="118"/>
    <cellStyle name="Accent2" xfId="119" builtinId="33" customBuiltin="1"/>
    <cellStyle name="Accent2 2" xfId="120"/>
    <cellStyle name="Accent2 3" xfId="121"/>
    <cellStyle name="Accent2 4" xfId="122"/>
    <cellStyle name="Accent2 5" xfId="123"/>
    <cellStyle name="Accent2 6" xfId="124"/>
    <cellStyle name="Accent3" xfId="125" builtinId="37" customBuiltin="1"/>
    <cellStyle name="Accent3 2" xfId="126"/>
    <cellStyle name="Accent3 3" xfId="127"/>
    <cellStyle name="Accent3 4" xfId="128"/>
    <cellStyle name="Accent3 5" xfId="129"/>
    <cellStyle name="Accent3 6" xfId="130"/>
    <cellStyle name="Accent4" xfId="131" builtinId="41" customBuiltin="1"/>
    <cellStyle name="Accent4 2" xfId="132"/>
    <cellStyle name="Accent4 3" xfId="133"/>
    <cellStyle name="Accent4 4" xfId="134"/>
    <cellStyle name="Accent4 5" xfId="135"/>
    <cellStyle name="Accent4 6" xfId="136"/>
    <cellStyle name="Accent5" xfId="137" builtinId="45" customBuiltin="1"/>
    <cellStyle name="Accent5 2" xfId="138"/>
    <cellStyle name="Accent5 3" xfId="139"/>
    <cellStyle name="Accent5 4" xfId="140"/>
    <cellStyle name="Accent5 5" xfId="141"/>
    <cellStyle name="Accent5 6" xfId="142"/>
    <cellStyle name="Accent6" xfId="143" builtinId="49" customBuiltin="1"/>
    <cellStyle name="Accent6 2" xfId="144"/>
    <cellStyle name="Accent6 3" xfId="145"/>
    <cellStyle name="Accent6 4" xfId="146"/>
    <cellStyle name="Accent6 5" xfId="147"/>
    <cellStyle name="Accent6 6" xfId="148"/>
    <cellStyle name="AeE­ [0]_INQUIRY ¿μ¾÷AßAø " xfId="149"/>
    <cellStyle name="AeE­_INQUIRY ¿μ¾÷AßAø " xfId="150"/>
    <cellStyle name="AÞ¸¶ [0]_INQUIRY ¿?¾÷AßAø " xfId="151"/>
    <cellStyle name="AÞ¸¶_INQUIRY ¿?¾÷AßAø " xfId="152"/>
    <cellStyle name="Bad" xfId="153" builtinId="27" customBuiltin="1"/>
    <cellStyle name="Bad 2" xfId="154"/>
    <cellStyle name="Bad 3" xfId="155"/>
    <cellStyle name="Bad 4" xfId="156"/>
    <cellStyle name="Bad 5" xfId="157"/>
    <cellStyle name="Bad 6" xfId="158"/>
    <cellStyle name="C?AØ_¿?¾÷CoE² " xfId="159"/>
    <cellStyle name="C￥AØ_¿μ¾÷CoE² " xfId="160"/>
    <cellStyle name="Calc Currency (0)" xfId="161"/>
    <cellStyle name="Calculation" xfId="162" builtinId="22" customBuiltin="1"/>
    <cellStyle name="Calculation 2" xfId="163"/>
    <cellStyle name="Calculation 3" xfId="164"/>
    <cellStyle name="Calculation 4" xfId="165"/>
    <cellStyle name="Calculation 5" xfId="166"/>
    <cellStyle name="Calculation 6" xfId="167"/>
    <cellStyle name="Comma" xfId="174" builtinId="3"/>
    <cellStyle name="Comma [0]" xfId="175" builtinId="6"/>
    <cellStyle name="Comma [0] 2" xfId="176"/>
    <cellStyle name="Comma 2" xfId="177"/>
    <cellStyle name="Comma 3" xfId="178"/>
    <cellStyle name="Comma 4" xfId="179"/>
    <cellStyle name="Comma 4 2" xfId="180"/>
    <cellStyle name="Comma 5" xfId="181"/>
    <cellStyle name="Comma0" xfId="182"/>
    <cellStyle name="Currency0" xfId="183"/>
    <cellStyle name="Check Cell" xfId="168" builtinId="23" customBuiltin="1"/>
    <cellStyle name="Check Cell 2" xfId="169"/>
    <cellStyle name="Check Cell 3" xfId="170"/>
    <cellStyle name="Check Cell 4" xfId="171"/>
    <cellStyle name="Check Cell 5" xfId="172"/>
    <cellStyle name="Check Cell 6" xfId="173"/>
    <cellStyle name="Date" xfId="184"/>
    <cellStyle name="Explanatory Text" xfId="185" builtinId="53" customBuiltin="1"/>
    <cellStyle name="Explanatory Text 2" xfId="186"/>
    <cellStyle name="Explanatory Text 3" xfId="187"/>
    <cellStyle name="Explanatory Text 4" xfId="188"/>
    <cellStyle name="Explanatory Text 5" xfId="189"/>
    <cellStyle name="Explanatory Text 6" xfId="190"/>
    <cellStyle name="Fixed" xfId="191"/>
    <cellStyle name="Good" xfId="192" builtinId="26" customBuiltin="1"/>
    <cellStyle name="Good 2" xfId="193"/>
    <cellStyle name="Good 3" xfId="194"/>
    <cellStyle name="Good 4" xfId="195"/>
    <cellStyle name="Good 5" xfId="196"/>
    <cellStyle name="Good 6" xfId="197"/>
    <cellStyle name="Grey" xfId="198"/>
    <cellStyle name="Header1" xfId="199"/>
    <cellStyle name="Header2" xfId="200"/>
    <cellStyle name="Heading 1" xfId="201" builtinId="16" customBuiltin="1"/>
    <cellStyle name="Heading 1 2" xfId="202"/>
    <cellStyle name="Heading 1 3" xfId="203"/>
    <cellStyle name="Heading 1 4" xfId="204"/>
    <cellStyle name="Heading 1 5" xfId="205"/>
    <cellStyle name="Heading 1 6" xfId="206"/>
    <cellStyle name="Heading 2" xfId="207" builtinId="17" customBuiltin="1"/>
    <cellStyle name="Heading 2 2" xfId="208"/>
    <cellStyle name="Heading 2 3" xfId="209"/>
    <cellStyle name="Heading 2 4" xfId="210"/>
    <cellStyle name="Heading 2 5" xfId="211"/>
    <cellStyle name="Heading 2 6" xfId="212"/>
    <cellStyle name="Heading 3" xfId="213" builtinId="18" customBuiltin="1"/>
    <cellStyle name="Heading 3 2" xfId="214"/>
    <cellStyle name="Heading 3 3" xfId="215"/>
    <cellStyle name="Heading 3 4" xfId="216"/>
    <cellStyle name="Heading 3 5" xfId="217"/>
    <cellStyle name="Heading 3 6" xfId="218"/>
    <cellStyle name="Heading 4" xfId="219" builtinId="19" customBuiltin="1"/>
    <cellStyle name="Heading 4 2" xfId="220"/>
    <cellStyle name="Heading 4 3" xfId="221"/>
    <cellStyle name="Heading 4 4" xfId="222"/>
    <cellStyle name="Heading 4 5" xfId="223"/>
    <cellStyle name="Heading 4 6" xfId="224"/>
    <cellStyle name="Heading1" xfId="225"/>
    <cellStyle name="Input" xfId="226" builtinId="20" customBuiltin="1"/>
    <cellStyle name="Input [yellow]" xfId="227"/>
    <cellStyle name="Input 10" xfId="228"/>
    <cellStyle name="Input 2" xfId="229"/>
    <cellStyle name="Input 3" xfId="230"/>
    <cellStyle name="Input 4" xfId="231"/>
    <cellStyle name="Input 5" xfId="232"/>
    <cellStyle name="Input 6" xfId="233"/>
    <cellStyle name="Input 7" xfId="234"/>
    <cellStyle name="Input 8" xfId="235"/>
    <cellStyle name="Input 9" xfId="236"/>
    <cellStyle name="Linked Cell" xfId="237" builtinId="24" customBuiltin="1"/>
    <cellStyle name="Linked Cell 2" xfId="238"/>
    <cellStyle name="Linked Cell 3" xfId="239"/>
    <cellStyle name="Linked Cell 4" xfId="240"/>
    <cellStyle name="Linked Cell 5" xfId="241"/>
    <cellStyle name="Linked Cell 6" xfId="242"/>
    <cellStyle name="n" xfId="243"/>
    <cellStyle name="Neutral" xfId="244" builtinId="28" customBuiltin="1"/>
    <cellStyle name="Neutral 2" xfId="245"/>
    <cellStyle name="Neutral 3" xfId="246"/>
    <cellStyle name="Neutral 4" xfId="247"/>
    <cellStyle name="Neutral 5" xfId="248"/>
    <cellStyle name="Neutral 6" xfId="249"/>
    <cellStyle name="Normal" xfId="0" builtinId="0"/>
    <cellStyle name="Normal - Style1" xfId="250"/>
    <cellStyle name="Normal 10" xfId="251"/>
    <cellStyle name="Normal 11" xfId="252"/>
    <cellStyle name="Normal 12" xfId="253"/>
    <cellStyle name="Normal 13" xfId="254"/>
    <cellStyle name="Normal 14" xfId="255"/>
    <cellStyle name="Normal 15" xfId="256"/>
    <cellStyle name="Normal 16" xfId="257"/>
    <cellStyle name="Normal 17" xfId="258"/>
    <cellStyle name="Normal 18" xfId="259"/>
    <cellStyle name="Normal 19" xfId="260"/>
    <cellStyle name="Normal 2" xfId="261"/>
    <cellStyle name="Normal 20" xfId="262"/>
    <cellStyle name="Normal 3" xfId="263"/>
    <cellStyle name="Normal 3 2" xfId="264"/>
    <cellStyle name="Normal 4" xfId="265"/>
    <cellStyle name="Normal 4 2" xfId="266"/>
    <cellStyle name="Normal 5" xfId="267"/>
    <cellStyle name="Normal 6" xfId="268"/>
    <cellStyle name="Normal 7" xfId="269"/>
    <cellStyle name="Normal 8" xfId="270"/>
    <cellStyle name="Normal 9" xfId="271"/>
    <cellStyle name="Normal_PO HAL-HAL (HONDA) Ban mem" xfId="272"/>
    <cellStyle name="Note" xfId="273" builtinId="10" customBuiltin="1"/>
    <cellStyle name="Note 2" xfId="274"/>
    <cellStyle name="Note 3" xfId="275"/>
    <cellStyle name="Note 4" xfId="276"/>
    <cellStyle name="Note 5" xfId="277"/>
    <cellStyle name="Note 6" xfId="278"/>
    <cellStyle name="Output" xfId="279" builtinId="21" customBuiltin="1"/>
    <cellStyle name="Output 2" xfId="280"/>
    <cellStyle name="Output 3" xfId="281"/>
    <cellStyle name="Output 4" xfId="282"/>
    <cellStyle name="Output 5" xfId="283"/>
    <cellStyle name="Output 6" xfId="284"/>
    <cellStyle name="Percent [2]" xfId="285"/>
    <cellStyle name="Percent 2" xfId="286"/>
    <cellStyle name="Title" xfId="288" builtinId="15" customBuiltin="1"/>
    <cellStyle name="Title 2" xfId="289"/>
    <cellStyle name="Title 3" xfId="290"/>
    <cellStyle name="Title 4" xfId="291"/>
    <cellStyle name="Title 5" xfId="292"/>
    <cellStyle name="Title 6" xfId="293"/>
    <cellStyle name="Total" xfId="294" builtinId="25" customBuiltin="1"/>
    <cellStyle name="Total 2" xfId="295"/>
    <cellStyle name="Total 3" xfId="296"/>
    <cellStyle name="Total 4" xfId="297"/>
    <cellStyle name="Total 5" xfId="298"/>
    <cellStyle name="Total 6" xfId="299"/>
    <cellStyle name="þ_x001d_ð¤_x000c_¯þ_x0014__x000d_¨þU_x0001_À_x0004_ _x0015__x000f__x0001__x0001_" xfId="287"/>
    <cellStyle name="Warning Text" xfId="300" builtinId="11" customBuiltin="1"/>
    <cellStyle name="Warning Text 2" xfId="301"/>
    <cellStyle name="Warning Text 3" xfId="302"/>
    <cellStyle name="Warning Text 4" xfId="303"/>
    <cellStyle name="Warning Text 5" xfId="304"/>
    <cellStyle name="Warning Text 6" xfId="305"/>
    <cellStyle name="xuan" xfId="306"/>
    <cellStyle name="Њ…‹жђШ‚и [0.00]_Price Summary" xfId="307"/>
    <cellStyle name="Њ…‹жђШ‚и_Price Summary" xfId="308"/>
    <cellStyle name=" [0.00]_ Att. 1- Cover" xfId="309"/>
    <cellStyle name="_ Att. 1- Cover" xfId="310"/>
    <cellStyle name="?_ Att. 1- Cover" xfId="311"/>
    <cellStyle name="똿뗦먛귟 [0.00]_PRODUCT DETAIL Q1" xfId="312"/>
    <cellStyle name="똿뗦먛귟_PRODUCT DETAIL Q1" xfId="313"/>
    <cellStyle name="믅됞 [0.00]_PRODUCT DETAIL Q1" xfId="314"/>
    <cellStyle name="믅됞_PRODUCT DETAIL Q1" xfId="315"/>
    <cellStyle name="백분율_95" xfId="316"/>
    <cellStyle name="뷭?_BOOKSHIP" xfId="317"/>
    <cellStyle name="콤마 [0]_1202" xfId="318"/>
    <cellStyle name="콤마_1202" xfId="319"/>
    <cellStyle name="통화 [0]_1202" xfId="320"/>
    <cellStyle name="통화_1202" xfId="321"/>
    <cellStyle name="표준_(정보부문)월별인원계획" xfId="322"/>
    <cellStyle name="一般_00Q3902REV.1" xfId="323"/>
    <cellStyle name="千分位[0]_00Q3902REV.1" xfId="324"/>
    <cellStyle name="千分位_00Q3902REV.1" xfId="325"/>
    <cellStyle name="桁区切り_Form" xfId="326"/>
    <cellStyle name="標準_3月1便出荷 " xfId="327"/>
    <cellStyle name="標準_forecast 5 JAN 15 (09.00 AM)_Inoue" xfId="328"/>
    <cellStyle name="標準_売上計画（改1）" xfId="329"/>
    <cellStyle name="標準明朝" xfId="330"/>
    <cellStyle name="貨幣 [0]_00Q3902REV.1" xfId="331"/>
    <cellStyle name="貨幣[0]_BRE" xfId="332"/>
    <cellStyle name="貨幣_00Q3902REV.1" xfId="333"/>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externalLink" Target="externalLinks/externalLink15.xml"/><Relationship Id="rId39" Type="http://schemas.openxmlformats.org/officeDocument/2006/relationships/externalLink" Target="externalLinks/externalLink28.xml"/><Relationship Id="rId21" Type="http://schemas.openxmlformats.org/officeDocument/2006/relationships/externalLink" Target="externalLinks/externalLink10.xml"/><Relationship Id="rId34" Type="http://schemas.openxmlformats.org/officeDocument/2006/relationships/externalLink" Target="externalLinks/externalLink23.xml"/><Relationship Id="rId42" Type="http://schemas.openxmlformats.org/officeDocument/2006/relationships/externalLink" Target="externalLinks/externalLink31.xml"/><Relationship Id="rId47" Type="http://schemas.openxmlformats.org/officeDocument/2006/relationships/externalLink" Target="externalLinks/externalLink36.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5.xml"/><Relationship Id="rId29" Type="http://schemas.openxmlformats.org/officeDocument/2006/relationships/externalLink" Target="externalLinks/externalLink18.xml"/><Relationship Id="rId11" Type="http://schemas.openxmlformats.org/officeDocument/2006/relationships/worksheet" Target="worksheets/sheet11.xml"/><Relationship Id="rId24" Type="http://schemas.openxmlformats.org/officeDocument/2006/relationships/externalLink" Target="externalLinks/externalLink13.xml"/><Relationship Id="rId32" Type="http://schemas.openxmlformats.org/officeDocument/2006/relationships/externalLink" Target="externalLinks/externalLink21.xml"/><Relationship Id="rId37" Type="http://schemas.openxmlformats.org/officeDocument/2006/relationships/externalLink" Target="externalLinks/externalLink26.xml"/><Relationship Id="rId40" Type="http://schemas.openxmlformats.org/officeDocument/2006/relationships/externalLink" Target="externalLinks/externalLink29.xml"/><Relationship Id="rId45" Type="http://schemas.openxmlformats.org/officeDocument/2006/relationships/externalLink" Target="externalLinks/externalLink34.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externalLink" Target="externalLinks/externalLink8.xml"/><Relationship Id="rId31" Type="http://schemas.openxmlformats.org/officeDocument/2006/relationships/externalLink" Target="externalLinks/externalLink20.xml"/><Relationship Id="rId44" Type="http://schemas.openxmlformats.org/officeDocument/2006/relationships/externalLink" Target="externalLinks/externalLink33.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externalLink" Target="externalLinks/externalLink16.xml"/><Relationship Id="rId30" Type="http://schemas.openxmlformats.org/officeDocument/2006/relationships/externalLink" Target="externalLinks/externalLink19.xml"/><Relationship Id="rId35" Type="http://schemas.openxmlformats.org/officeDocument/2006/relationships/externalLink" Target="externalLinks/externalLink24.xml"/><Relationship Id="rId43" Type="http://schemas.openxmlformats.org/officeDocument/2006/relationships/externalLink" Target="externalLinks/externalLink32.xml"/><Relationship Id="rId48" Type="http://schemas.openxmlformats.org/officeDocument/2006/relationships/externalLink" Target="externalLinks/externalLink37.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33" Type="http://schemas.openxmlformats.org/officeDocument/2006/relationships/externalLink" Target="externalLinks/externalLink22.xml"/><Relationship Id="rId38" Type="http://schemas.openxmlformats.org/officeDocument/2006/relationships/externalLink" Target="externalLinks/externalLink27.xml"/><Relationship Id="rId46" Type="http://schemas.openxmlformats.org/officeDocument/2006/relationships/externalLink" Target="externalLinks/externalLink35.xml"/><Relationship Id="rId20" Type="http://schemas.openxmlformats.org/officeDocument/2006/relationships/externalLink" Target="externalLinks/externalLink9.xml"/><Relationship Id="rId41" Type="http://schemas.openxmlformats.org/officeDocument/2006/relationships/externalLink" Target="externalLinks/externalLink3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externalLink" Target="externalLinks/externalLink17.xml"/><Relationship Id="rId36" Type="http://schemas.openxmlformats.org/officeDocument/2006/relationships/externalLink" Target="externalLinks/externalLink25.xml"/><Relationship Id="rId49" Type="http://schemas.openxmlformats.org/officeDocument/2006/relationships/externalLink" Target="externalLinks/externalLink3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2</xdr:col>
      <xdr:colOff>176530</xdr:colOff>
      <xdr:row>0</xdr:row>
      <xdr:rowOff>69215</xdr:rowOff>
    </xdr:from>
    <xdr:to>
      <xdr:col>12</xdr:col>
      <xdr:colOff>1936750</xdr:colOff>
      <xdr:row>3</xdr:row>
      <xdr:rowOff>889000</xdr:rowOff>
    </xdr:to>
    <xdr:pic>
      <xdr:nvPicPr>
        <xdr:cNvPr id="177432" name="Picture 9">
          <a:extLst>
            <a:ext uri="{FF2B5EF4-FFF2-40B4-BE49-F238E27FC236}">
              <a16:creationId xmlns:a16="http://schemas.microsoft.com/office/drawing/2014/main" xmlns="" id="{8E2EBB05-B9D4-4B5A-9959-8D1B334B87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6530" y="69215"/>
          <a:ext cx="17317720" cy="15817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690086</xdr:colOff>
      <xdr:row>167</xdr:row>
      <xdr:rowOff>136684</xdr:rowOff>
    </xdr:from>
    <xdr:to>
      <xdr:col>11</xdr:col>
      <xdr:colOff>532471</xdr:colOff>
      <xdr:row>174</xdr:row>
      <xdr:rowOff>190481</xdr:rowOff>
    </xdr:to>
    <xdr:sp macro="" textlink="">
      <xdr:nvSpPr>
        <xdr:cNvPr id="10" name="Speech Bubble: Rectangle with Corners Rounded 9">
          <a:extLst>
            <a:ext uri="{FF2B5EF4-FFF2-40B4-BE49-F238E27FC236}">
              <a16:creationId xmlns:a16="http://schemas.microsoft.com/office/drawing/2014/main" xmlns="" id="{17BBD25C-529B-43EF-9D72-60F9E09F3C08}"/>
            </a:ext>
          </a:extLst>
        </xdr:cNvPr>
        <xdr:cNvSpPr/>
      </xdr:nvSpPr>
      <xdr:spPr>
        <a:xfrm>
          <a:off x="10596562" y="38897719"/>
          <a:ext cx="2131219" cy="1809750"/>
        </a:xfrm>
        <a:prstGeom prst="wedgeRoundRectCallout">
          <a:avLst>
            <a:gd name="adj1" fmla="val -59160"/>
            <a:gd name="adj2" fmla="val 210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200"/>
            </a:lnSpc>
          </a:pPr>
          <a:r>
            <a:rPr lang="en-US" sz="1100"/>
            <a:t>Khi làm</a:t>
          </a:r>
          <a:r>
            <a:rPr lang="en-US" sz="1100" baseline="0"/>
            <a:t> lô mới cần kéo lại công thức của cột NW và GW (Vì nếu cột pallet không có số lượng thì 2 cột này sẽ bị lỗi công thức)</a:t>
          </a:r>
        </a:p>
        <a:p>
          <a:pPr algn="l">
            <a:lnSpc>
              <a:spcPts val="1100"/>
            </a:lnSpc>
          </a:pPr>
          <a:endParaRPr lang="en-US" sz="1100"/>
        </a:p>
      </xdr:txBody>
    </xdr:sp>
    <xdr:clientData/>
  </xdr:twoCellAnchor>
  <xdr:twoCellAnchor>
    <xdr:from>
      <xdr:col>17</xdr:col>
      <xdr:colOff>568166</xdr:colOff>
      <xdr:row>129</xdr:row>
      <xdr:rowOff>214312</xdr:rowOff>
    </xdr:from>
    <xdr:to>
      <xdr:col>20</xdr:col>
      <xdr:colOff>228175</xdr:colOff>
      <xdr:row>137</xdr:row>
      <xdr:rowOff>33319</xdr:rowOff>
    </xdr:to>
    <xdr:sp macro="" textlink="">
      <xdr:nvSpPr>
        <xdr:cNvPr id="11" name="Speech Bubble: Rectangle with Corners Rounded 10">
          <a:extLst>
            <a:ext uri="{FF2B5EF4-FFF2-40B4-BE49-F238E27FC236}">
              <a16:creationId xmlns:a16="http://schemas.microsoft.com/office/drawing/2014/main" xmlns="" id="{5E0E51B2-1E4A-4E7B-A8D7-1DEB9536268B}"/>
            </a:ext>
          </a:extLst>
        </xdr:cNvPr>
        <xdr:cNvSpPr/>
      </xdr:nvSpPr>
      <xdr:spPr>
        <a:xfrm>
          <a:off x="19764375" y="37195125"/>
          <a:ext cx="2131219" cy="1809750"/>
        </a:xfrm>
        <a:prstGeom prst="wedgeRoundRectCallout">
          <a:avLst>
            <a:gd name="adj1" fmla="val -59160"/>
            <a:gd name="adj2" fmla="val 210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200"/>
            </a:lnSpc>
          </a:pPr>
          <a:r>
            <a:rPr lang="en-US" sz="1100"/>
            <a:t>Tất</a:t>
          </a:r>
          <a:r>
            <a:rPr lang="en-US" sz="1100" baseline="0"/>
            <a:t> cả đều True thì không phải điều chỉnh gì. Nếu lệch số nhỏ thì điều chỉnh vào số của cont cuối cùng. Nếu lệch nhiều thì tự check lại các phần link công thuwcc.</a:t>
          </a:r>
        </a:p>
        <a:p>
          <a:pPr algn="l">
            <a:lnSpc>
              <a:spcPts val="1200"/>
            </a:lnSpc>
          </a:pP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861786</xdr:colOff>
      <xdr:row>3</xdr:row>
      <xdr:rowOff>175260</xdr:rowOff>
    </xdr:to>
    <xdr:pic>
      <xdr:nvPicPr>
        <xdr:cNvPr id="178360" name="Picture 9">
          <a:extLst>
            <a:ext uri="{FF2B5EF4-FFF2-40B4-BE49-F238E27FC236}">
              <a16:creationId xmlns:a16="http://schemas.microsoft.com/office/drawing/2014/main" xmlns="" id="{02C6C177-0E27-4B21-A00A-CFEE52E9D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541000" cy="1209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34730</xdr:colOff>
          <xdr:row>62</xdr:row>
          <xdr:rowOff>26895</xdr:rowOff>
        </xdr:from>
        <xdr:to>
          <xdr:col>10</xdr:col>
          <xdr:colOff>825499</xdr:colOff>
          <xdr:row>67</xdr:row>
          <xdr:rowOff>403412</xdr:rowOff>
        </xdr:to>
        <xdr:pic>
          <xdr:nvPicPr>
            <xdr:cNvPr id="4" name="Picture 3">
              <a:extLst>
                <a:ext uri="{FF2B5EF4-FFF2-40B4-BE49-F238E27FC236}">
                  <a16:creationId xmlns:a16="http://schemas.microsoft.com/office/drawing/2014/main" xmlns="" id="{267B2FA2-AC72-482B-84A2-C5F80A5D28A3}"/>
                </a:ext>
              </a:extLst>
            </xdr:cNvPr>
            <xdr:cNvPicPr>
              <a:picLocks noChangeAspect="1" noChangeArrowheads="1"/>
              <a:extLst>
                <a:ext uri="{84589F7E-364E-4C9E-8A38-B11213B215E9}">
                  <a14:cameraTool cellRange="'INVOICE 02'!$C$60:$M$91" spid="_x0000_s149617"/>
                </a:ext>
              </a:extLst>
            </xdr:cNvPicPr>
          </xdr:nvPicPr>
          <xdr:blipFill>
            <a:blip xmlns:r="http://schemas.openxmlformats.org/officeDocument/2006/relationships" r:embed="rId2"/>
            <a:srcRect/>
            <a:stretch>
              <a:fillRect/>
            </a:stretch>
          </xdr:blipFill>
          <xdr:spPr bwMode="auto">
            <a:xfrm>
              <a:off x="34730" y="12454752"/>
              <a:ext cx="10469983" cy="4349803"/>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3</xdr:col>
      <xdr:colOff>563880</xdr:colOff>
      <xdr:row>68</xdr:row>
      <xdr:rowOff>99060</xdr:rowOff>
    </xdr:from>
    <xdr:to>
      <xdr:col>6</xdr:col>
      <xdr:colOff>441960</xdr:colOff>
      <xdr:row>79</xdr:row>
      <xdr:rowOff>76200</xdr:rowOff>
    </xdr:to>
    <xdr:pic>
      <xdr:nvPicPr>
        <xdr:cNvPr id="179660" name="Picture 1">
          <a:extLst>
            <a:ext uri="{FF2B5EF4-FFF2-40B4-BE49-F238E27FC236}">
              <a16:creationId xmlns:a16="http://schemas.microsoft.com/office/drawing/2014/main" xmlns="" id="{646EBBBC-8E87-418C-90AB-042871AD46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73780" y="19987260"/>
          <a:ext cx="3695700" cy="2072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99060</xdr:colOff>
      <xdr:row>45</xdr:row>
      <xdr:rowOff>0</xdr:rowOff>
    </xdr:from>
    <xdr:to>
      <xdr:col>13</xdr:col>
      <xdr:colOff>60960</xdr:colOff>
      <xdr:row>47</xdr:row>
      <xdr:rowOff>220980</xdr:rowOff>
    </xdr:to>
    <xdr:pic>
      <xdr:nvPicPr>
        <xdr:cNvPr id="179661" name="Picture 3">
          <a:extLst>
            <a:ext uri="{FF2B5EF4-FFF2-40B4-BE49-F238E27FC236}">
              <a16:creationId xmlns:a16="http://schemas.microsoft.com/office/drawing/2014/main" xmlns="" id="{620DE48B-2A95-47BF-8528-4416DAD209A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88880" y="13997940"/>
          <a:ext cx="3055620"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2</xdr:col>
      <xdr:colOff>373380</xdr:colOff>
      <xdr:row>45</xdr:row>
      <xdr:rowOff>30480</xdr:rowOff>
    </xdr:from>
    <xdr:to>
      <xdr:col>3</xdr:col>
      <xdr:colOff>99060</xdr:colOff>
      <xdr:row>49</xdr:row>
      <xdr:rowOff>114300</xdr:rowOff>
    </xdr:to>
    <xdr:pic>
      <xdr:nvPicPr>
        <xdr:cNvPr id="179662" name="Picture 5">
          <a:extLst>
            <a:ext uri="{FF2B5EF4-FFF2-40B4-BE49-F238E27FC236}">
              <a16:creationId xmlns:a16="http://schemas.microsoft.com/office/drawing/2014/main" xmlns="" id="{84A7C969-98E1-4017-8AE7-FCB92880765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03020" y="14028420"/>
          <a:ext cx="1805940" cy="1394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236220</xdr:colOff>
      <xdr:row>0</xdr:row>
      <xdr:rowOff>53340</xdr:rowOff>
    </xdr:from>
    <xdr:to>
      <xdr:col>2</xdr:col>
      <xdr:colOff>1021080</xdr:colOff>
      <xdr:row>3</xdr:row>
      <xdr:rowOff>83820</xdr:rowOff>
    </xdr:to>
    <xdr:pic>
      <xdr:nvPicPr>
        <xdr:cNvPr id="179663" name="Picture 923">
          <a:extLst>
            <a:ext uri="{FF2B5EF4-FFF2-40B4-BE49-F238E27FC236}">
              <a16:creationId xmlns:a16="http://schemas.microsoft.com/office/drawing/2014/main" xmlns="" id="{E5110811-1837-498E-ADA7-B42FFC89638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 y="53340"/>
          <a:ext cx="1714500" cy="1013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10</xdr:row>
      <xdr:rowOff>0</xdr:rowOff>
    </xdr:from>
    <xdr:to>
      <xdr:col>13</xdr:col>
      <xdr:colOff>175260</xdr:colOff>
      <xdr:row>10</xdr:row>
      <xdr:rowOff>213360</xdr:rowOff>
    </xdr:to>
    <xdr:pic>
      <xdr:nvPicPr>
        <xdr:cNvPr id="179664" name="Picture 379">
          <a:extLst>
            <a:ext uri="{FF2B5EF4-FFF2-40B4-BE49-F238E27FC236}">
              <a16:creationId xmlns:a16="http://schemas.microsoft.com/office/drawing/2014/main" xmlns="" id="{52CD5C67-7000-4980-A9D8-C10EFDADF26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062460" y="3063240"/>
          <a:ext cx="1196340"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ay03\d\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May4\c\TenRieng\Huong\dungquat\05-08\KCAD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IEN2\C\WINDOWS\TEMP\3533\99Q\99Q3657\99Q3299(REV.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ERVER01\New%20TVC%20Share\kojin\komu\Phuc\&#37096;&#21697;&#20385;&#26684;&#22793;&#21205;4.29l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DT-THL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ERVER01\New%20TVC%20Share\bumon\komu\&#36664;&#20837;&#35336;&#30011;\NewMultiSwitcherConsumptionLis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SERVER01\New%20TVC%20Share\bumon\komu\&#37096;&#21697;&#30330;&#27880;\&#65418;&#65438;&#65391;&#65400;&#65393;&#65391;&#65420;&#65439;\2004&#24180;&#30330;&#27880;&#26126;&#32048;\Dat%20them%20VT%20SX-T4&amp;T5.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SERVER01\New%20TVC%20Share\bumon\komu\&#37096;&#21697;&#30330;&#27880;\&#65418;&#65438;&#65391;&#65400;&#65393;&#65391;&#65420;&#65439;\2003&#24180;&#30330;&#27880;&#26126;&#32048;\11&#26376;&#23450;&#26399;&#30330;&#2788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Server01\New%20TVC%20Share\bumon\komu\2004FURYOU.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dtk486.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nhmucsua02091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IEN2\C\WINDOWS\TEMP\3533\96Q\96q2588\PANE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Thanhvinh\dutoan\May1\KIEN\QL32\DT-TN.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Server01\new%20tvc%20share\bumon\komu\2004&#24180;&#30330;&#27880;\&#65325;&#65330;&#65328;&#26368;&#26032;&#30330;&#27880;&#23637;&#38283;&#34920;(2004&#24180;&#31532;&#65300;&#27425;).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1\05.%20Khoi%20Nghiep%20vu(&#26989;&#21209;&#37096;)\&#12479;&#12465;&#12483;&#12463;&#12473;&#26666;&#24335;&#20250;&#31038;\&#21697;&#36074;&#38306;&#36899;\00&#19981;&#38598;&#35336;.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Server01\new%20tvc%20share\bumon\komu\2004&#24180;&#30330;&#27880;\&#65301;&#27425;&#31227;&#31649;\5&#27425;&#65397;&#65392;&#65433;.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May02\d\PMU18\KHOILUON\CT%20Quang%20Ninh\VAN1\HC6-8\114\CS3408\Standard\RPT.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ERVER01\New%20TVC%20Share\bumon\komu\&#37096;&#21697;&#26842;&#21368;\&#37096;&#21697;&#26842;&#21368;&#34920;2003\Copy%20of%20&#37096;&#21697;&#26842;&#21368;&#34920;DEC-2003.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SERVER01\New%20TVC%20Share\bumon\komu\&#37096;&#21697;&#30330;&#27880;\&#30330;&#27880;&#23637;&#38283;&#34920;\SOSANH-MRP&amp;THUCTE-SIIX-SG.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SERVER01\New%20TVC%20Share\bumon\komu\&#37096;&#21697;&#26842;&#21368;\&#37096;&#21697;&#26842;&#21368;JUNE-200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01\New%20TVC%20Share\bumon\komu\&#37096;&#21697;&#26842;&#21368;\&#37096;&#21697;&#26842;&#21368;&#34920;2003\&#65325;&#65330;&#65328;&#26368;&#26032;&#30330;&#27880;&#23637;&#38283;&#34920;(&#65302;&#2637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EN2\C\WINDOWS\TEMP\3533\99Q\99Q3657\99Q3299(REV.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c\games%20(d)\My%20Documents\CANON%20VIETNAM\Thi%20nghiem%20CANON.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Thanhvinh\dutoan\unzipped\SOKT-Q3CT\SOKT-Q3CT.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ay4\c\Luu%20o%20D%20old\Dutoan\QUANGNAM\NguyenHoang\N-Hoang(KT)duyet%20them%208m.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T_vinh\dutoan\DUTOAN\Qnam\OngTrang\KTTC-%20Ong%20Trang2.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SERVER01\New%20TVC%20Share\bumon\komu\&#37096;&#21697;&#26842;&#21368;\&#37096;&#21697;&#26842;&#21368;JAN-2004.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192.168.1.1\05.%20Khoi%20Nghiep%20vu(&#26989;&#21209;&#37096;)\&#37096;&#38272;&#20869;&#25991;&#26360;\&#21152;&#35895;&#12288;&#31532;&#19968;&#35069;&#36896;&#29992;\&#65298;&#29983;&#29987;&#20104;&#23450;\01&#29983;&#29987;&#20104;&#23450;&#34920;1&#26376;&#25913;.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E:\02.&#31532;2&#22238;&#25913;&#21892;&#22823;&#22269;&#35069;&#36896;&#37096;\02.&#22823;&#22269;&#27963;&#21205;&#35352;&#37682;\03.&#25913;&#21892;C\&#20181;&#25499;&#12363;&#12426;&#36039;&#26009;\&#22823;&#22269;&#20181;&#19978;&#12370;&#65423;&#65412;&#65432;&#65391;&#65400;&#65405;040409sato.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maytinh3/Desktop/HAL.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maytinh3/Desktop/New%20folder/trang/New%20folder%20(2)/Bang%20RVC%202202-04%20HAL-HALT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01\Share\&#37096;&#21697;&#30330;&#27880;\5&#26376;&#30330;&#2788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Thanhvinh\dutoan\May1\KIEN\QL32\DT32.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dtTKKT-98-1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Thanhvinh\dutoan\THUYF\ql38\tkkt-ql38-1-g-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01\New%20TVC%20Share\bumon\komu\nitteikeikaku\2003nenkeikaku\9&#26376;&#37096;&#21697;&#3492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01\New%20TVC%20Share\bumon\komu\&#37096;&#21697;&#26842;&#21368;\&#37096;&#21697;&#26842;&#21368;&#34920;2003\&#26032;&#65398;&#65426;&#65431;&#25237;&#20837;&#37096;&#21697;&#34920;(6&#2637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s>
    <sheetDataSet>
      <sheetData sheetId="0"/>
      <sheetData sheetId="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lop_btn"/>
      <sheetName val="2.lop_2.BTN"/>
      <sheetName val="2.lop_1.BTN"/>
      <sheetName val="Truot_nen"/>
      <sheetName val="3.lop_2.BTN"/>
      <sheetName val="4.lop_2.BTN"/>
      <sheetName val="USKU"/>
      <sheetName val="E"/>
      <sheetName val="T_3.13"/>
      <sheetName val="00000000"/>
      <sheetName val="XXXXXXXX"/>
      <sheetName val="XL4Test5"/>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Gia VL"/>
      <sheetName val="Bang gia ca may"/>
      <sheetName val="Bang luong CB"/>
      <sheetName val="Bang P.tich CT"/>
      <sheetName val="D.toan chi tiet"/>
      <sheetName val="Bang TH Dtoan"/>
      <sheetName val="XXXXXXXX"/>
      <sheetName val="Tong San luong"/>
      <sheetName val="TQT"/>
      <sheetName val="Tong Quyettoan"/>
      <sheetName val="Quyettoan 2001"/>
      <sheetName val="TT tam ung"/>
      <sheetName val="QT thue 2001"/>
      <sheetName val="P bo CPC 2001"/>
      <sheetName val="PB KHTS 2001"/>
      <sheetName val="Dieuchinh thueVAT"/>
      <sheetName val="XL4Poppy"/>
      <sheetName val="THUTHAU99"/>
      <sheetName val="THUTHAU6T_2000"/>
      <sheetName val="THUTHAU_QuyIII_2000"/>
      <sheetName val="Yaly"/>
      <sheetName val="THUTHAU_Nam_2000"/>
      <sheetName val="Soconnop_nam2000"/>
      <sheetName val="THUTHAU_Nam 2000"/>
      <sheetName val="B chinh 6 thang nam 2001"/>
      <sheetName val="B chinh Q3  nam 2001 "/>
      <sheetName val="SD1"/>
      <sheetName val="SD2"/>
      <sheetName val="SD4"/>
      <sheetName val="SD6"/>
      <sheetName val="SD7"/>
      <sheetName val="SD8"/>
      <sheetName val="SD9"/>
      <sheetName val="SD10"/>
      <sheetName val="SD12"/>
      <sheetName val="SD12 (2)"/>
      <sheetName val="Tv"/>
      <sheetName val="Bang ke cac CT"/>
      <sheetName val="000"/>
      <sheetName val="XX0"/>
      <sheetName val="XXX"/>
      <sheetName val="Dong Dau"/>
      <sheetName val="Sau dong"/>
      <sheetName val="Ma xa"/>
      <sheetName val="Me tri"/>
      <sheetName val="My dinh"/>
      <sheetName val="Tong cong"/>
      <sheetName val="Sheet4"/>
      <sheetName val="Sheet5"/>
      <sheetName val="moma o 7+9"/>
      <sheetName val="Sheet2"/>
      <sheetName val="Sheet3"/>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Bia"/>
      <sheetName val="TM"/>
      <sheetName val="TH"/>
      <sheetName val="CT"/>
      <sheetName val="CLVL"/>
      <sheetName val="Congty"/>
      <sheetName val="VPPN"/>
      <sheetName val="XN74"/>
      <sheetName val="XN54"/>
      <sheetName val="XN33"/>
      <sheetName val="NK96"/>
      <sheetName val="XL4Test5"/>
      <sheetName val="Do K"/>
      <sheetName val="G hop"/>
      <sheetName val="DCTC"/>
      <sheetName val="T hop"/>
      <sheetName val="Sheet1"/>
      <sheetName val="TPHcat"/>
      <sheetName val="TPH da"/>
      <sheetName val="CBR"/>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00000000"/>
      <sheetName val="km345+400-km345+500 (2)"/>
      <sheetName val="km337+00-km337+34 (3)"/>
      <sheetName val="cong ty so 9 VINACONEX"/>
      <sheetName val="cong ty so 9 VINACONEX (2)"/>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CT Duong"/>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1000000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2)"/>
      <sheetName val="KPTH"/>
      <sheetName val="KPTH (2)"/>
      <sheetName val="Noi Suy"/>
      <sheetName val="Bia (2)"/>
      <sheetName val="Gia NC"/>
      <sheetName val="00000001"/>
      <sheetName val="00000002"/>
      <sheetName val="20000000"/>
      <sheetName val="30000000"/>
      <sheetName val="TK 1331"/>
      <sheetName val="BKe Von vay"/>
      <sheetName val="CP "/>
      <sheetName val="NK Chung"/>
      <sheetName val="So cai"/>
      <sheetName val="NK Thu -Chi"/>
      <sheetName val="SQTM"/>
      <sheetName val="DKCtu"/>
      <sheetName val="CtuGso"/>
      <sheetName val="BCTC"/>
      <sheetName val="Tdoi HD"/>
      <sheetName val="40000000"/>
      <sheetName val="50000000"/>
      <sheetName val="60000000"/>
      <sheetName val="Quang Tri"/>
      <sheetName val="TTHue"/>
      <sheetName val="Da Nang"/>
      <sheetName val="Quang Nam"/>
      <sheetName val="Quang Ngai"/>
      <sheetName val="TH DH-QN"/>
      <sheetName val="KP HD"/>
      <sheetName val="DB HD"/>
      <sheetName val="tong hop"/>
      <sheetName val="phan tich DG"/>
      <sheetName val="gia vat lieu"/>
      <sheetName val="gia xe may"/>
      <sheetName val="gia nhan cong"/>
      <sheetName val="Ha Thanh"/>
      <sheetName val="du tru di BT,TV,BPhuoc1"/>
      <sheetName val="DSKH HN"/>
      <sheetName val="NKY "/>
      <sheetName val="DS-TT"/>
      <sheetName val=" HN NHAP"/>
      <sheetName val="KHO HN"/>
      <sheetName val="CNO "/>
      <sheetName val="KHNN"/>
      <sheetName val="DPRRtm"/>
      <sheetName val="LUY KE LO Hang"/>
      <sheetName val="Ng - 01"/>
      <sheetName val="Ng- 02"/>
      <sheetName val="Ng-03"/>
      <sheetName val="Ng - 04"/>
      <sheetName val="Ng - 05"/>
      <sheetName val="Ng - 06"/>
      <sheetName val="Ng - 07"/>
      <sheetName val="Ng - 08"/>
      <sheetName val="Ng - 9"/>
      <sheetName val="Ng - 10"/>
      <sheetName val="NG - 11"/>
      <sheetName val="NG - 12"/>
      <sheetName val="NG - 13"/>
      <sheetName val="NG - 14"/>
      <sheetName val="NG -15"/>
      <sheetName val="NG - 16"/>
      <sheetName val="Sheet16"/>
      <sheetName val="Sheet15"/>
      <sheetName val="Sheet14"/>
      <sheetName val="Sheet13"/>
      <sheetName val="Sheet12"/>
      <sheetName val="Sheet11"/>
      <sheetName val="Sheet10"/>
      <sheetName val="Sheet9"/>
      <sheetName val="Sheet8"/>
      <sheetName val="Sheet7"/>
      <sheetName val="Sheet6"/>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MTO REV_0"/>
      <sheetName val="Cham cong (5)"/>
      <sheetName val="CATHODIC PROTEATION"/>
      <sheetName val="BD52"/>
      <sheetName val="Coc 52"/>
      <sheetName val="BD225"/>
      <sheetName val="Coc 225"/>
      <sheetName val="VAY"/>
      <sheetName val="Bom"/>
      <sheetName val="Chart1"/>
      <sheetName val="thang1"/>
      <sheetName val="K243 K98"/>
      <sheetName val="_x000b_255"/>
      <sheetName val="TK331A"/>
      <sheetName val="TK131B"/>
      <sheetName val="TK131A"/>
      <sheetName val="TK 331c1"/>
      <sheetName val="TK331C"/>
      <sheetName val="CT331-2003"/>
      <sheetName val="CT 331"/>
      <sheetName val="CT131-2003"/>
      <sheetName val="CT 131"/>
      <sheetName val="TK331B"/>
      <sheetName val="[99Q3299(REV.0).xlsÝK253 AC"/>
      <sheetName val="DTCT"/>
      <sheetName val="PTVT"/>
      <sheetName val="THDT"/>
      <sheetName val="THVT"/>
      <sheetName val="THGT"/>
      <sheetName val="Quang T2i"/>
      <sheetName val="Quang Ngaa"/>
      <sheetName val="LUONG1"/>
      <sheetName val="Khoan khau tru"/>
      <sheetName val="cac khoan nop"/>
      <sheetName val="Doan phi CD"/>
      <sheetName val="Tro giup CN"/>
      <sheetName val="QTOAN C.T"/>
      <sheetName val="B.PPL"/>
      <sheetName val="Hop don vi"/>
      <sheetName val="XIN T.TOAN CPC"/>
      <sheetName val="Luong ranh PL"/>
      <sheetName val="Luong noi TPL"/>
      <sheetName val="CAP PHAT LUONG"/>
      <sheetName val=""/>
      <sheetName val="Nhieu"/>
      <sheetName val="Dung"/>
      <sheetName val="Dung T"/>
      <sheetName val="Bao tuoi tre"/>
      <sheetName val="Tu liem"/>
      <sheetName val="UBDTMN"/>
      <sheetName val="Ban Cde"/>
      <sheetName val="Thach"/>
      <sheetName val="Duong"/>
      <sheetName val="PHBCTU"/>
      <sheetName val="Khac"/>
      <sheetName val="Chi tiet"/>
      <sheetName val="31.3.03"/>
      <sheetName val="PT"/>
      <sheetName val="DT"/>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hanhcoSONTAY"/>
      <sheetName val="Thanhco tong hop"/>
      <sheetName val="Truong Ba Trai(xong)"/>
      <sheetName val="QL32Tranh ST"/>
      <sheetName val="NGUYEN VAN TROI Goi3"/>
      <sheetName val="Nut GT D.Anh Troi (xong)"/>
      <sheetName val="B.xung D.DanHoa-ThanhVan(xong)"/>
      <sheetName val="Cai tao ben Tro(xong)"/>
      <sheetName val="Dien Tien phong (Bx)"/>
      <sheetName val="Cong Tan My"/>
      <sheetName val="Tong hop(Chinh)"/>
      <sheetName val="De Ta Lo(Xong)"/>
      <sheetName val="Duong 79 - Goi 3 nt"/>
      <sheetName val="Duong 79-Goi 3 sap xep"/>
      <sheetName val="Duong79-Goi3BS2004"/>
      <sheetName val="Duong 79 - Goi 3"/>
      <sheetName val="Duong 79 - Goi 2 (2)"/>
      <sheetName val="Duong 79 - Goi 2"/>
      <sheetName val="Duong79-Goi 2-BS2004"/>
      <sheetName val="Duong NM Z 143"/>
      <sheetName val="Duong 88-VT (3)"/>
      <sheetName val="Duong 88-VT (2)"/>
      <sheetName val="The kho"/>
      <sheetName val="Duong 88-VT"/>
      <sheetName val="Duong Tanphu Daithanh"/>
      <sheetName val="Rang Duoi"/>
      <sheetName val="Duong 21A-DongMo"/>
      <sheetName val="Cau Ngoi Tom"/>
      <sheetName val="Tinhlo316 LAPHU-THANHSON"/>
      <sheetName val="Tinh lo 316 gd 2"/>
      <sheetName val="Tinh lo 316 QT (2)"/>
      <sheetName val="Tinh lo 316 QT"/>
      <sheetName val="Didan Hovan-Camdinh "/>
      <sheetName val="Tinh lo80 TTCT"/>
      <sheetName val="De bao Son Tay 03"/>
      <sheetName val="Tinh lo80 "/>
      <sheetName val="Suoi oi - Ao vua (2)"/>
      <sheetName val="Suoi oi - Ao vua"/>
      <sheetName val="TT HLTH - DHBP"/>
      <sheetName val="Duong Che - Hop Thinh"/>
      <sheetName val="Duong Pheo Che - HB"/>
      <sheetName val="Duong VQG Ba Vi-Goi1"/>
      <sheetName val="Ke TANDUC NX"/>
      <sheetName val="The kho ke tan duc"/>
      <sheetName val="Ke TANDUC "/>
      <sheetName val="Cau Bon (2)"/>
      <sheetName val="Cau Bon"/>
      <sheetName val="Duong Dainghia Sap xep"/>
      <sheetName val="Duong Dainghia-Antien Goi2"/>
      <sheetName val="The kho Dai nghia an tien (2)"/>
      <sheetName val="Duong Nguyen Van Troi - SX"/>
      <sheetName val="The kho Nguyen Van Troi"/>
      <sheetName val="Duong Nguyen Van Troi - GD2"/>
      <sheetName val="The kho Tuyen5"/>
      <sheetName val="Tuyen5 - Dung"/>
      <sheetName val="Tuyen5 - NX"/>
      <sheetName val="Kenh T10XS"/>
      <sheetName val="The khoKenh T10"/>
      <sheetName val="Kenh T10"/>
      <sheetName val="lan trai em"/>
      <sheetName val="lan trai tan hong"/>
      <sheetName val="lan trai chi"/>
      <sheetName val="Duong be tong The"/>
      <sheetName val="Duong be tong The goc"/>
      <sheetName val="The xi mang"/>
      <sheetName val="The cat den"/>
      <sheetName val="The cat vang"/>
      <sheetName val="The soi"/>
      <sheetName val="The Gach"/>
      <sheetName val="The Thep"/>
      <sheetName val="The Nhua duong"/>
      <sheetName val="The Go"/>
      <sheetName val="The dat"/>
      <sheetName val="The Giay dau"/>
      <sheetName val="The cay tre"/>
      <sheetName val="The cui"/>
    </sheetNames>
    <sheetDataSet>
      <sheetData sheetId="0" refreshError="1"/>
      <sheetData sheetId="1" refreshError="1">
        <row r="1">
          <cell r="A1" t="str">
            <v>PRICE BREAKDOWN FOR ELECTRICAL INSTALLATION WORK</v>
          </cell>
          <cell r="B1" t="str">
            <v xml:space="preserve">  600V CONTROL CA_x0000_LE 12/C 2.0 sq.mm  PVC/PVC</v>
          </cell>
          <cell r="C1">
            <v>-195</v>
          </cell>
          <cell r="D1" t="str">
            <v>M</v>
          </cell>
          <cell r="E1">
            <v>38</v>
          </cell>
          <cell r="F1">
            <v>-7410</v>
          </cell>
          <cell r="G1" t="str">
            <v xml:space="preserve"> </v>
          </cell>
          <cell r="H1">
            <v>0</v>
          </cell>
          <cell r="I1">
            <v>0</v>
          </cell>
          <cell r="J1">
            <v>0</v>
          </cell>
          <cell r="K1" t="str">
            <v xml:space="preserve"> </v>
          </cell>
          <cell r="L1" t="str">
            <v>M+L</v>
          </cell>
          <cell r="M1">
            <v>0</v>
          </cell>
          <cell r="N1">
            <v>0</v>
          </cell>
          <cell r="O1">
            <v>60</v>
          </cell>
          <cell r="P1">
            <v>114600</v>
          </cell>
          <cell r="Q1">
            <v>0</v>
          </cell>
        </row>
        <row r="2">
          <cell r="B2" t="str">
            <v>??  LNG TERMINAL</v>
          </cell>
          <cell r="G2" t="str">
            <v xml:space="preserve"> </v>
          </cell>
          <cell r="I2" t="str">
            <v>CTCI Q. NO. : 99Q3299</v>
          </cell>
          <cell r="P2" t="str">
            <v>CTCI Q. NO. : 99Q3299</v>
          </cell>
        </row>
        <row r="3">
          <cell r="B3" t="str">
            <v>LOCATION: ?? ?????</v>
          </cell>
        </row>
        <row r="4">
          <cell r="A4">
            <v>0</v>
          </cell>
        </row>
        <row r="5">
          <cell r="E5" t="str">
            <v xml:space="preserve">                  TO SITE</v>
          </cell>
          <cell r="G5" t="str">
            <v xml:space="preserve">                  TO SITE</v>
          </cell>
          <cell r="K5" t="str">
            <v xml:space="preserve">                  TO SITE</v>
          </cell>
          <cell r="M5" t="str">
            <v xml:space="preserve">                  TO SITE</v>
          </cell>
        </row>
        <row r="6">
          <cell r="E6" t="str">
            <v xml:space="preserve"> ON SHORE MAT'L (NET) NT$</v>
          </cell>
          <cell r="G6" t="str">
            <v xml:space="preserve"> OFF SHORE MAT'L (NET) US$</v>
          </cell>
          <cell r="H6">
            <v>0</v>
          </cell>
          <cell r="I6" t="str">
            <v xml:space="preserve">          LABOR MH (NET) </v>
          </cell>
          <cell r="K6" t="str">
            <v xml:space="preserve">     ON SHORE MAT'L NT$</v>
          </cell>
          <cell r="M6" t="str">
            <v xml:space="preserve">   OFF SHORE MAT'L US$</v>
          </cell>
          <cell r="O6" t="str">
            <v xml:space="preserve">        LABOR PRICE NT$</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H11">
            <v>0</v>
          </cell>
          <cell r="I11">
            <v>13764</v>
          </cell>
          <cell r="J11">
            <v>13764</v>
          </cell>
          <cell r="K11">
            <v>138612100</v>
          </cell>
          <cell r="L11">
            <v>138612100</v>
          </cell>
          <cell r="M11">
            <v>0</v>
          </cell>
          <cell r="N11">
            <v>0</v>
          </cell>
          <cell r="O11">
            <v>6155030</v>
          </cell>
          <cell r="P11">
            <v>6155030</v>
          </cell>
        </row>
        <row r="12">
          <cell r="F12">
            <v>0</v>
          </cell>
          <cell r="J12">
            <v>0</v>
          </cell>
          <cell r="L12">
            <v>0</v>
          </cell>
          <cell r="P12">
            <v>0</v>
          </cell>
        </row>
        <row r="13">
          <cell r="A13" t="str">
            <v xml:space="preserve">  B.</v>
          </cell>
          <cell r="B13" t="str">
            <v xml:space="preserve"> POWER DISTRIBUTION SYSTEM</v>
          </cell>
          <cell r="C13">
            <v>130730</v>
          </cell>
          <cell r="D13" t="str">
            <v>M</v>
          </cell>
          <cell r="E13">
            <v>178.00177465004208</v>
          </cell>
          <cell r="F13">
            <v>23270172</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H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H15">
            <v>0</v>
          </cell>
          <cell r="I15">
            <v>28.084645669291337</v>
          </cell>
          <cell r="J15">
            <v>14267</v>
          </cell>
          <cell r="K15">
            <v>18871.641732283464</v>
          </cell>
          <cell r="L15">
            <v>9586794</v>
          </cell>
          <cell r="M15">
            <v>0</v>
          </cell>
          <cell r="N15">
            <v>0</v>
          </cell>
          <cell r="O15">
            <v>8470.6830708661419</v>
          </cell>
          <cell r="P15">
            <v>4303107</v>
          </cell>
        </row>
        <row r="16">
          <cell r="F16">
            <v>0</v>
          </cell>
          <cell r="H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H17">
            <v>0</v>
          </cell>
          <cell r="I17">
            <v>0.40336426914153134</v>
          </cell>
          <cell r="J17">
            <v>3477</v>
          </cell>
          <cell r="K17">
            <v>104.6885150812065</v>
          </cell>
          <cell r="L17">
            <v>902415</v>
          </cell>
          <cell r="M17">
            <v>0</v>
          </cell>
          <cell r="N17">
            <v>0</v>
          </cell>
          <cell r="O17">
            <v>146.95568445475638</v>
          </cell>
          <cell r="P17">
            <v>1266758</v>
          </cell>
        </row>
        <row r="18">
          <cell r="B18" t="str">
            <v>480/240V, 20KVA</v>
          </cell>
          <cell r="C18">
            <v>6</v>
          </cell>
          <cell r="D18" t="str">
            <v>SET</v>
          </cell>
          <cell r="E18">
            <v>30000</v>
          </cell>
          <cell r="F18">
            <v>0</v>
          </cell>
          <cell r="H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H19">
            <v>0</v>
          </cell>
          <cell r="I19">
            <v>0.20088888888888889</v>
          </cell>
          <cell r="J19">
            <v>452</v>
          </cell>
          <cell r="K19">
            <v>219.19555555555556</v>
          </cell>
          <cell r="L19">
            <v>493190</v>
          </cell>
          <cell r="M19">
            <v>0</v>
          </cell>
          <cell r="N19">
            <v>0</v>
          </cell>
          <cell r="O19">
            <v>56.222222222222221</v>
          </cell>
          <cell r="P19">
            <v>126500</v>
          </cell>
        </row>
        <row r="20">
          <cell r="F20">
            <v>0</v>
          </cell>
          <cell r="H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H21">
            <v>0</v>
          </cell>
          <cell r="I21">
            <v>87.266666666666666</v>
          </cell>
          <cell r="J21">
            <v>1309</v>
          </cell>
          <cell r="K21">
            <v>67271.8</v>
          </cell>
          <cell r="L21">
            <v>1009077</v>
          </cell>
          <cell r="M21">
            <v>0</v>
          </cell>
          <cell r="N21">
            <v>0</v>
          </cell>
          <cell r="O21">
            <v>24435.333333333332</v>
          </cell>
          <cell r="P21">
            <v>366530</v>
          </cell>
        </row>
        <row r="22">
          <cell r="F22">
            <v>0</v>
          </cell>
          <cell r="H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H23">
            <v>0</v>
          </cell>
          <cell r="I23">
            <v>221</v>
          </cell>
          <cell r="J23">
            <v>1326</v>
          </cell>
          <cell r="K23">
            <v>291143.16666666669</v>
          </cell>
          <cell r="L23">
            <v>1746859</v>
          </cell>
          <cell r="M23">
            <v>0</v>
          </cell>
          <cell r="N23">
            <v>0</v>
          </cell>
          <cell r="O23">
            <v>61933.5</v>
          </cell>
          <cell r="P23">
            <v>371601</v>
          </cell>
        </row>
        <row r="24">
          <cell r="F24">
            <v>0</v>
          </cell>
          <cell r="H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H25">
            <v>0</v>
          </cell>
          <cell r="I25">
            <v>17.083333333333332</v>
          </cell>
          <cell r="J25">
            <v>1025</v>
          </cell>
          <cell r="K25">
            <v>12445.316666666668</v>
          </cell>
          <cell r="L25">
            <v>746719</v>
          </cell>
          <cell r="M25">
            <v>0</v>
          </cell>
          <cell r="N25">
            <v>0</v>
          </cell>
          <cell r="O25">
            <v>6387.1</v>
          </cell>
          <cell r="P25">
            <v>383226</v>
          </cell>
        </row>
        <row r="26">
          <cell r="B26">
            <v>0</v>
          </cell>
          <cell r="I26">
            <v>0.15</v>
          </cell>
          <cell r="J26">
            <v>0</v>
          </cell>
          <cell r="K26">
            <v>0.15</v>
          </cell>
          <cell r="P26">
            <v>2</v>
          </cell>
        </row>
        <row r="27">
          <cell r="A27" t="str">
            <v xml:space="preserve">  I.</v>
          </cell>
          <cell r="B27" t="str">
            <v>APS SYSTEM</v>
          </cell>
          <cell r="C27">
            <v>60</v>
          </cell>
          <cell r="D27" t="str">
            <v>SET</v>
          </cell>
          <cell r="E27">
            <v>260365.88333333333</v>
          </cell>
          <cell r="F27">
            <v>15621953</v>
          </cell>
          <cell r="H27">
            <v>0</v>
          </cell>
          <cell r="I27">
            <v>227.13333333333333</v>
          </cell>
          <cell r="J27">
            <v>13628</v>
          </cell>
          <cell r="K27">
            <v>260365.88333333333</v>
          </cell>
          <cell r="L27">
            <v>15621953</v>
          </cell>
          <cell r="M27">
            <v>0</v>
          </cell>
          <cell r="N27">
            <v>0</v>
          </cell>
          <cell r="O27">
            <v>63605.433333333334</v>
          </cell>
          <cell r="P27">
            <v>3816326</v>
          </cell>
        </row>
        <row r="28">
          <cell r="B28" t="str">
            <v>5S</v>
          </cell>
          <cell r="C28">
            <v>3.5</v>
          </cell>
          <cell r="D28">
            <v>2.11</v>
          </cell>
          <cell r="E28">
            <v>1</v>
          </cell>
          <cell r="I28">
            <v>0.3</v>
          </cell>
          <cell r="K28">
            <v>0.3</v>
          </cell>
          <cell r="P28">
            <v>3</v>
          </cell>
        </row>
        <row r="29">
          <cell r="A29" t="str">
            <v xml:space="preserve">  J.</v>
          </cell>
          <cell r="B29" t="str">
            <v>U/G CONDUIT BANK</v>
          </cell>
          <cell r="C29">
            <v>2850</v>
          </cell>
          <cell r="D29" t="str">
            <v>M3</v>
          </cell>
          <cell r="E29">
            <v>2070.4561403508774</v>
          </cell>
          <cell r="F29">
            <v>5900800</v>
          </cell>
          <cell r="H29">
            <v>0</v>
          </cell>
          <cell r="I29">
            <v>9.5898245614035087</v>
          </cell>
          <cell r="J29">
            <v>27331</v>
          </cell>
          <cell r="K29">
            <v>2070.4561403508774</v>
          </cell>
          <cell r="L29">
            <v>5900800</v>
          </cell>
          <cell r="M29">
            <v>0</v>
          </cell>
          <cell r="N29">
            <v>0</v>
          </cell>
          <cell r="O29">
            <v>7703.0175438596489</v>
          </cell>
          <cell r="P29">
            <v>21953600</v>
          </cell>
        </row>
        <row r="30">
          <cell r="B30" t="str">
            <v>5S</v>
          </cell>
          <cell r="C30">
            <v>5</v>
          </cell>
          <cell r="D30">
            <v>2.77</v>
          </cell>
          <cell r="E30">
            <v>1</v>
          </cell>
          <cell r="I30">
            <v>0.3</v>
          </cell>
          <cell r="K30">
            <v>0.3</v>
          </cell>
          <cell r="P30">
            <v>4</v>
          </cell>
        </row>
        <row r="31">
          <cell r="B31" t="str">
            <v>5S</v>
          </cell>
          <cell r="C31">
            <v>6</v>
          </cell>
          <cell r="D31">
            <v>2.77</v>
          </cell>
          <cell r="E31">
            <v>1.7652958621831609E-284</v>
          </cell>
        </row>
        <row r="32">
          <cell r="B32" t="str">
            <v>TOTAL (ALT-1)</v>
          </cell>
          <cell r="F32">
            <v>197890079</v>
          </cell>
          <cell r="G32">
            <v>0</v>
          </cell>
          <cell r="H32">
            <v>0</v>
          </cell>
          <cell r="J32">
            <v>109667</v>
          </cell>
          <cell r="L32">
            <v>197890079</v>
          </cell>
          <cell r="N32">
            <v>0</v>
          </cell>
          <cell r="P32">
            <v>48005061</v>
          </cell>
          <cell r="Q32">
            <v>109667</v>
          </cell>
        </row>
        <row r="33">
          <cell r="Q33">
            <v>0</v>
          </cell>
        </row>
        <row r="34">
          <cell r="A34" t="str">
            <v>OTHER</v>
          </cell>
          <cell r="B34" t="str">
            <v xml:space="preserve"> CATHODIC PROTECTION SYSTEM  FOR TRUNK LINE</v>
          </cell>
          <cell r="C34">
            <v>1</v>
          </cell>
          <cell r="D34" t="str">
            <v>LOT</v>
          </cell>
          <cell r="F34">
            <v>4357694</v>
          </cell>
          <cell r="J34">
            <v>6089</v>
          </cell>
          <cell r="L34">
            <v>4357694</v>
          </cell>
          <cell r="P34">
            <v>2372268</v>
          </cell>
          <cell r="Q34">
            <v>6089</v>
          </cell>
        </row>
        <row r="36">
          <cell r="B36" t="str">
            <v xml:space="preserve">MATERIAL PRICE ???? </v>
          </cell>
          <cell r="C36">
            <v>508</v>
          </cell>
          <cell r="D36" t="str">
            <v>SET</v>
          </cell>
        </row>
        <row r="37">
          <cell r="B37" t="str">
            <v xml:space="preserve">CAPACITOR </v>
          </cell>
          <cell r="D37" t="str">
            <v>KVA</v>
          </cell>
        </row>
        <row r="38">
          <cell r="B38" t="str">
            <v>CABLE &amp; WIRE FOR POWER SYSTEM</v>
          </cell>
          <cell r="C38">
            <v>130730</v>
          </cell>
          <cell r="D38" t="str">
            <v>M</v>
          </cell>
        </row>
        <row r="39">
          <cell r="B39" t="str">
            <v>LIGHTING FIXTURE</v>
          </cell>
          <cell r="C39">
            <v>508</v>
          </cell>
          <cell r="D39" t="str">
            <v>SET</v>
          </cell>
        </row>
        <row r="41">
          <cell r="B41" t="str">
            <v>LABOR PRICE ????</v>
          </cell>
        </row>
        <row r="42">
          <cell r="B42" t="str">
            <v xml:space="preserve">CAPACITOR </v>
          </cell>
          <cell r="C42">
            <v>0</v>
          </cell>
          <cell r="D42" t="str">
            <v>KVA</v>
          </cell>
        </row>
        <row r="43">
          <cell r="B43" t="str">
            <v>CABLE &amp; WIRE FOR POWER SYSTEM</v>
          </cell>
          <cell r="C43">
            <v>130730</v>
          </cell>
          <cell r="D43" t="str">
            <v>M</v>
          </cell>
          <cell r="I43">
            <v>0.73359596114128356</v>
          </cell>
          <cell r="J43">
            <v>95903</v>
          </cell>
        </row>
        <row r="44">
          <cell r="B44" t="str">
            <v>LIGHTING FIXTURE</v>
          </cell>
          <cell r="C44">
            <v>508</v>
          </cell>
          <cell r="D44" t="str">
            <v>SET</v>
          </cell>
        </row>
        <row r="46">
          <cell r="A46" t="str">
            <v>ALT-2</v>
          </cell>
          <cell r="C46" t="str">
            <v xml:space="preserve"> </v>
          </cell>
          <cell r="D46" t="str">
            <v xml:space="preserve"> </v>
          </cell>
          <cell r="F46">
            <v>0</v>
          </cell>
          <cell r="H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I53">
            <v>-2.46</v>
          </cell>
          <cell r="J53">
            <v>-2</v>
          </cell>
          <cell r="K53">
            <v>-709</v>
          </cell>
          <cell r="L53">
            <v>-709</v>
          </cell>
          <cell r="M53">
            <v>0</v>
          </cell>
          <cell r="N53">
            <v>0</v>
          </cell>
          <cell r="O53">
            <v>-689</v>
          </cell>
          <cell r="P53">
            <v>-689</v>
          </cell>
        </row>
        <row r="54">
          <cell r="B54" t="str">
            <v>SUB-TOTAL : (ALT-1)</v>
          </cell>
          <cell r="F54">
            <v>-539149</v>
          </cell>
          <cell r="H54">
            <v>0</v>
          </cell>
          <cell r="J54">
            <v>-221</v>
          </cell>
          <cell r="K54">
            <v>0</v>
          </cell>
          <cell r="L54">
            <v>-539149</v>
          </cell>
          <cell r="M54">
            <v>0</v>
          </cell>
          <cell r="N54">
            <v>0</v>
          </cell>
          <cell r="O54">
            <v>0</v>
          </cell>
          <cell r="P54">
            <v>-61804</v>
          </cell>
          <cell r="Q54">
            <v>-221</v>
          </cell>
        </row>
        <row r="55">
          <cell r="H55">
            <v>0</v>
          </cell>
          <cell r="I55">
            <v>0.31715698242186791</v>
          </cell>
          <cell r="J55">
            <v>98</v>
          </cell>
          <cell r="K55">
            <v>232</v>
          </cell>
          <cell r="L55">
            <v>69600</v>
          </cell>
          <cell r="M55">
            <v>0</v>
          </cell>
          <cell r="N55">
            <v>0</v>
          </cell>
          <cell r="O55">
            <v>91</v>
          </cell>
          <cell r="P55">
            <v>27300</v>
          </cell>
        </row>
        <row r="56">
          <cell r="A56" t="str">
            <v>ALT-3</v>
          </cell>
        </row>
        <row r="57">
          <cell r="A57">
            <v>1</v>
          </cell>
          <cell r="B57" t="str">
            <v xml:space="preserve"> AUTO-TRANSFORMER FOR 6.9KV 8500KW MOTOR STARTER , </v>
          </cell>
          <cell r="C57">
            <v>1</v>
          </cell>
          <cell r="D57" t="str">
            <v>SET</v>
          </cell>
          <cell r="E57">
            <v>484000</v>
          </cell>
          <cell r="F57">
            <v>484000</v>
          </cell>
          <cell r="H57">
            <v>0</v>
          </cell>
          <cell r="I57">
            <v>20</v>
          </cell>
          <cell r="J57">
            <v>20</v>
          </cell>
          <cell r="K57">
            <v>484000</v>
          </cell>
          <cell r="L57">
            <v>484000</v>
          </cell>
          <cell r="M57">
            <v>0</v>
          </cell>
          <cell r="N57">
            <v>0</v>
          </cell>
          <cell r="O57">
            <v>5600</v>
          </cell>
          <cell r="P57">
            <v>5600</v>
          </cell>
        </row>
        <row r="58">
          <cell r="A58">
            <v>3</v>
          </cell>
          <cell r="B58" t="str">
            <v xml:space="preserve"> TAP 80% , STARTING TIME 60 Sec. (MOTOR PF=0.7 , EFF=0.9)</v>
          </cell>
          <cell r="C58">
            <v>2</v>
          </cell>
          <cell r="D58" t="str">
            <v>P_x000E_L</v>
          </cell>
          <cell r="E58">
            <v>1500000</v>
          </cell>
          <cell r="F58">
            <v>0</v>
          </cell>
          <cell r="H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I77">
            <v>32.85</v>
          </cell>
          <cell r="J77">
            <v>33</v>
          </cell>
          <cell r="K77">
            <v>31995</v>
          </cell>
          <cell r="L77">
            <v>31995</v>
          </cell>
          <cell r="M77">
            <v>0</v>
          </cell>
          <cell r="N77">
            <v>0</v>
          </cell>
          <cell r="O77">
            <v>9198</v>
          </cell>
          <cell r="P77">
            <v>9198</v>
          </cell>
        </row>
        <row r="78">
          <cell r="B78" t="str">
            <v>SUB-TOTAL : (ALT-2)</v>
          </cell>
          <cell r="F78">
            <v>7206503</v>
          </cell>
          <cell r="H78">
            <v>0</v>
          </cell>
          <cell r="J78">
            <v>2052</v>
          </cell>
          <cell r="K78">
            <v>0</v>
          </cell>
          <cell r="L78">
            <v>7206503</v>
          </cell>
          <cell r="M78">
            <v>0</v>
          </cell>
          <cell r="N78">
            <v>0</v>
          </cell>
          <cell r="O78">
            <v>0</v>
          </cell>
          <cell r="P78">
            <v>1030498</v>
          </cell>
          <cell r="Q78">
            <v>2052</v>
          </cell>
        </row>
        <row r="80">
          <cell r="F80">
            <v>0</v>
          </cell>
        </row>
        <row r="82">
          <cell r="A82" t="str">
            <v xml:space="preserve">  A.</v>
          </cell>
          <cell r="B82" t="str">
            <v xml:space="preserve"> POWER EQUIPMENT </v>
          </cell>
          <cell r="C82" t="str">
            <v xml:space="preserve"> </v>
          </cell>
          <cell r="D82" t="str">
            <v xml:space="preserve"> </v>
          </cell>
          <cell r="F82">
            <v>0</v>
          </cell>
          <cell r="H82">
            <v>0</v>
          </cell>
          <cell r="J82">
            <v>0</v>
          </cell>
          <cell r="K82">
            <v>0</v>
          </cell>
          <cell r="L82">
            <v>0</v>
          </cell>
          <cell r="M82">
            <v>0</v>
          </cell>
          <cell r="N82">
            <v>0</v>
          </cell>
          <cell r="O82">
            <v>0</v>
          </cell>
          <cell r="P82">
            <v>0</v>
          </cell>
        </row>
        <row r="83">
          <cell r="F83">
            <v>0</v>
          </cell>
          <cell r="H83">
            <v>0</v>
          </cell>
          <cell r="J83">
            <v>0</v>
          </cell>
          <cell r="K83">
            <v>0</v>
          </cell>
          <cell r="L83">
            <v>0</v>
          </cell>
          <cell r="M83">
            <v>0</v>
          </cell>
          <cell r="N83">
            <v>0</v>
          </cell>
          <cell r="O83">
            <v>0</v>
          </cell>
          <cell r="P83">
            <v>0</v>
          </cell>
        </row>
        <row r="84">
          <cell r="A84" t="str">
            <v>*</v>
          </cell>
          <cell r="B84" t="str">
            <v>DWG. NO. XK11A-0000-01</v>
          </cell>
          <cell r="F84">
            <v>0</v>
          </cell>
          <cell r="H84">
            <v>0</v>
          </cell>
          <cell r="I84">
            <v>1.85</v>
          </cell>
          <cell r="J84">
            <v>0</v>
          </cell>
          <cell r="K84">
            <v>0</v>
          </cell>
          <cell r="L84">
            <v>0</v>
          </cell>
          <cell r="M84">
            <v>0</v>
          </cell>
          <cell r="N84">
            <v>0</v>
          </cell>
          <cell r="O84">
            <v>0</v>
          </cell>
          <cell r="P84">
            <v>0</v>
          </cell>
        </row>
        <row r="85">
          <cell r="A85" t="str">
            <v>A.1</v>
          </cell>
          <cell r="B85" t="str">
            <v>161KV SWITCHGEAR AREA</v>
          </cell>
          <cell r="F85">
            <v>0</v>
          </cell>
          <cell r="H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H91">
            <v>0</v>
          </cell>
          <cell r="I91">
            <v>80</v>
          </cell>
          <cell r="J91">
            <v>160</v>
          </cell>
          <cell r="K91">
            <v>840000</v>
          </cell>
          <cell r="L91">
            <v>1680000</v>
          </cell>
          <cell r="M91">
            <v>0</v>
          </cell>
          <cell r="N91">
            <v>0</v>
          </cell>
          <cell r="O91">
            <v>22400</v>
          </cell>
          <cell r="P91">
            <v>44800</v>
          </cell>
        </row>
        <row r="92">
          <cell r="A92" t="str">
            <v>A.2.1</v>
          </cell>
          <cell r="B92" t="str">
            <v>SUB-TOTAL (A.1)</v>
          </cell>
          <cell r="C92">
            <v>3</v>
          </cell>
          <cell r="D92" t="str">
            <v>PNL</v>
          </cell>
          <cell r="E92">
            <v>1300000</v>
          </cell>
          <cell r="F92">
            <v>79627100</v>
          </cell>
          <cell r="G92">
            <v>0</v>
          </cell>
          <cell r="H92">
            <v>0</v>
          </cell>
          <cell r="I92">
            <v>0</v>
          </cell>
          <cell r="J92">
            <v>7864</v>
          </cell>
          <cell r="K92">
            <v>0</v>
          </cell>
          <cell r="L92">
            <v>79627100</v>
          </cell>
          <cell r="M92">
            <v>0</v>
          </cell>
          <cell r="N92">
            <v>0</v>
          </cell>
          <cell r="O92">
            <v>0</v>
          </cell>
          <cell r="P92">
            <v>3085790</v>
          </cell>
          <cell r="Q92">
            <v>0</v>
          </cell>
        </row>
        <row r="93">
          <cell r="F93">
            <v>0</v>
          </cell>
          <cell r="H93">
            <v>0</v>
          </cell>
          <cell r="J93">
            <v>0</v>
          </cell>
          <cell r="K93">
            <v>0</v>
          </cell>
          <cell r="L93">
            <v>0</v>
          </cell>
          <cell r="M93">
            <v>0</v>
          </cell>
          <cell r="N93">
            <v>0</v>
          </cell>
          <cell r="O93">
            <v>0</v>
          </cell>
          <cell r="P93">
            <v>0</v>
          </cell>
        </row>
        <row r="94">
          <cell r="A94" t="str">
            <v>*</v>
          </cell>
          <cell r="B94" t="str">
            <v>DWG. NO. XK11A-0000-02, 03 , 04</v>
          </cell>
          <cell r="F94">
            <v>0</v>
          </cell>
          <cell r="H94">
            <v>0</v>
          </cell>
          <cell r="J94">
            <v>0</v>
          </cell>
          <cell r="K94">
            <v>0</v>
          </cell>
          <cell r="L94">
            <v>0</v>
          </cell>
          <cell r="M94">
            <v>0</v>
          </cell>
          <cell r="N94">
            <v>0</v>
          </cell>
          <cell r="O94">
            <v>0</v>
          </cell>
          <cell r="P94">
            <v>0</v>
          </cell>
        </row>
        <row r="95">
          <cell r="A95" t="str">
            <v xml:space="preserve">   A.2</v>
          </cell>
          <cell r="B95" t="str">
            <v>MAIN SUBSTATION (????)</v>
          </cell>
          <cell r="H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H102">
            <v>0</v>
          </cell>
          <cell r="I102">
            <v>15</v>
          </cell>
          <cell r="J102">
            <v>105</v>
          </cell>
          <cell r="K102">
            <v>120000</v>
          </cell>
          <cell r="L102">
            <v>840000</v>
          </cell>
          <cell r="M102">
            <v>0</v>
          </cell>
          <cell r="N102">
            <v>0</v>
          </cell>
          <cell r="O102">
            <v>4200</v>
          </cell>
          <cell r="P102">
            <v>29400</v>
          </cell>
        </row>
        <row r="103">
          <cell r="B103" t="str">
            <v>SUB-TOTAL (A.2)</v>
          </cell>
          <cell r="F103">
            <v>12780000</v>
          </cell>
          <cell r="J103">
            <v>703</v>
          </cell>
          <cell r="L103">
            <v>12780000</v>
          </cell>
          <cell r="P103">
            <v>196840</v>
          </cell>
        </row>
        <row r="104">
          <cell r="A104" t="str">
            <v>A.4.1</v>
          </cell>
          <cell r="B104" t="str">
            <v xml:space="preserve">  6.9KV VCB 1250A 40KA , SWITCHGEAR INCOMING &amp; TIe PANEL &amp; FEEDER PANEL</v>
          </cell>
          <cell r="C104">
            <v>5</v>
          </cell>
          <cell r="D104" t="str">
            <v>PNL</v>
          </cell>
          <cell r="E104">
            <v>800000</v>
          </cell>
          <cell r="F104">
            <v>4000000</v>
          </cell>
        </row>
        <row r="105">
          <cell r="A105" t="str">
            <v>*</v>
          </cell>
          <cell r="B105" t="str">
            <v>DWG. NO. XK11A-0000-05,06,07,08</v>
          </cell>
          <cell r="F105">
            <v>0</v>
          </cell>
          <cell r="H105">
            <v>0</v>
          </cell>
          <cell r="J105">
            <v>0</v>
          </cell>
          <cell r="K105">
            <v>0</v>
          </cell>
          <cell r="L105">
            <v>0</v>
          </cell>
          <cell r="M105">
            <v>0</v>
          </cell>
          <cell r="N105">
            <v>0</v>
          </cell>
          <cell r="O105">
            <v>0</v>
          </cell>
          <cell r="P105">
            <v>0</v>
          </cell>
        </row>
        <row r="106">
          <cell r="A106" t="str">
            <v xml:space="preserve">   A.3</v>
          </cell>
          <cell r="B106" t="str">
            <v>NO.1 SUBSTATION (??)</v>
          </cell>
          <cell r="F106">
            <v>0</v>
          </cell>
          <cell r="H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H115">
            <v>0</v>
          </cell>
          <cell r="I115">
            <v>15</v>
          </cell>
          <cell r="J115">
            <v>45</v>
          </cell>
          <cell r="K115">
            <v>140000</v>
          </cell>
          <cell r="L115">
            <v>420000</v>
          </cell>
          <cell r="M115">
            <v>0</v>
          </cell>
          <cell r="N115">
            <v>0</v>
          </cell>
          <cell r="O115">
            <v>4200</v>
          </cell>
          <cell r="P115">
            <v>12600</v>
          </cell>
        </row>
        <row r="116">
          <cell r="B116" t="str">
            <v>SUB-TOTAL (A.3)</v>
          </cell>
          <cell r="F116">
            <v>22314000</v>
          </cell>
          <cell r="J116">
            <v>1302</v>
          </cell>
          <cell r="L116">
            <v>22314000</v>
          </cell>
          <cell r="P116">
            <v>364560</v>
          </cell>
        </row>
        <row r="117">
          <cell r="F117">
            <v>0</v>
          </cell>
          <cell r="H117">
            <v>0</v>
          </cell>
          <cell r="J117">
            <v>0</v>
          </cell>
          <cell r="K117">
            <v>0</v>
          </cell>
          <cell r="L117">
            <v>0</v>
          </cell>
          <cell r="M117">
            <v>0</v>
          </cell>
          <cell r="N117">
            <v>0</v>
          </cell>
          <cell r="O117">
            <v>0</v>
          </cell>
          <cell r="P117">
            <v>0</v>
          </cell>
        </row>
        <row r="118">
          <cell r="A118" t="str">
            <v>*</v>
          </cell>
          <cell r="B118" t="str">
            <v>DWG. NO. XK11A-0000-09,10</v>
          </cell>
          <cell r="F118">
            <v>0</v>
          </cell>
          <cell r="H118">
            <v>0</v>
          </cell>
          <cell r="J118">
            <v>0</v>
          </cell>
          <cell r="K118">
            <v>0</v>
          </cell>
          <cell r="L118">
            <v>0</v>
          </cell>
          <cell r="M118">
            <v>0</v>
          </cell>
          <cell r="N118">
            <v>0</v>
          </cell>
          <cell r="O118">
            <v>0</v>
          </cell>
          <cell r="P118">
            <v>0</v>
          </cell>
        </row>
        <row r="119">
          <cell r="A119" t="str">
            <v xml:space="preserve">   A.4</v>
          </cell>
          <cell r="B119" t="str">
            <v>NO.2 SUBSTATION (???)</v>
          </cell>
          <cell r="F119">
            <v>0</v>
          </cell>
          <cell r="H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H127">
            <v>0</v>
          </cell>
          <cell r="I127">
            <v>15</v>
          </cell>
          <cell r="J127">
            <v>105</v>
          </cell>
          <cell r="K127">
            <v>120000</v>
          </cell>
          <cell r="L127">
            <v>840000</v>
          </cell>
          <cell r="M127">
            <v>0</v>
          </cell>
          <cell r="N127">
            <v>0</v>
          </cell>
          <cell r="O127">
            <v>4200</v>
          </cell>
          <cell r="P127">
            <v>29400</v>
          </cell>
        </row>
        <row r="128">
          <cell r="B128" t="str">
            <v>SUB-TOTAL (A.4)</v>
          </cell>
          <cell r="F128">
            <v>12280000</v>
          </cell>
          <cell r="J128">
            <v>693</v>
          </cell>
          <cell r="L128">
            <v>12280000</v>
          </cell>
          <cell r="P128">
            <v>194040</v>
          </cell>
        </row>
        <row r="129">
          <cell r="F129">
            <v>0</v>
          </cell>
          <cell r="H129">
            <v>0</v>
          </cell>
          <cell r="J129">
            <v>0</v>
          </cell>
          <cell r="K129">
            <v>0</v>
          </cell>
          <cell r="L129">
            <v>0</v>
          </cell>
          <cell r="M129">
            <v>0</v>
          </cell>
          <cell r="N129">
            <v>0</v>
          </cell>
          <cell r="O129">
            <v>0</v>
          </cell>
          <cell r="P129">
            <v>0</v>
          </cell>
          <cell r="Q129">
            <v>0</v>
          </cell>
        </row>
        <row r="130">
          <cell r="A130" t="str">
            <v>A.5</v>
          </cell>
          <cell r="B130" t="str">
            <v xml:space="preserve"> DISEL STAND-BY GENERATOR 1250KW OUTPUT,</v>
          </cell>
          <cell r="C130">
            <v>1</v>
          </cell>
          <cell r="D130" t="str">
            <v>SET</v>
          </cell>
          <cell r="E130">
            <v>6250000</v>
          </cell>
          <cell r="F130">
            <v>6250000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F131">
            <v>0</v>
          </cell>
          <cell r="H131">
            <v>0</v>
          </cell>
          <cell r="J131">
            <v>0</v>
          </cell>
          <cell r="K131">
            <v>0</v>
          </cell>
          <cell r="L131">
            <v>0</v>
          </cell>
          <cell r="M131">
            <v>0</v>
          </cell>
          <cell r="N131">
            <v>0</v>
          </cell>
          <cell r="O131">
            <v>0</v>
          </cell>
          <cell r="P131">
            <v>0</v>
          </cell>
        </row>
        <row r="132">
          <cell r="A132">
            <v>0</v>
          </cell>
          <cell r="B132">
            <v>0</v>
          </cell>
          <cell r="C132">
            <v>0</v>
          </cell>
          <cell r="D132">
            <v>0</v>
          </cell>
          <cell r="E132">
            <v>0</v>
          </cell>
          <cell r="F132">
            <v>0</v>
          </cell>
          <cell r="H132">
            <v>0</v>
          </cell>
          <cell r="J132">
            <v>0</v>
          </cell>
          <cell r="K132">
            <v>0</v>
          </cell>
          <cell r="L132">
            <v>0</v>
          </cell>
          <cell r="M132">
            <v>0</v>
          </cell>
          <cell r="N132">
            <v>0</v>
          </cell>
          <cell r="O132">
            <v>0</v>
          </cell>
          <cell r="P132">
            <v>0</v>
          </cell>
        </row>
        <row r="133">
          <cell r="A133" t="str">
            <v>A.6</v>
          </cell>
          <cell r="B133" t="str">
            <v>3 PHASE 480V-120V UPS</v>
          </cell>
          <cell r="F133">
            <v>0</v>
          </cell>
          <cell r="H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H135">
            <v>0</v>
          </cell>
          <cell r="I135">
            <v>50</v>
          </cell>
          <cell r="J135">
            <v>50</v>
          </cell>
          <cell r="K135">
            <v>300000</v>
          </cell>
          <cell r="L135">
            <v>300000</v>
          </cell>
          <cell r="M135">
            <v>0</v>
          </cell>
          <cell r="N135">
            <v>0</v>
          </cell>
          <cell r="O135">
            <v>14000</v>
          </cell>
          <cell r="P135">
            <v>14000</v>
          </cell>
        </row>
        <row r="136">
          <cell r="B136" t="str">
            <v>SUB-TOTAL (A.6)</v>
          </cell>
          <cell r="F136">
            <v>1550000</v>
          </cell>
          <cell r="J136">
            <v>238</v>
          </cell>
          <cell r="L136">
            <v>1550000</v>
          </cell>
          <cell r="P136">
            <v>66640</v>
          </cell>
        </row>
        <row r="137">
          <cell r="H137">
            <v>0</v>
          </cell>
        </row>
        <row r="138">
          <cell r="A138" t="str">
            <v>A.7</v>
          </cell>
          <cell r="B138" t="str">
            <v xml:space="preserve">  DC POWER SUPPLY       </v>
          </cell>
        </row>
        <row r="139">
          <cell r="A139" t="str">
            <v>A.7.1</v>
          </cell>
          <cell r="B139" t="str">
            <v xml:space="preserve"> 125VDC CHAGER, 50A,  W/ 60AH LEAD-CALCIUM BATTERY &amp; RACK</v>
          </cell>
          <cell r="C139">
            <v>1</v>
          </cell>
          <cell r="D139" t="str">
            <v>SET</v>
          </cell>
          <cell r="E139">
            <v>325000</v>
          </cell>
          <cell r="F139">
            <v>325000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H140">
            <v>0</v>
          </cell>
          <cell r="I140">
            <v>35</v>
          </cell>
          <cell r="J140">
            <v>70</v>
          </cell>
          <cell r="K140">
            <v>245000</v>
          </cell>
          <cell r="L140">
            <v>490000</v>
          </cell>
          <cell r="M140">
            <v>0</v>
          </cell>
          <cell r="N140">
            <v>0</v>
          </cell>
          <cell r="O140">
            <v>9800</v>
          </cell>
          <cell r="P140">
            <v>19600</v>
          </cell>
        </row>
        <row r="141">
          <cell r="B141" t="str">
            <v>SUB-TOTAL (A7)</v>
          </cell>
          <cell r="F141">
            <v>815000</v>
          </cell>
          <cell r="J141">
            <v>120</v>
          </cell>
          <cell r="L141">
            <v>815000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F145">
            <v>0</v>
          </cell>
          <cell r="H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H146">
            <v>0</v>
          </cell>
          <cell r="I146">
            <v>20</v>
          </cell>
          <cell r="J146">
            <v>120</v>
          </cell>
          <cell r="K146">
            <v>140000</v>
          </cell>
          <cell r="L146">
            <v>840000</v>
          </cell>
          <cell r="M146">
            <v>0</v>
          </cell>
          <cell r="N146">
            <v>0</v>
          </cell>
          <cell r="O146">
            <v>5600</v>
          </cell>
          <cell r="P146">
            <v>33600</v>
          </cell>
        </row>
        <row r="147">
          <cell r="B147" t="str">
            <v>PNL. NO. POWER PANEL.</v>
          </cell>
          <cell r="F147">
            <v>0</v>
          </cell>
          <cell r="H147">
            <v>0</v>
          </cell>
          <cell r="J147">
            <v>0</v>
          </cell>
          <cell r="K147">
            <v>0</v>
          </cell>
          <cell r="L147">
            <v>0</v>
          </cell>
          <cell r="M147">
            <v>0</v>
          </cell>
          <cell r="N147">
            <v>0</v>
          </cell>
          <cell r="O147">
            <v>0</v>
          </cell>
          <cell r="P147">
            <v>0</v>
          </cell>
        </row>
        <row r="148">
          <cell r="A148" t="str">
            <v>A.8.3</v>
          </cell>
          <cell r="B148" t="str">
            <v>DRY RTANSFORMER, WEATHER PROOF ENCLOSURE</v>
          </cell>
          <cell r="F148">
            <v>0</v>
          </cell>
          <cell r="H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F158">
            <v>0</v>
          </cell>
          <cell r="H158">
            <v>0</v>
          </cell>
          <cell r="J158">
            <v>0</v>
          </cell>
          <cell r="K158">
            <v>0</v>
          </cell>
          <cell r="L158">
            <v>0</v>
          </cell>
          <cell r="M158">
            <v>0</v>
          </cell>
          <cell r="N158">
            <v>0</v>
          </cell>
          <cell r="O158">
            <v>0</v>
          </cell>
          <cell r="P158">
            <v>0</v>
          </cell>
        </row>
        <row r="159">
          <cell r="B159" t="str">
            <v>MOSAIC PANEL SIZE 2000(W)x1000(H)MM., W/ LIGHT x60</v>
          </cell>
          <cell r="F159">
            <v>0</v>
          </cell>
          <cell r="H159">
            <v>0</v>
          </cell>
          <cell r="J159">
            <v>0</v>
          </cell>
          <cell r="K159">
            <v>0</v>
          </cell>
          <cell r="L159">
            <v>0</v>
          </cell>
          <cell r="M159">
            <v>0</v>
          </cell>
          <cell r="N159">
            <v>0</v>
          </cell>
          <cell r="O159">
            <v>0</v>
          </cell>
          <cell r="P159">
            <v>0</v>
          </cell>
        </row>
        <row r="160">
          <cell r="B160" t="str">
            <v>SUB-TOTAL (A.8)</v>
          </cell>
          <cell r="F160">
            <v>2996000</v>
          </cell>
          <cell r="J160">
            <v>677</v>
          </cell>
          <cell r="L160">
            <v>2996000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H162">
            <v>0</v>
          </cell>
          <cell r="I162">
            <v>1607</v>
          </cell>
          <cell r="J162">
            <v>1607</v>
          </cell>
          <cell r="K162" t="str">
            <v>M+L</v>
          </cell>
          <cell r="L162" t="str">
            <v>M+L</v>
          </cell>
          <cell r="M162">
            <v>0</v>
          </cell>
          <cell r="N162">
            <v>0</v>
          </cell>
          <cell r="O162">
            <v>1800000</v>
          </cell>
          <cell r="P162">
            <v>1800000</v>
          </cell>
        </row>
        <row r="163">
          <cell r="F163">
            <v>0</v>
          </cell>
          <cell r="H163">
            <v>0</v>
          </cell>
          <cell r="J163">
            <v>0</v>
          </cell>
          <cell r="K163">
            <v>0</v>
          </cell>
          <cell r="L163">
            <v>0</v>
          </cell>
          <cell r="M163">
            <v>0</v>
          </cell>
          <cell r="N163">
            <v>0</v>
          </cell>
          <cell r="O163">
            <v>0</v>
          </cell>
          <cell r="P163">
            <v>0</v>
          </cell>
        </row>
        <row r="164">
          <cell r="A164">
            <v>10</v>
          </cell>
          <cell r="B164" t="str">
            <v>SUB-TOTAL : (A)</v>
          </cell>
          <cell r="C164">
            <v>15000</v>
          </cell>
          <cell r="D164" t="str">
            <v>M</v>
          </cell>
          <cell r="E164">
            <v>223</v>
          </cell>
          <cell r="F164">
            <v>138612100</v>
          </cell>
          <cell r="H164">
            <v>0</v>
          </cell>
          <cell r="J164">
            <v>13764</v>
          </cell>
          <cell r="K164">
            <v>0</v>
          </cell>
          <cell r="L164">
            <v>138612100</v>
          </cell>
          <cell r="M164">
            <v>0</v>
          </cell>
          <cell r="N164">
            <v>0</v>
          </cell>
          <cell r="O164">
            <v>0</v>
          </cell>
          <cell r="P164">
            <v>6155030</v>
          </cell>
        </row>
        <row r="166">
          <cell r="A166" t="str">
            <v>B</v>
          </cell>
          <cell r="B166" t="str">
            <v>CABLE &amp; WIRE FOR POWER SYSTEM</v>
          </cell>
          <cell r="C166">
            <v>130730</v>
          </cell>
          <cell r="D166" t="str">
            <v>M</v>
          </cell>
        </row>
        <row r="167">
          <cell r="F167">
            <v>0</v>
          </cell>
          <cell r="G167">
            <v>0</v>
          </cell>
          <cell r="H167">
            <v>0</v>
          </cell>
          <cell r="I167">
            <v>0</v>
          </cell>
          <cell r="J167">
            <v>0</v>
          </cell>
          <cell r="K167">
            <v>0</v>
          </cell>
          <cell r="L167">
            <v>0</v>
          </cell>
          <cell r="M167">
            <v>0</v>
          </cell>
          <cell r="N167">
            <v>0</v>
          </cell>
          <cell r="O167">
            <v>0</v>
          </cell>
          <cell r="P167">
            <v>0</v>
          </cell>
          <cell r="Q167">
            <v>0</v>
          </cell>
        </row>
        <row r="168">
          <cell r="A168" t="str">
            <v>B</v>
          </cell>
          <cell r="B168" t="str">
            <v xml:space="preserve"> POWER DISTRIBUTION SYSTEM</v>
          </cell>
          <cell r="F168">
            <v>0</v>
          </cell>
          <cell r="G168">
            <v>0</v>
          </cell>
          <cell r="H168">
            <v>0</v>
          </cell>
          <cell r="I168">
            <v>0</v>
          </cell>
          <cell r="J168">
            <v>0</v>
          </cell>
          <cell r="K168">
            <v>0</v>
          </cell>
          <cell r="L168">
            <v>0</v>
          </cell>
          <cell r="M168">
            <v>0</v>
          </cell>
          <cell r="N168">
            <v>0</v>
          </cell>
          <cell r="O168">
            <v>0</v>
          </cell>
          <cell r="P168">
            <v>0</v>
          </cell>
        </row>
        <row r="169">
          <cell r="F169">
            <v>0</v>
          </cell>
          <cell r="H169">
            <v>0</v>
          </cell>
          <cell r="J169">
            <v>0</v>
          </cell>
          <cell r="K169">
            <v>0</v>
          </cell>
          <cell r="L169">
            <v>0</v>
          </cell>
          <cell r="M169">
            <v>0</v>
          </cell>
          <cell r="N169">
            <v>0</v>
          </cell>
          <cell r="O169">
            <v>0</v>
          </cell>
          <cell r="P169">
            <v>0</v>
          </cell>
        </row>
        <row r="170">
          <cell r="B170" t="str">
            <v xml:space="preserve"> 600V POWER CABLE, XLPE INSU. PVC JACKET</v>
          </cell>
          <cell r="F170">
            <v>0</v>
          </cell>
          <cell r="H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H183">
            <v>0</v>
          </cell>
          <cell r="I183">
            <v>0.32500000000000001</v>
          </cell>
          <cell r="J183">
            <v>98</v>
          </cell>
          <cell r="K183">
            <v>232</v>
          </cell>
          <cell r="L183">
            <v>69600</v>
          </cell>
          <cell r="M183">
            <v>0</v>
          </cell>
          <cell r="N183">
            <v>0</v>
          </cell>
          <cell r="O183">
            <v>91</v>
          </cell>
          <cell r="P183">
            <v>27300</v>
          </cell>
        </row>
        <row r="184">
          <cell r="E184">
            <v>0</v>
          </cell>
          <cell r="F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E185">
            <v>0</v>
          </cell>
          <cell r="F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H192">
            <v>0</v>
          </cell>
          <cell r="I192">
            <v>0.16</v>
          </cell>
          <cell r="J192">
            <v>48</v>
          </cell>
          <cell r="K192">
            <v>83</v>
          </cell>
          <cell r="L192">
            <v>24900</v>
          </cell>
          <cell r="M192">
            <v>0</v>
          </cell>
          <cell r="N192">
            <v>0</v>
          </cell>
          <cell r="O192">
            <v>45</v>
          </cell>
          <cell r="P192">
            <v>13500</v>
          </cell>
        </row>
        <row r="193">
          <cell r="E193">
            <v>0</v>
          </cell>
          <cell r="F193">
            <v>0</v>
          </cell>
          <cell r="H193">
            <v>0</v>
          </cell>
          <cell r="I193">
            <v>0</v>
          </cell>
          <cell r="J193">
            <v>0</v>
          </cell>
          <cell r="K193">
            <v>0</v>
          </cell>
          <cell r="L193">
            <v>0</v>
          </cell>
          <cell r="M193">
            <v>0</v>
          </cell>
          <cell r="N193">
            <v>0</v>
          </cell>
          <cell r="O193">
            <v>0</v>
          </cell>
          <cell r="P193">
            <v>0</v>
          </cell>
        </row>
        <row r="194">
          <cell r="B194" t="str">
            <v>8KV POWER CABLE, XLPE INSU. PVC JACKET</v>
          </cell>
          <cell r="E194">
            <v>0</v>
          </cell>
          <cell r="F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H199">
            <v>0</v>
          </cell>
          <cell r="I199">
            <v>0.27400000000000002</v>
          </cell>
          <cell r="J199">
            <v>4795</v>
          </cell>
          <cell r="K199">
            <v>306</v>
          </cell>
          <cell r="L199">
            <v>5355000</v>
          </cell>
          <cell r="M199">
            <v>0</v>
          </cell>
          <cell r="N199">
            <v>0</v>
          </cell>
          <cell r="O199">
            <v>77</v>
          </cell>
          <cell r="P199">
            <v>1347500</v>
          </cell>
        </row>
        <row r="200">
          <cell r="B200" t="str">
            <v xml:space="preserve"> WEATHER PROOF, NEMA-4X</v>
          </cell>
          <cell r="F200">
            <v>0</v>
          </cell>
          <cell r="H200">
            <v>0</v>
          </cell>
          <cell r="J200">
            <v>0</v>
          </cell>
          <cell r="K200">
            <v>0</v>
          </cell>
          <cell r="L200">
            <v>0</v>
          </cell>
          <cell r="M200">
            <v>0</v>
          </cell>
          <cell r="N200">
            <v>0</v>
          </cell>
          <cell r="O200">
            <v>0</v>
          </cell>
          <cell r="P200">
            <v>0</v>
          </cell>
        </row>
        <row r="201">
          <cell r="B201" t="str">
            <v>8KV TERMINATION KIT, HEAT SHRINKABLE TYPE</v>
          </cell>
          <cell r="F201">
            <v>0</v>
          </cell>
          <cell r="H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H206">
            <v>0</v>
          </cell>
          <cell r="I206">
            <v>4.5</v>
          </cell>
          <cell r="J206">
            <v>180</v>
          </cell>
          <cell r="K206">
            <v>1585</v>
          </cell>
          <cell r="L206">
            <v>63400</v>
          </cell>
          <cell r="M206">
            <v>0</v>
          </cell>
          <cell r="N206">
            <v>0</v>
          </cell>
          <cell r="O206">
            <v>1260</v>
          </cell>
          <cell r="P206">
            <v>50400</v>
          </cell>
        </row>
        <row r="207">
          <cell r="F207">
            <v>0</v>
          </cell>
          <cell r="H207">
            <v>0</v>
          </cell>
          <cell r="J207">
            <v>0</v>
          </cell>
          <cell r="K207">
            <v>0</v>
          </cell>
          <cell r="L207">
            <v>0</v>
          </cell>
          <cell r="M207">
            <v>0</v>
          </cell>
          <cell r="N207">
            <v>0</v>
          </cell>
          <cell r="O207">
            <v>0</v>
          </cell>
          <cell r="P207">
            <v>0</v>
          </cell>
        </row>
        <row r="208">
          <cell r="B208" t="str">
            <v xml:space="preserve"> RSG CONDUIT WITH COUPLING, THICK WALL</v>
          </cell>
          <cell r="F208">
            <v>0</v>
          </cell>
          <cell r="H208">
            <v>0</v>
          </cell>
          <cell r="J208">
            <v>0</v>
          </cell>
          <cell r="K208">
            <v>0</v>
          </cell>
          <cell r="L208">
            <v>0</v>
          </cell>
          <cell r="M208">
            <v>0</v>
          </cell>
          <cell r="N208">
            <v>0</v>
          </cell>
          <cell r="O208">
            <v>0</v>
          </cell>
          <cell r="P208">
            <v>0</v>
          </cell>
        </row>
        <row r="209">
          <cell r="B209" t="str">
            <v xml:space="preserve"> (ANSI C80.1 NPT THREADED)</v>
          </cell>
          <cell r="F209">
            <v>0</v>
          </cell>
          <cell r="H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H214">
            <v>0</v>
          </cell>
          <cell r="J214">
            <v>0</v>
          </cell>
          <cell r="K214">
            <v>0</v>
          </cell>
          <cell r="L214">
            <v>0</v>
          </cell>
          <cell r="M214">
            <v>0</v>
          </cell>
          <cell r="N214">
            <v>0</v>
          </cell>
          <cell r="O214">
            <v>0</v>
          </cell>
          <cell r="P214">
            <v>0</v>
          </cell>
        </row>
        <row r="215">
          <cell r="B215" t="str">
            <v xml:space="preserve"> FLEXIBLE CONDUIT, LIQUID-TIGHT, UA TYPE</v>
          </cell>
          <cell r="F215">
            <v>0</v>
          </cell>
          <cell r="H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H218">
            <v>0</v>
          </cell>
          <cell r="I218">
            <v>2.08</v>
          </cell>
          <cell r="J218">
            <v>42</v>
          </cell>
          <cell r="K218">
            <v>1307</v>
          </cell>
          <cell r="L218">
            <v>26140</v>
          </cell>
          <cell r="M218">
            <v>0</v>
          </cell>
          <cell r="N218">
            <v>0</v>
          </cell>
          <cell r="O218">
            <v>582</v>
          </cell>
          <cell r="P218">
            <v>11640</v>
          </cell>
        </row>
        <row r="219">
          <cell r="F219">
            <v>0</v>
          </cell>
          <cell r="H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F221">
            <v>0</v>
          </cell>
          <cell r="H221">
            <v>0</v>
          </cell>
          <cell r="J221">
            <v>0</v>
          </cell>
          <cell r="K221">
            <v>0</v>
          </cell>
          <cell r="L221">
            <v>0</v>
          </cell>
          <cell r="M221">
            <v>0</v>
          </cell>
          <cell r="N221">
            <v>0</v>
          </cell>
          <cell r="O221">
            <v>0</v>
          </cell>
          <cell r="P221">
            <v>0</v>
          </cell>
        </row>
        <row r="222">
          <cell r="F222">
            <v>0</v>
          </cell>
          <cell r="H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H223">
            <v>0</v>
          </cell>
          <cell r="I223">
            <v>0.15</v>
          </cell>
          <cell r="J223">
            <v>165</v>
          </cell>
          <cell r="K223">
            <v>20</v>
          </cell>
          <cell r="L223">
            <v>22000</v>
          </cell>
          <cell r="M223">
            <v>0</v>
          </cell>
          <cell r="N223">
            <v>0</v>
          </cell>
          <cell r="O223">
            <v>42</v>
          </cell>
          <cell r="P223">
            <v>46200</v>
          </cell>
        </row>
        <row r="224">
          <cell r="F224">
            <v>0</v>
          </cell>
          <cell r="H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F226">
            <v>0</v>
          </cell>
          <cell r="H226">
            <v>0</v>
          </cell>
          <cell r="J226">
            <v>0</v>
          </cell>
          <cell r="K226">
            <v>0</v>
          </cell>
          <cell r="L226">
            <v>0</v>
          </cell>
          <cell r="M226">
            <v>0</v>
          </cell>
          <cell r="N226">
            <v>0</v>
          </cell>
          <cell r="O226">
            <v>0</v>
          </cell>
          <cell r="P226">
            <v>0</v>
          </cell>
        </row>
        <row r="227">
          <cell r="F227">
            <v>0</v>
          </cell>
          <cell r="H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F229">
            <v>0</v>
          </cell>
          <cell r="H229">
            <v>0</v>
          </cell>
          <cell r="I229">
            <v>5</v>
          </cell>
          <cell r="J229">
            <v>0</v>
          </cell>
          <cell r="K229">
            <v>0</v>
          </cell>
          <cell r="L229">
            <v>0</v>
          </cell>
          <cell r="M229">
            <v>0</v>
          </cell>
          <cell r="N229">
            <v>0</v>
          </cell>
          <cell r="O229">
            <v>0</v>
          </cell>
          <cell r="P229">
            <v>0</v>
          </cell>
        </row>
        <row r="230">
          <cell r="F230">
            <v>0</v>
          </cell>
          <cell r="H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F232">
            <v>0</v>
          </cell>
          <cell r="H232">
            <v>0</v>
          </cell>
          <cell r="J232">
            <v>0</v>
          </cell>
          <cell r="K232">
            <v>0</v>
          </cell>
          <cell r="L232">
            <v>0</v>
          </cell>
          <cell r="M232">
            <v>0</v>
          </cell>
          <cell r="N232">
            <v>0</v>
          </cell>
          <cell r="O232">
            <v>0</v>
          </cell>
          <cell r="P232">
            <v>0</v>
          </cell>
        </row>
        <row r="233">
          <cell r="F233">
            <v>0</v>
          </cell>
          <cell r="H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F235">
            <v>0</v>
          </cell>
          <cell r="H235">
            <v>0</v>
          </cell>
          <cell r="J235">
            <v>0</v>
          </cell>
          <cell r="K235">
            <v>0</v>
          </cell>
          <cell r="L235">
            <v>0</v>
          </cell>
          <cell r="M235">
            <v>0</v>
          </cell>
          <cell r="N235">
            <v>0</v>
          </cell>
          <cell r="O235">
            <v>0</v>
          </cell>
          <cell r="P235">
            <v>0</v>
          </cell>
        </row>
        <row r="236">
          <cell r="F236">
            <v>0</v>
          </cell>
          <cell r="H236">
            <v>0</v>
          </cell>
          <cell r="I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H237">
            <v>0</v>
          </cell>
          <cell r="J237">
            <v>0</v>
          </cell>
          <cell r="K237">
            <v>1000</v>
          </cell>
          <cell r="L237">
            <v>52000</v>
          </cell>
          <cell r="M237">
            <v>0</v>
          </cell>
          <cell r="N237">
            <v>0</v>
          </cell>
          <cell r="O237">
            <v>0</v>
          </cell>
          <cell r="P237">
            <v>0</v>
          </cell>
        </row>
        <row r="238">
          <cell r="F238">
            <v>0</v>
          </cell>
          <cell r="H238">
            <v>0</v>
          </cell>
          <cell r="J238">
            <v>0</v>
          </cell>
          <cell r="K238">
            <v>0</v>
          </cell>
          <cell r="L238">
            <v>0</v>
          </cell>
          <cell r="M238">
            <v>0</v>
          </cell>
          <cell r="N238">
            <v>0</v>
          </cell>
          <cell r="O238">
            <v>0</v>
          </cell>
          <cell r="P238">
            <v>0</v>
          </cell>
        </row>
        <row r="239">
          <cell r="B239" t="str">
            <v xml:space="preserve"> CABLE TRAY, LADDER TYPE H.D. GALV. STEEL</v>
          </cell>
          <cell r="F239">
            <v>0</v>
          </cell>
          <cell r="H239">
            <v>0</v>
          </cell>
          <cell r="I239">
            <v>0</v>
          </cell>
          <cell r="J239">
            <v>0</v>
          </cell>
          <cell r="K239">
            <v>0</v>
          </cell>
          <cell r="L239">
            <v>0</v>
          </cell>
          <cell r="M239">
            <v>0</v>
          </cell>
          <cell r="N239">
            <v>0</v>
          </cell>
          <cell r="O239">
            <v>0</v>
          </cell>
          <cell r="P239">
            <v>0</v>
          </cell>
        </row>
        <row r="240">
          <cell r="B240" t="str">
            <v xml:space="preserve"> W/ ANODIC TREATMENT &amp; EXPOSY COATING(50u)</v>
          </cell>
          <cell r="F240">
            <v>0</v>
          </cell>
          <cell r="H240">
            <v>0</v>
          </cell>
          <cell r="J240">
            <v>0</v>
          </cell>
          <cell r="K240">
            <v>0</v>
          </cell>
          <cell r="L240">
            <v>0</v>
          </cell>
          <cell r="M240">
            <v>0</v>
          </cell>
          <cell r="N240">
            <v>0</v>
          </cell>
          <cell r="O240">
            <v>0</v>
          </cell>
          <cell r="P240">
            <v>0</v>
          </cell>
        </row>
        <row r="241">
          <cell r="B241" t="str">
            <v xml:space="preserve"> STRAIGHT SECTION, </v>
          </cell>
          <cell r="F241">
            <v>0</v>
          </cell>
          <cell r="H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H244">
            <v>0</v>
          </cell>
          <cell r="I244">
            <v>1</v>
          </cell>
          <cell r="J244">
            <v>160</v>
          </cell>
          <cell r="K244">
            <v>450</v>
          </cell>
          <cell r="L244">
            <v>72000</v>
          </cell>
          <cell r="M244">
            <v>0</v>
          </cell>
          <cell r="N244">
            <v>0</v>
          </cell>
          <cell r="O244">
            <v>280</v>
          </cell>
          <cell r="P244">
            <v>44800</v>
          </cell>
        </row>
        <row r="245">
          <cell r="F245">
            <v>0</v>
          </cell>
          <cell r="H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F247">
            <v>0</v>
          </cell>
          <cell r="H247">
            <v>0</v>
          </cell>
          <cell r="J247">
            <v>0</v>
          </cell>
          <cell r="K247">
            <v>0</v>
          </cell>
          <cell r="L247">
            <v>0</v>
          </cell>
          <cell r="M247">
            <v>0</v>
          </cell>
          <cell r="N247">
            <v>0</v>
          </cell>
          <cell r="O247">
            <v>0</v>
          </cell>
          <cell r="P247">
            <v>0</v>
          </cell>
        </row>
        <row r="248">
          <cell r="B248" t="str">
            <v xml:space="preserve"> STRAIGHT SECTION, 600 mm WIDE</v>
          </cell>
          <cell r="F248">
            <v>0</v>
          </cell>
          <cell r="H248">
            <v>0</v>
          </cell>
          <cell r="J248">
            <v>0</v>
          </cell>
          <cell r="K248">
            <v>0</v>
          </cell>
          <cell r="L248">
            <v>0</v>
          </cell>
          <cell r="M248">
            <v>0</v>
          </cell>
          <cell r="N248">
            <v>0</v>
          </cell>
          <cell r="O248">
            <v>0</v>
          </cell>
          <cell r="P248">
            <v>0</v>
          </cell>
        </row>
        <row r="249">
          <cell r="F249">
            <v>0</v>
          </cell>
          <cell r="H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H250">
            <v>0</v>
          </cell>
          <cell r="I250">
            <v>113.39999999999999</v>
          </cell>
          <cell r="J250">
            <v>113</v>
          </cell>
          <cell r="K250">
            <v>174320</v>
          </cell>
          <cell r="L250">
            <v>174320</v>
          </cell>
          <cell r="M250">
            <v>0</v>
          </cell>
          <cell r="N250">
            <v>0</v>
          </cell>
          <cell r="O250">
            <v>31752</v>
          </cell>
          <cell r="P250">
            <v>31752</v>
          </cell>
        </row>
        <row r="251">
          <cell r="F251">
            <v>0</v>
          </cell>
          <cell r="H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H252">
            <v>0</v>
          </cell>
          <cell r="I252">
            <v>0.15</v>
          </cell>
          <cell r="J252">
            <v>593</v>
          </cell>
          <cell r="K252">
            <v>20</v>
          </cell>
          <cell r="L252">
            <v>79000</v>
          </cell>
          <cell r="M252">
            <v>0</v>
          </cell>
          <cell r="N252">
            <v>0</v>
          </cell>
          <cell r="O252">
            <v>42</v>
          </cell>
          <cell r="P252">
            <v>165900</v>
          </cell>
        </row>
        <row r="253">
          <cell r="F253">
            <v>0</v>
          </cell>
          <cell r="H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F255">
            <v>0</v>
          </cell>
          <cell r="H255">
            <v>0</v>
          </cell>
          <cell r="J255">
            <v>0</v>
          </cell>
          <cell r="K255">
            <v>0</v>
          </cell>
          <cell r="L255">
            <v>0</v>
          </cell>
          <cell r="M255">
            <v>0</v>
          </cell>
          <cell r="N255">
            <v>0</v>
          </cell>
          <cell r="O255">
            <v>0</v>
          </cell>
          <cell r="P255">
            <v>0</v>
          </cell>
        </row>
        <row r="256">
          <cell r="B256" t="str">
            <v xml:space="preserve"> 3000(L)x1600(D)x2200(H)MM., W/ DOORS</v>
          </cell>
          <cell r="F256">
            <v>0</v>
          </cell>
          <cell r="H256">
            <v>0</v>
          </cell>
          <cell r="J256">
            <v>0</v>
          </cell>
          <cell r="K256">
            <v>0</v>
          </cell>
          <cell r="L256">
            <v>0</v>
          </cell>
          <cell r="M256">
            <v>0</v>
          </cell>
          <cell r="N256">
            <v>0</v>
          </cell>
          <cell r="O256">
            <v>0</v>
          </cell>
          <cell r="P256">
            <v>0</v>
          </cell>
        </row>
        <row r="257">
          <cell r="F257">
            <v>0</v>
          </cell>
          <cell r="H257">
            <v>0</v>
          </cell>
          <cell r="J257">
            <v>0</v>
          </cell>
          <cell r="K257">
            <v>0</v>
          </cell>
          <cell r="L257">
            <v>0</v>
          </cell>
          <cell r="M257">
            <v>0</v>
          </cell>
          <cell r="N257">
            <v>0</v>
          </cell>
          <cell r="O257">
            <v>0</v>
          </cell>
          <cell r="P257">
            <v>0</v>
          </cell>
        </row>
        <row r="258">
          <cell r="A258">
            <v>52</v>
          </cell>
          <cell r="B258" t="str">
            <v xml:space="preserve">JUNCTION BOX, INDOOR TYPE, </v>
          </cell>
          <cell r="C258">
            <v>3</v>
          </cell>
          <cell r="D258" t="str">
            <v>SET</v>
          </cell>
          <cell r="E258">
            <v>16000</v>
          </cell>
          <cell r="F258">
            <v>48000</v>
          </cell>
          <cell r="H258">
            <v>0</v>
          </cell>
          <cell r="I258">
            <v>15</v>
          </cell>
          <cell r="J258">
            <v>45</v>
          </cell>
          <cell r="K258">
            <v>16000</v>
          </cell>
          <cell r="L258">
            <v>48000</v>
          </cell>
          <cell r="M258">
            <v>0</v>
          </cell>
          <cell r="N258">
            <v>0</v>
          </cell>
          <cell r="O258">
            <v>4200</v>
          </cell>
          <cell r="P258">
            <v>12600</v>
          </cell>
        </row>
        <row r="259">
          <cell r="B259" t="str">
            <v>W/ TB.(FOR 2.0MM. WIRE) X 200P</v>
          </cell>
          <cell r="F259">
            <v>0</v>
          </cell>
          <cell r="H259">
            <v>0</v>
          </cell>
          <cell r="J259">
            <v>0</v>
          </cell>
          <cell r="K259">
            <v>0</v>
          </cell>
          <cell r="L259">
            <v>0</v>
          </cell>
          <cell r="M259">
            <v>0</v>
          </cell>
          <cell r="N259">
            <v>0</v>
          </cell>
          <cell r="O259">
            <v>0</v>
          </cell>
          <cell r="P259">
            <v>0</v>
          </cell>
        </row>
        <row r="260">
          <cell r="F260">
            <v>0</v>
          </cell>
          <cell r="H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H261">
            <v>0</v>
          </cell>
          <cell r="I261">
            <v>963.71999999999991</v>
          </cell>
          <cell r="J261">
            <v>964</v>
          </cell>
          <cell r="K261">
            <v>677772</v>
          </cell>
          <cell r="L261">
            <v>677772</v>
          </cell>
          <cell r="M261">
            <v>0</v>
          </cell>
          <cell r="N261">
            <v>0</v>
          </cell>
          <cell r="O261">
            <v>269842</v>
          </cell>
          <cell r="P261">
            <v>269842</v>
          </cell>
        </row>
        <row r="262">
          <cell r="F262">
            <v>0</v>
          </cell>
          <cell r="H262">
            <v>0</v>
          </cell>
          <cell r="J262">
            <v>0</v>
          </cell>
          <cell r="K262">
            <v>0</v>
          </cell>
          <cell r="L262">
            <v>0</v>
          </cell>
          <cell r="M262">
            <v>0</v>
          </cell>
          <cell r="N262">
            <v>0</v>
          </cell>
          <cell r="O262">
            <v>0</v>
          </cell>
          <cell r="P262">
            <v>0</v>
          </cell>
        </row>
        <row r="263">
          <cell r="B263" t="str">
            <v>SUB-TOTAL : (B)</v>
          </cell>
          <cell r="F263">
            <v>23270172</v>
          </cell>
          <cell r="H263">
            <v>0</v>
          </cell>
          <cell r="J263">
            <v>33088</v>
          </cell>
          <cell r="K263">
            <v>0</v>
          </cell>
          <cell r="L263">
            <v>23270172</v>
          </cell>
          <cell r="M263">
            <v>0</v>
          </cell>
          <cell r="N263">
            <v>0</v>
          </cell>
          <cell r="O263">
            <v>0</v>
          </cell>
          <cell r="P263">
            <v>9262383</v>
          </cell>
        </row>
        <row r="264">
          <cell r="F264">
            <v>0</v>
          </cell>
          <cell r="H264">
            <v>0</v>
          </cell>
          <cell r="J264">
            <v>0</v>
          </cell>
          <cell r="K264">
            <v>0</v>
          </cell>
          <cell r="L264">
            <v>0</v>
          </cell>
          <cell r="M264">
            <v>0</v>
          </cell>
          <cell r="N264">
            <v>0</v>
          </cell>
          <cell r="O264">
            <v>0</v>
          </cell>
          <cell r="P264">
            <v>0</v>
          </cell>
        </row>
        <row r="265">
          <cell r="F265">
            <v>0</v>
          </cell>
          <cell r="H265">
            <v>0</v>
          </cell>
          <cell r="J265">
            <v>0</v>
          </cell>
          <cell r="K265">
            <v>0</v>
          </cell>
          <cell r="L265">
            <v>0</v>
          </cell>
          <cell r="M265">
            <v>0</v>
          </cell>
          <cell r="N265">
            <v>0</v>
          </cell>
          <cell r="O265">
            <v>0</v>
          </cell>
          <cell r="P265">
            <v>0</v>
          </cell>
        </row>
        <row r="266">
          <cell r="F266">
            <v>0</v>
          </cell>
          <cell r="H266">
            <v>0</v>
          </cell>
          <cell r="J266">
            <v>0</v>
          </cell>
          <cell r="K266">
            <v>0</v>
          </cell>
          <cell r="L266">
            <v>0</v>
          </cell>
          <cell r="M266">
            <v>0</v>
          </cell>
          <cell r="N266">
            <v>0</v>
          </cell>
          <cell r="O266">
            <v>0</v>
          </cell>
          <cell r="P266">
            <v>0</v>
          </cell>
        </row>
        <row r="267">
          <cell r="A267" t="str">
            <v xml:space="preserve">  C.</v>
          </cell>
          <cell r="B267" t="str">
            <v xml:space="preserve"> LIGHTING SYSTEM(????????????)</v>
          </cell>
          <cell r="C267">
            <v>350</v>
          </cell>
          <cell r="D267" t="str">
            <v>M</v>
          </cell>
          <cell r="E267">
            <v>26</v>
          </cell>
          <cell r="F267">
            <v>0</v>
          </cell>
          <cell r="H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F269">
            <v>0</v>
          </cell>
          <cell r="H269">
            <v>0</v>
          </cell>
          <cell r="I269">
            <v>0.5</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H270">
            <v>0</v>
          </cell>
          <cell r="I270">
            <v>10</v>
          </cell>
          <cell r="J270">
            <v>10</v>
          </cell>
          <cell r="K270">
            <v>13000</v>
          </cell>
          <cell r="L270">
            <v>13000</v>
          </cell>
          <cell r="M270">
            <v>0</v>
          </cell>
          <cell r="N270">
            <v>0</v>
          </cell>
          <cell r="O270">
            <v>2800</v>
          </cell>
          <cell r="P270">
            <v>2800</v>
          </cell>
        </row>
        <row r="271">
          <cell r="B271" t="str">
            <v>MAIN 3P30A,BRANCH 2P 20A 8 CKT</v>
          </cell>
          <cell r="F271">
            <v>0</v>
          </cell>
          <cell r="H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F273">
            <v>0</v>
          </cell>
          <cell r="H273">
            <v>0</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H274">
            <v>0</v>
          </cell>
          <cell r="I274">
            <v>8</v>
          </cell>
          <cell r="J274">
            <v>8</v>
          </cell>
          <cell r="K274">
            <v>11000</v>
          </cell>
          <cell r="L274">
            <v>11000</v>
          </cell>
          <cell r="M274">
            <v>0</v>
          </cell>
          <cell r="N274">
            <v>0</v>
          </cell>
          <cell r="O274">
            <v>2240</v>
          </cell>
          <cell r="P274">
            <v>2240</v>
          </cell>
        </row>
        <row r="275">
          <cell r="B275" t="str">
            <v>240V, MAIN 3P30A,BRANCH2P 20A 6CKT</v>
          </cell>
          <cell r="F275">
            <v>0</v>
          </cell>
          <cell r="H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H276">
            <v>0</v>
          </cell>
          <cell r="I276">
            <v>8</v>
          </cell>
          <cell r="J276">
            <v>8</v>
          </cell>
          <cell r="K276">
            <v>164700</v>
          </cell>
          <cell r="L276">
            <v>164700</v>
          </cell>
          <cell r="M276">
            <v>0</v>
          </cell>
          <cell r="N276">
            <v>0</v>
          </cell>
          <cell r="O276">
            <v>2240</v>
          </cell>
          <cell r="P276">
            <v>2240</v>
          </cell>
        </row>
        <row r="277">
          <cell r="B277" t="str">
            <v>240V 2P50A 12CKT</v>
          </cell>
          <cell r="F277">
            <v>0</v>
          </cell>
          <cell r="H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H278">
            <v>0</v>
          </cell>
          <cell r="I278">
            <v>8</v>
          </cell>
          <cell r="J278">
            <v>16</v>
          </cell>
          <cell r="K278">
            <v>12500</v>
          </cell>
          <cell r="L278">
            <v>25000</v>
          </cell>
          <cell r="M278">
            <v>0</v>
          </cell>
          <cell r="N278">
            <v>0</v>
          </cell>
          <cell r="O278">
            <v>2240</v>
          </cell>
          <cell r="P278">
            <v>4480</v>
          </cell>
        </row>
        <row r="279">
          <cell r="B279" t="str">
            <v>240V MAIN 3P50A,BRANCH 3P20A 6CKT</v>
          </cell>
          <cell r="F279">
            <v>0</v>
          </cell>
          <cell r="H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H280">
            <v>0</v>
          </cell>
          <cell r="I280">
            <v>8</v>
          </cell>
          <cell r="J280">
            <v>8</v>
          </cell>
          <cell r="K280">
            <v>14500</v>
          </cell>
          <cell r="L280">
            <v>14500</v>
          </cell>
          <cell r="M280">
            <v>0</v>
          </cell>
          <cell r="N280">
            <v>0</v>
          </cell>
          <cell r="O280">
            <v>2240</v>
          </cell>
          <cell r="P280">
            <v>2240</v>
          </cell>
        </row>
        <row r="281">
          <cell r="B281" t="str">
            <v>240V MAIN 3P70A,BRANCH 3P20A 8CKT</v>
          </cell>
          <cell r="F281">
            <v>0</v>
          </cell>
          <cell r="H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H282">
            <v>0</v>
          </cell>
          <cell r="I282">
            <v>4</v>
          </cell>
          <cell r="J282">
            <v>20</v>
          </cell>
          <cell r="K282">
            <v>37800</v>
          </cell>
          <cell r="L282">
            <v>189000</v>
          </cell>
          <cell r="M282">
            <v>0</v>
          </cell>
          <cell r="N282">
            <v>0</v>
          </cell>
          <cell r="O282">
            <v>1120</v>
          </cell>
          <cell r="P282">
            <v>5600</v>
          </cell>
        </row>
        <row r="283">
          <cell r="B283" t="str">
            <v>GROUP D, 3-POLE 20AMP</v>
          </cell>
          <cell r="F283">
            <v>0</v>
          </cell>
          <cell r="H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H284">
            <v>0</v>
          </cell>
          <cell r="I284">
            <v>4</v>
          </cell>
          <cell r="J284">
            <v>4</v>
          </cell>
          <cell r="K284">
            <v>37800</v>
          </cell>
          <cell r="L284">
            <v>37800</v>
          </cell>
          <cell r="M284">
            <v>0</v>
          </cell>
          <cell r="N284">
            <v>0</v>
          </cell>
          <cell r="O284">
            <v>1120</v>
          </cell>
          <cell r="P284">
            <v>1120</v>
          </cell>
        </row>
        <row r="285">
          <cell r="B285" t="str">
            <v>GROUP D 3-POLE 30AMP</v>
          </cell>
          <cell r="F285">
            <v>0</v>
          </cell>
          <cell r="H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H286">
            <v>0</v>
          </cell>
          <cell r="I286">
            <v>12</v>
          </cell>
          <cell r="J286">
            <v>48</v>
          </cell>
          <cell r="K286">
            <v>25000</v>
          </cell>
          <cell r="L286">
            <v>100000</v>
          </cell>
          <cell r="M286">
            <v>0</v>
          </cell>
          <cell r="N286">
            <v>0</v>
          </cell>
          <cell r="O286">
            <v>3360</v>
          </cell>
          <cell r="P286">
            <v>13440</v>
          </cell>
        </row>
        <row r="287">
          <cell r="B287" t="str">
            <v>3PH 480/240V 15KVA</v>
          </cell>
          <cell r="F287">
            <v>0</v>
          </cell>
          <cell r="H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F289">
            <v>0</v>
          </cell>
          <cell r="H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F291">
            <v>0</v>
          </cell>
          <cell r="H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F293">
            <v>0</v>
          </cell>
          <cell r="H293">
            <v>0</v>
          </cell>
          <cell r="J293">
            <v>0</v>
          </cell>
          <cell r="K293">
            <v>0</v>
          </cell>
          <cell r="L293">
            <v>0</v>
          </cell>
          <cell r="M293">
            <v>0</v>
          </cell>
          <cell r="N293">
            <v>0</v>
          </cell>
          <cell r="O293">
            <v>0</v>
          </cell>
          <cell r="P293">
            <v>0</v>
          </cell>
        </row>
        <row r="294">
          <cell r="B294" t="str">
            <v xml:space="preserve"> GUARD AND DOME REFL. 3/4" HUB 400W 240V</v>
          </cell>
          <cell r="F294">
            <v>0</v>
          </cell>
          <cell r="H294">
            <v>0</v>
          </cell>
          <cell r="J294">
            <v>0</v>
          </cell>
          <cell r="K294">
            <v>0</v>
          </cell>
          <cell r="L294">
            <v>0</v>
          </cell>
          <cell r="M294">
            <v>0</v>
          </cell>
          <cell r="N294">
            <v>0</v>
          </cell>
          <cell r="O294">
            <v>0</v>
          </cell>
          <cell r="P294">
            <v>0</v>
          </cell>
        </row>
        <row r="295">
          <cell r="B295" t="str">
            <v>CLASS 1, DIV.2 GROPU D</v>
          </cell>
          <cell r="F295">
            <v>0</v>
          </cell>
          <cell r="H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F297">
            <v>0</v>
          </cell>
          <cell r="H297">
            <v>0</v>
          </cell>
          <cell r="I297">
            <v>7</v>
          </cell>
          <cell r="J297">
            <v>0</v>
          </cell>
          <cell r="K297">
            <v>0</v>
          </cell>
          <cell r="L297">
            <v>0</v>
          </cell>
          <cell r="M297">
            <v>0</v>
          </cell>
          <cell r="N297">
            <v>0</v>
          </cell>
          <cell r="O297">
            <v>0</v>
          </cell>
          <cell r="P297">
            <v>0</v>
          </cell>
        </row>
        <row r="298">
          <cell r="B298" t="str">
            <v xml:space="preserve">DOME REFL. 1-1/2 IN HUB 175W 240V CLASS 1, DIV 2 </v>
          </cell>
          <cell r="F298">
            <v>0</v>
          </cell>
          <cell r="H298">
            <v>0</v>
          </cell>
          <cell r="J298">
            <v>0</v>
          </cell>
          <cell r="K298">
            <v>0</v>
          </cell>
          <cell r="L298">
            <v>0</v>
          </cell>
          <cell r="M298">
            <v>0</v>
          </cell>
          <cell r="N298">
            <v>0</v>
          </cell>
          <cell r="O298">
            <v>0</v>
          </cell>
          <cell r="P298">
            <v>0</v>
          </cell>
        </row>
        <row r="299">
          <cell r="B299" t="str">
            <v>GROUP D</v>
          </cell>
          <cell r="F299">
            <v>0</v>
          </cell>
          <cell r="H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F301">
            <v>0</v>
          </cell>
          <cell r="H301">
            <v>0</v>
          </cell>
          <cell r="J301">
            <v>0</v>
          </cell>
          <cell r="K301">
            <v>0</v>
          </cell>
          <cell r="L301">
            <v>0</v>
          </cell>
          <cell r="M301">
            <v>0</v>
          </cell>
          <cell r="N301">
            <v>0</v>
          </cell>
          <cell r="O301">
            <v>0</v>
          </cell>
          <cell r="P301">
            <v>0</v>
          </cell>
        </row>
        <row r="302">
          <cell r="B302" t="str">
            <v>DOME REFL. 3/4" HUB 175W 240V CLASS 1 DIV.2 GROUP D</v>
          </cell>
          <cell r="F302">
            <v>0</v>
          </cell>
          <cell r="H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H308">
            <v>0</v>
          </cell>
          <cell r="I308">
            <v>6</v>
          </cell>
          <cell r="J308">
            <v>276</v>
          </cell>
          <cell r="K308">
            <v>27000</v>
          </cell>
          <cell r="L308">
            <v>1242000</v>
          </cell>
          <cell r="M308">
            <v>0</v>
          </cell>
          <cell r="N308">
            <v>0</v>
          </cell>
          <cell r="O308">
            <v>1680</v>
          </cell>
          <cell r="P308">
            <v>77280</v>
          </cell>
        </row>
        <row r="309">
          <cell r="B309" t="str">
            <v>FOR CLASS 1, DIV.2 GROUP D</v>
          </cell>
          <cell r="F309">
            <v>0</v>
          </cell>
          <cell r="H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F311">
            <v>0</v>
          </cell>
          <cell r="H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F313">
            <v>0</v>
          </cell>
          <cell r="H313">
            <v>0</v>
          </cell>
          <cell r="J313">
            <v>0</v>
          </cell>
          <cell r="K313">
            <v>0</v>
          </cell>
          <cell r="L313">
            <v>0</v>
          </cell>
          <cell r="M313">
            <v>0</v>
          </cell>
          <cell r="N313">
            <v>0</v>
          </cell>
          <cell r="O313">
            <v>0</v>
          </cell>
          <cell r="P313">
            <v>0</v>
          </cell>
        </row>
        <row r="314">
          <cell r="B314" t="str">
            <v>GROUP D</v>
          </cell>
          <cell r="F314">
            <v>0</v>
          </cell>
          <cell r="H314">
            <v>0</v>
          </cell>
          <cell r="I314">
            <v>0.153</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F316">
            <v>0</v>
          </cell>
          <cell r="H316">
            <v>0</v>
          </cell>
          <cell r="J316">
            <v>0</v>
          </cell>
          <cell r="K316">
            <v>0</v>
          </cell>
          <cell r="L316">
            <v>0</v>
          </cell>
          <cell r="M316">
            <v>0</v>
          </cell>
          <cell r="N316">
            <v>0</v>
          </cell>
          <cell r="O316">
            <v>0</v>
          </cell>
          <cell r="P316">
            <v>0</v>
          </cell>
        </row>
        <row r="317">
          <cell r="B317" t="str">
            <v>FOR CLASS 1, DIV.2 GROUP D</v>
          </cell>
          <cell r="F317">
            <v>0</v>
          </cell>
          <cell r="H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H318">
            <v>0</v>
          </cell>
          <cell r="I318">
            <v>6</v>
          </cell>
          <cell r="J318">
            <v>6</v>
          </cell>
          <cell r="K318">
            <v>28800</v>
          </cell>
          <cell r="L318">
            <v>28800</v>
          </cell>
          <cell r="M318">
            <v>0</v>
          </cell>
          <cell r="N318">
            <v>0</v>
          </cell>
          <cell r="O318">
            <v>1680</v>
          </cell>
          <cell r="P318">
            <v>1680</v>
          </cell>
        </row>
        <row r="319">
          <cell r="B319" t="str">
            <v>FOR CLASS 1, DIV.2 GROUP D</v>
          </cell>
          <cell r="F319">
            <v>0</v>
          </cell>
          <cell r="H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F321">
            <v>0</v>
          </cell>
          <cell r="H321">
            <v>0</v>
          </cell>
          <cell r="J321">
            <v>0</v>
          </cell>
          <cell r="K321">
            <v>0</v>
          </cell>
          <cell r="L321">
            <v>0</v>
          </cell>
          <cell r="M321">
            <v>0</v>
          </cell>
          <cell r="N321">
            <v>0</v>
          </cell>
          <cell r="O321">
            <v>0</v>
          </cell>
          <cell r="P321">
            <v>0</v>
          </cell>
        </row>
        <row r="322">
          <cell r="B322" t="str">
            <v xml:space="preserve"> 240V 30AT IC 10KA, STAINLESS STEEL</v>
          </cell>
          <cell r="F322">
            <v>0</v>
          </cell>
          <cell r="H322">
            <v>0</v>
          </cell>
          <cell r="J322">
            <v>0</v>
          </cell>
          <cell r="K322">
            <v>0</v>
          </cell>
          <cell r="L322">
            <v>0</v>
          </cell>
          <cell r="M322">
            <v>0</v>
          </cell>
          <cell r="N322">
            <v>0</v>
          </cell>
          <cell r="O322">
            <v>0</v>
          </cell>
          <cell r="P322">
            <v>0</v>
          </cell>
        </row>
        <row r="323">
          <cell r="A323">
            <v>29</v>
          </cell>
          <cell r="B323" t="str">
            <v>FOR CLASS 1, DIV.2 GROUP D</v>
          </cell>
          <cell r="C323">
            <v>4440</v>
          </cell>
          <cell r="D323" t="str">
            <v>M</v>
          </cell>
          <cell r="E323">
            <v>33</v>
          </cell>
          <cell r="F323">
            <v>0</v>
          </cell>
          <cell r="H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H324">
            <v>0</v>
          </cell>
          <cell r="I324">
            <v>4</v>
          </cell>
          <cell r="J324">
            <v>32</v>
          </cell>
          <cell r="K324">
            <v>5400</v>
          </cell>
          <cell r="L324">
            <v>43200</v>
          </cell>
          <cell r="M324">
            <v>0</v>
          </cell>
          <cell r="N324">
            <v>0</v>
          </cell>
          <cell r="O324">
            <v>1120</v>
          </cell>
          <cell r="P324">
            <v>8960</v>
          </cell>
        </row>
        <row r="325">
          <cell r="B325" t="str">
            <v>240V, CLASS 1 DIV.2 GROUP D</v>
          </cell>
          <cell r="F325">
            <v>0</v>
          </cell>
          <cell r="H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H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H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H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H341">
            <v>0</v>
          </cell>
          <cell r="I341">
            <v>679.40000000000009</v>
          </cell>
          <cell r="J341">
            <v>679</v>
          </cell>
          <cell r="K341">
            <v>456514</v>
          </cell>
          <cell r="L341">
            <v>456514</v>
          </cell>
          <cell r="M341">
            <v>0</v>
          </cell>
          <cell r="N341">
            <v>0</v>
          </cell>
          <cell r="O341">
            <v>190232</v>
          </cell>
          <cell r="P341">
            <v>190232</v>
          </cell>
        </row>
        <row r="342">
          <cell r="B342" t="str">
            <v>SUB-TOTAL : (C)</v>
          </cell>
          <cell r="F342">
            <v>9586794</v>
          </cell>
          <cell r="H342">
            <v>0</v>
          </cell>
          <cell r="J342">
            <v>14267</v>
          </cell>
          <cell r="K342">
            <v>0</v>
          </cell>
          <cell r="L342">
            <v>9586794</v>
          </cell>
          <cell r="M342">
            <v>0</v>
          </cell>
          <cell r="N342">
            <v>0</v>
          </cell>
          <cell r="O342">
            <v>0</v>
          </cell>
          <cell r="P342">
            <v>4303107</v>
          </cell>
        </row>
        <row r="343">
          <cell r="H343">
            <v>0</v>
          </cell>
          <cell r="J343">
            <v>0</v>
          </cell>
          <cell r="K343">
            <v>0</v>
          </cell>
          <cell r="L343">
            <v>0</v>
          </cell>
          <cell r="M343">
            <v>0</v>
          </cell>
          <cell r="N343">
            <v>0</v>
          </cell>
          <cell r="O343">
            <v>0</v>
          </cell>
        </row>
        <row r="344">
          <cell r="F344">
            <v>0</v>
          </cell>
          <cell r="H344">
            <v>0</v>
          </cell>
          <cell r="J344">
            <v>0</v>
          </cell>
          <cell r="K344">
            <v>0</v>
          </cell>
          <cell r="L344">
            <v>0</v>
          </cell>
          <cell r="M344">
            <v>0</v>
          </cell>
          <cell r="N344">
            <v>0</v>
          </cell>
          <cell r="O344">
            <v>0</v>
          </cell>
          <cell r="P344">
            <v>0</v>
          </cell>
        </row>
        <row r="345">
          <cell r="A345" t="str">
            <v xml:space="preserve">  D.</v>
          </cell>
          <cell r="B345" t="str">
            <v>GROUNDING  SYSTEM</v>
          </cell>
          <cell r="F345">
            <v>0</v>
          </cell>
          <cell r="H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H352">
            <v>0</v>
          </cell>
          <cell r="J352">
            <v>0</v>
          </cell>
          <cell r="K352">
            <v>1250</v>
          </cell>
          <cell r="L352">
            <v>12500</v>
          </cell>
          <cell r="M352">
            <v>0</v>
          </cell>
          <cell r="N352">
            <v>0</v>
          </cell>
          <cell r="O352">
            <v>0</v>
          </cell>
          <cell r="P352">
            <v>0</v>
          </cell>
        </row>
        <row r="353">
          <cell r="B353" t="str">
            <v xml:space="preserve"> CADWELD GTC-182G</v>
          </cell>
          <cell r="F353">
            <v>0</v>
          </cell>
          <cell r="H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H354">
            <v>0</v>
          </cell>
          <cell r="J354">
            <v>0</v>
          </cell>
          <cell r="K354">
            <v>1250</v>
          </cell>
          <cell r="L354">
            <v>6250</v>
          </cell>
          <cell r="M354">
            <v>0</v>
          </cell>
          <cell r="N354">
            <v>0</v>
          </cell>
          <cell r="O354">
            <v>0</v>
          </cell>
          <cell r="P354">
            <v>0</v>
          </cell>
        </row>
        <row r="355">
          <cell r="A355">
            <v>11</v>
          </cell>
          <cell r="B355" t="str">
            <v xml:space="preserve"> CADWELD TAC-2G2G</v>
          </cell>
          <cell r="C355">
            <v>25</v>
          </cell>
          <cell r="D355" t="str">
            <v>SET</v>
          </cell>
          <cell r="E355">
            <v>3500</v>
          </cell>
          <cell r="F355">
            <v>0</v>
          </cell>
          <cell r="H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H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H357">
            <v>0</v>
          </cell>
          <cell r="I357">
            <v>1</v>
          </cell>
          <cell r="J357">
            <v>50</v>
          </cell>
          <cell r="K357">
            <v>650</v>
          </cell>
          <cell r="L357">
            <v>32500</v>
          </cell>
          <cell r="M357">
            <v>0</v>
          </cell>
          <cell r="N357">
            <v>0</v>
          </cell>
          <cell r="O357">
            <v>280</v>
          </cell>
          <cell r="P357">
            <v>14000</v>
          </cell>
        </row>
        <row r="358">
          <cell r="B358" t="str">
            <v xml:space="preserve"> BURNDY GK-6429</v>
          </cell>
          <cell r="F358">
            <v>0</v>
          </cell>
          <cell r="H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H359">
            <v>0</v>
          </cell>
          <cell r="I359">
            <v>6</v>
          </cell>
          <cell r="J359">
            <v>150</v>
          </cell>
          <cell r="K359">
            <v>3500</v>
          </cell>
          <cell r="L359">
            <v>87500</v>
          </cell>
          <cell r="M359">
            <v>0</v>
          </cell>
          <cell r="N359">
            <v>0</v>
          </cell>
          <cell r="O359">
            <v>1680</v>
          </cell>
          <cell r="P359">
            <v>42000</v>
          </cell>
        </row>
        <row r="360">
          <cell r="B360" t="str">
            <v>GROUNDING BUS 300Mx50MMx6t</v>
          </cell>
          <cell r="F360">
            <v>0</v>
          </cell>
          <cell r="H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H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H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H369">
            <v>0</v>
          </cell>
          <cell r="I369">
            <v>316.10000000000002</v>
          </cell>
          <cell r="J369">
            <v>316</v>
          </cell>
          <cell r="K369">
            <v>82038</v>
          </cell>
          <cell r="L369">
            <v>82038</v>
          </cell>
          <cell r="M369">
            <v>0</v>
          </cell>
          <cell r="N369">
            <v>0</v>
          </cell>
          <cell r="O369">
            <v>88508</v>
          </cell>
          <cell r="P369">
            <v>88508</v>
          </cell>
        </row>
        <row r="370">
          <cell r="B370" t="str">
            <v>SUB-TOTAL : (D)</v>
          </cell>
          <cell r="F370">
            <v>902415</v>
          </cell>
          <cell r="H370">
            <v>0</v>
          </cell>
          <cell r="J370">
            <v>3477</v>
          </cell>
          <cell r="K370">
            <v>0</v>
          </cell>
          <cell r="L370">
            <v>902415</v>
          </cell>
          <cell r="M370">
            <v>0</v>
          </cell>
          <cell r="N370">
            <v>0</v>
          </cell>
          <cell r="O370">
            <v>0</v>
          </cell>
          <cell r="P370">
            <v>1266758</v>
          </cell>
        </row>
        <row r="371">
          <cell r="F371">
            <v>0</v>
          </cell>
          <cell r="H371">
            <v>0</v>
          </cell>
          <cell r="J371">
            <v>0</v>
          </cell>
          <cell r="K371">
            <v>0</v>
          </cell>
          <cell r="L371">
            <v>0</v>
          </cell>
          <cell r="M371">
            <v>0</v>
          </cell>
          <cell r="N371">
            <v>0</v>
          </cell>
          <cell r="O371">
            <v>0</v>
          </cell>
          <cell r="P371">
            <v>0</v>
          </cell>
        </row>
        <row r="372">
          <cell r="F372">
            <v>0</v>
          </cell>
          <cell r="H372">
            <v>0</v>
          </cell>
          <cell r="J372">
            <v>0</v>
          </cell>
          <cell r="K372">
            <v>0</v>
          </cell>
          <cell r="L372">
            <v>0</v>
          </cell>
          <cell r="M372">
            <v>0</v>
          </cell>
          <cell r="N372">
            <v>0</v>
          </cell>
          <cell r="O372">
            <v>0</v>
          </cell>
          <cell r="P372">
            <v>0</v>
          </cell>
        </row>
        <row r="373">
          <cell r="D373" t="str">
            <v xml:space="preserve"> </v>
          </cell>
          <cell r="F373">
            <v>0</v>
          </cell>
          <cell r="H373">
            <v>0</v>
          </cell>
          <cell r="J373">
            <v>0</v>
          </cell>
          <cell r="K373">
            <v>0</v>
          </cell>
          <cell r="L373">
            <v>0</v>
          </cell>
          <cell r="M373">
            <v>0</v>
          </cell>
          <cell r="N373">
            <v>0</v>
          </cell>
          <cell r="O373">
            <v>0</v>
          </cell>
          <cell r="P373">
            <v>0</v>
          </cell>
        </row>
        <row r="374">
          <cell r="A374" t="str">
            <v>E.</v>
          </cell>
          <cell r="B374" t="str">
            <v>TELEPHONE SYSTEM(??????????)</v>
          </cell>
          <cell r="F374">
            <v>0</v>
          </cell>
          <cell r="H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H380">
            <v>0</v>
          </cell>
          <cell r="I380">
            <v>105</v>
          </cell>
          <cell r="J380">
            <v>105</v>
          </cell>
          <cell r="K380">
            <v>10290</v>
          </cell>
          <cell r="L380">
            <v>10290</v>
          </cell>
          <cell r="M380">
            <v>0</v>
          </cell>
          <cell r="N380">
            <v>0</v>
          </cell>
          <cell r="O380">
            <v>29400</v>
          </cell>
          <cell r="P380">
            <v>29400</v>
          </cell>
        </row>
        <row r="381">
          <cell r="B381" t="str">
            <v>SUB-TOTAL : (E)</v>
          </cell>
          <cell r="F381">
            <v>493190</v>
          </cell>
          <cell r="H381">
            <v>0</v>
          </cell>
          <cell r="J381">
            <v>452</v>
          </cell>
          <cell r="K381">
            <v>0</v>
          </cell>
          <cell r="L381">
            <v>493190</v>
          </cell>
          <cell r="M381">
            <v>0</v>
          </cell>
          <cell r="N381">
            <v>0</v>
          </cell>
          <cell r="O381">
            <v>0</v>
          </cell>
          <cell r="P381">
            <v>126500</v>
          </cell>
        </row>
        <row r="382">
          <cell r="F382">
            <v>0</v>
          </cell>
          <cell r="H382">
            <v>0</v>
          </cell>
          <cell r="J382">
            <v>0</v>
          </cell>
          <cell r="K382">
            <v>0</v>
          </cell>
          <cell r="L382">
            <v>0</v>
          </cell>
          <cell r="M382">
            <v>0</v>
          </cell>
          <cell r="N382">
            <v>0</v>
          </cell>
          <cell r="O382">
            <v>0</v>
          </cell>
          <cell r="P382">
            <v>0</v>
          </cell>
        </row>
        <row r="383">
          <cell r="F383">
            <v>0</v>
          </cell>
          <cell r="H383">
            <v>0</v>
          </cell>
          <cell r="J383">
            <v>0</v>
          </cell>
          <cell r="K383">
            <v>0</v>
          </cell>
          <cell r="L383">
            <v>0</v>
          </cell>
          <cell r="M383">
            <v>0</v>
          </cell>
          <cell r="N383">
            <v>0</v>
          </cell>
          <cell r="O383">
            <v>0</v>
          </cell>
          <cell r="P383">
            <v>0</v>
          </cell>
        </row>
        <row r="384">
          <cell r="A384" t="str">
            <v>F.</v>
          </cell>
          <cell r="B384" t="str">
            <v>PAGE/INTERCOMMUNICATION SYSTEM</v>
          </cell>
          <cell r="D384" t="str">
            <v xml:space="preserve"> </v>
          </cell>
          <cell r="F384">
            <v>0</v>
          </cell>
          <cell r="H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F386">
            <v>0</v>
          </cell>
          <cell r="H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H389">
            <v>0</v>
          </cell>
          <cell r="I389">
            <v>4</v>
          </cell>
          <cell r="J389">
            <v>40</v>
          </cell>
          <cell r="K389">
            <v>1500</v>
          </cell>
          <cell r="L389">
            <v>15000</v>
          </cell>
          <cell r="M389">
            <v>0</v>
          </cell>
          <cell r="N389">
            <v>0</v>
          </cell>
          <cell r="O389">
            <v>1120</v>
          </cell>
          <cell r="P389">
            <v>11200</v>
          </cell>
        </row>
        <row r="390">
          <cell r="B390" t="str">
            <v>3M LG., W/ SMALL FOUNDATION</v>
          </cell>
          <cell r="F390">
            <v>0</v>
          </cell>
          <cell r="H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H391">
            <v>0</v>
          </cell>
          <cell r="I391">
            <v>3</v>
          </cell>
          <cell r="J391">
            <v>48</v>
          </cell>
          <cell r="K391">
            <v>3300</v>
          </cell>
          <cell r="L391">
            <v>52800</v>
          </cell>
          <cell r="M391">
            <v>0</v>
          </cell>
          <cell r="N391">
            <v>0</v>
          </cell>
          <cell r="O391">
            <v>840</v>
          </cell>
          <cell r="P391">
            <v>13440</v>
          </cell>
        </row>
        <row r="392">
          <cell r="B392" t="str">
            <v xml:space="preserve"> 13314-001</v>
          </cell>
          <cell r="F392">
            <v>0</v>
          </cell>
          <cell r="H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F394">
            <v>0</v>
          </cell>
          <cell r="H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G395">
            <v>4</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H402">
            <v>0</v>
          </cell>
          <cell r="I402">
            <v>61</v>
          </cell>
          <cell r="J402">
            <v>61</v>
          </cell>
          <cell r="K402">
            <v>36300</v>
          </cell>
          <cell r="L402">
            <v>36300</v>
          </cell>
          <cell r="M402">
            <v>0</v>
          </cell>
          <cell r="N402">
            <v>0</v>
          </cell>
          <cell r="O402">
            <v>17080</v>
          </cell>
          <cell r="P402">
            <v>17080</v>
          </cell>
        </row>
        <row r="403">
          <cell r="B403" t="str">
            <v>SEALING FITTING</v>
          </cell>
          <cell r="F403">
            <v>0</v>
          </cell>
          <cell r="H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H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H406">
            <v>0</v>
          </cell>
          <cell r="I406">
            <v>62.35</v>
          </cell>
          <cell r="J406">
            <v>62</v>
          </cell>
          <cell r="K406">
            <v>48051</v>
          </cell>
          <cell r="L406">
            <v>48051</v>
          </cell>
          <cell r="M406">
            <v>0</v>
          </cell>
          <cell r="N406">
            <v>0</v>
          </cell>
          <cell r="O406">
            <v>17458</v>
          </cell>
          <cell r="P406">
            <v>17458</v>
          </cell>
        </row>
        <row r="407">
          <cell r="B407" t="str">
            <v>SUB-TOTAL : (F)</v>
          </cell>
          <cell r="F407">
            <v>1009077</v>
          </cell>
          <cell r="H407">
            <v>0</v>
          </cell>
          <cell r="J407">
            <v>1309</v>
          </cell>
          <cell r="K407">
            <v>0</v>
          </cell>
          <cell r="L407">
            <v>1009077</v>
          </cell>
          <cell r="M407">
            <v>0</v>
          </cell>
          <cell r="N407">
            <v>0</v>
          </cell>
          <cell r="O407">
            <v>0</v>
          </cell>
          <cell r="P407">
            <v>366530</v>
          </cell>
        </row>
        <row r="408">
          <cell r="F408">
            <v>0</v>
          </cell>
          <cell r="H408">
            <v>0</v>
          </cell>
          <cell r="J408">
            <v>0</v>
          </cell>
          <cell r="K408">
            <v>0</v>
          </cell>
          <cell r="L408">
            <v>0</v>
          </cell>
          <cell r="M408">
            <v>0</v>
          </cell>
          <cell r="N408">
            <v>0</v>
          </cell>
          <cell r="O408">
            <v>0</v>
          </cell>
          <cell r="P408">
            <v>0</v>
          </cell>
        </row>
        <row r="409">
          <cell r="F409">
            <v>0</v>
          </cell>
          <cell r="H409">
            <v>0</v>
          </cell>
          <cell r="J409">
            <v>0</v>
          </cell>
          <cell r="K409">
            <v>0</v>
          </cell>
          <cell r="L409">
            <v>0</v>
          </cell>
          <cell r="M409">
            <v>0</v>
          </cell>
          <cell r="N409">
            <v>0</v>
          </cell>
          <cell r="O409">
            <v>0</v>
          </cell>
          <cell r="P409">
            <v>0</v>
          </cell>
        </row>
        <row r="410">
          <cell r="A410" t="str">
            <v>G.</v>
          </cell>
          <cell r="B410" t="str">
            <v>CCTV SYSTEM</v>
          </cell>
          <cell r="D410" t="str">
            <v xml:space="preserve"> </v>
          </cell>
          <cell r="F410">
            <v>0</v>
          </cell>
          <cell r="H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H428">
            <v>0</v>
          </cell>
          <cell r="I428">
            <v>4</v>
          </cell>
          <cell r="J428">
            <v>16</v>
          </cell>
          <cell r="K428">
            <v>8100</v>
          </cell>
          <cell r="L428">
            <v>32400</v>
          </cell>
          <cell r="M428">
            <v>0</v>
          </cell>
          <cell r="N428">
            <v>0</v>
          </cell>
          <cell r="O428">
            <v>1120</v>
          </cell>
          <cell r="P428">
            <v>4480</v>
          </cell>
        </row>
        <row r="429">
          <cell r="B429" t="str">
            <v>W/ COATING, WALL MOUNT. TYPE</v>
          </cell>
          <cell r="F429">
            <v>0</v>
          </cell>
          <cell r="H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F431">
            <v>0</v>
          </cell>
          <cell r="H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H432">
            <v>0</v>
          </cell>
          <cell r="I432">
            <v>122.5</v>
          </cell>
          <cell r="J432">
            <v>123</v>
          </cell>
          <cell r="K432">
            <v>78750</v>
          </cell>
          <cell r="L432">
            <v>78750</v>
          </cell>
          <cell r="M432">
            <v>0</v>
          </cell>
          <cell r="N432">
            <v>0</v>
          </cell>
          <cell r="O432">
            <v>34300</v>
          </cell>
          <cell r="P432">
            <v>34300</v>
          </cell>
        </row>
        <row r="433">
          <cell r="B433" t="str">
            <v>SEALING FITTING</v>
          </cell>
          <cell r="F433">
            <v>0</v>
          </cell>
          <cell r="H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H437">
            <v>0</v>
          </cell>
          <cell r="I437">
            <v>38.61</v>
          </cell>
          <cell r="J437">
            <v>39</v>
          </cell>
          <cell r="K437">
            <v>50879</v>
          </cell>
          <cell r="L437">
            <v>50879</v>
          </cell>
          <cell r="M437">
            <v>0</v>
          </cell>
          <cell r="N437">
            <v>0</v>
          </cell>
          <cell r="O437">
            <v>10811</v>
          </cell>
          <cell r="P437">
            <v>10811</v>
          </cell>
        </row>
        <row r="438">
          <cell r="B438" t="str">
            <v>SUB-TOTAL : (G)</v>
          </cell>
          <cell r="F438">
            <v>1746859</v>
          </cell>
          <cell r="H438">
            <v>0</v>
          </cell>
          <cell r="J438">
            <v>1326</v>
          </cell>
          <cell r="K438">
            <v>0</v>
          </cell>
          <cell r="L438">
            <v>1746859</v>
          </cell>
          <cell r="M438">
            <v>0</v>
          </cell>
          <cell r="N438">
            <v>0</v>
          </cell>
          <cell r="O438">
            <v>0</v>
          </cell>
          <cell r="P438">
            <v>371601</v>
          </cell>
        </row>
        <row r="439">
          <cell r="F439">
            <v>0</v>
          </cell>
          <cell r="H439">
            <v>0</v>
          </cell>
          <cell r="J439">
            <v>0</v>
          </cell>
          <cell r="K439">
            <v>0</v>
          </cell>
          <cell r="L439">
            <v>0</v>
          </cell>
          <cell r="M439">
            <v>0</v>
          </cell>
          <cell r="N439">
            <v>0</v>
          </cell>
          <cell r="O439">
            <v>0</v>
          </cell>
          <cell r="P439">
            <v>0</v>
          </cell>
        </row>
        <row r="440">
          <cell r="F440">
            <v>0</v>
          </cell>
          <cell r="H440">
            <v>0</v>
          </cell>
          <cell r="J440">
            <v>0</v>
          </cell>
          <cell r="K440">
            <v>0</v>
          </cell>
          <cell r="L440">
            <v>0</v>
          </cell>
          <cell r="M440">
            <v>0</v>
          </cell>
          <cell r="N440">
            <v>0</v>
          </cell>
          <cell r="O440">
            <v>0</v>
          </cell>
          <cell r="P440">
            <v>0</v>
          </cell>
        </row>
        <row r="441">
          <cell r="A441" t="str">
            <v>H.</v>
          </cell>
          <cell r="B441" t="str">
            <v xml:space="preserve"> CATHODIC PROTECTION SYSTEM </v>
          </cell>
          <cell r="F441">
            <v>0</v>
          </cell>
          <cell r="H441">
            <v>0</v>
          </cell>
          <cell r="J441">
            <v>0</v>
          </cell>
          <cell r="K441">
            <v>0</v>
          </cell>
          <cell r="L441">
            <v>0</v>
          </cell>
          <cell r="M441">
            <v>0</v>
          </cell>
          <cell r="N441">
            <v>0</v>
          </cell>
          <cell r="O441">
            <v>0</v>
          </cell>
          <cell r="P441">
            <v>0</v>
          </cell>
        </row>
        <row r="442">
          <cell r="A442">
            <v>1</v>
          </cell>
          <cell r="B442" t="str">
            <v>40LB??????</v>
          </cell>
          <cell r="C442">
            <v>60</v>
          </cell>
          <cell r="D442" t="str">
            <v>SET</v>
          </cell>
          <cell r="E442">
            <v>8000</v>
          </cell>
          <cell r="F442">
            <v>480000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F444">
            <v>0</v>
          </cell>
          <cell r="H444">
            <v>0</v>
          </cell>
          <cell r="J444">
            <v>0</v>
          </cell>
          <cell r="K444">
            <v>0</v>
          </cell>
          <cell r="L444">
            <v>0</v>
          </cell>
          <cell r="M444">
            <v>0</v>
          </cell>
          <cell r="N444">
            <v>0</v>
          </cell>
          <cell r="O444">
            <v>0</v>
          </cell>
          <cell r="P444">
            <v>0</v>
          </cell>
        </row>
        <row r="445">
          <cell r="B445" t="str">
            <v xml:space="preserve">PROTECTION COPPER CABLE, 1.4"X1.4"X60" </v>
          </cell>
          <cell r="F445">
            <v>0</v>
          </cell>
          <cell r="H445">
            <v>0</v>
          </cell>
          <cell r="J445">
            <v>0</v>
          </cell>
          <cell r="K445">
            <v>0</v>
          </cell>
          <cell r="L445">
            <v>0</v>
          </cell>
          <cell r="M445">
            <v>0</v>
          </cell>
          <cell r="N445">
            <v>0</v>
          </cell>
          <cell r="O445">
            <v>0</v>
          </cell>
          <cell r="P445">
            <v>0</v>
          </cell>
        </row>
        <row r="446">
          <cell r="B446" t="str">
            <v>ANODE</v>
          </cell>
          <cell r="F446">
            <v>0</v>
          </cell>
          <cell r="H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H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H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H457">
            <v>0</v>
          </cell>
          <cell r="I457">
            <v>0.5</v>
          </cell>
          <cell r="J457">
            <v>143</v>
          </cell>
          <cell r="K457">
            <v>16</v>
          </cell>
          <cell r="L457">
            <v>4560</v>
          </cell>
          <cell r="M457">
            <v>0</v>
          </cell>
          <cell r="N457">
            <v>0</v>
          </cell>
          <cell r="O457">
            <v>140</v>
          </cell>
          <cell r="P457">
            <v>39900</v>
          </cell>
        </row>
        <row r="458">
          <cell r="B458" t="str">
            <v>TABLE 1, 1"</v>
          </cell>
          <cell r="P458">
            <v>0</v>
          </cell>
        </row>
        <row r="459">
          <cell r="A459">
            <v>11</v>
          </cell>
          <cell r="B459" t="str">
            <v xml:space="preserve">CONCRETE, 3000PSI </v>
          </cell>
          <cell r="C459">
            <v>3</v>
          </cell>
          <cell r="D459" t="str">
            <v>M3</v>
          </cell>
          <cell r="E459" t="str">
            <v>M+L</v>
          </cell>
          <cell r="F459" t="str">
            <v>M+L</v>
          </cell>
          <cell r="H459">
            <v>0</v>
          </cell>
          <cell r="J459">
            <v>0</v>
          </cell>
          <cell r="K459" t="str">
            <v>M+L</v>
          </cell>
          <cell r="L459" t="str">
            <v>M+L</v>
          </cell>
          <cell r="O459">
            <v>2300</v>
          </cell>
          <cell r="P459">
            <v>6900</v>
          </cell>
        </row>
        <row r="460">
          <cell r="A460">
            <v>12</v>
          </cell>
          <cell r="B460" t="str">
            <v>STEEL REINFORCING BAR, 3/8"</v>
          </cell>
          <cell r="C460">
            <v>610</v>
          </cell>
          <cell r="D460" t="str">
            <v>KG</v>
          </cell>
          <cell r="E460" t="str">
            <v>M+L</v>
          </cell>
          <cell r="F460" t="str">
            <v>M+L</v>
          </cell>
          <cell r="H460">
            <v>0</v>
          </cell>
          <cell r="J460">
            <v>0</v>
          </cell>
          <cell r="K460" t="str">
            <v>M+L</v>
          </cell>
          <cell r="L460" t="str">
            <v>M+L</v>
          </cell>
          <cell r="O460">
            <v>16</v>
          </cell>
          <cell r="P460">
            <v>9760</v>
          </cell>
        </row>
        <row r="461">
          <cell r="A461">
            <v>13</v>
          </cell>
          <cell r="B461" t="str">
            <v xml:space="preserve"> EXCAVATION</v>
          </cell>
          <cell r="C461">
            <v>152</v>
          </cell>
          <cell r="D461" t="str">
            <v>M3</v>
          </cell>
          <cell r="E461" t="str">
            <v>M+L</v>
          </cell>
          <cell r="F461" t="str">
            <v>M+L</v>
          </cell>
          <cell r="H461">
            <v>0</v>
          </cell>
          <cell r="J461">
            <v>0</v>
          </cell>
          <cell r="K461" t="str">
            <v>M+L</v>
          </cell>
          <cell r="L461" t="str">
            <v>M+L</v>
          </cell>
          <cell r="O461">
            <v>120</v>
          </cell>
          <cell r="P461">
            <v>18240</v>
          </cell>
        </row>
        <row r="462">
          <cell r="A462">
            <v>14</v>
          </cell>
          <cell r="B462" t="str">
            <v xml:space="preserve"> BACKFILL SAND</v>
          </cell>
          <cell r="C462">
            <v>50</v>
          </cell>
          <cell r="D462" t="str">
            <v>M3</v>
          </cell>
          <cell r="E462" t="str">
            <v>M+L</v>
          </cell>
          <cell r="F462" t="str">
            <v>M+L</v>
          </cell>
          <cell r="H462">
            <v>0</v>
          </cell>
          <cell r="J462">
            <v>0</v>
          </cell>
          <cell r="K462" t="str">
            <v>M+L</v>
          </cell>
          <cell r="L462" t="str">
            <v>M+L</v>
          </cell>
          <cell r="O462">
            <v>550</v>
          </cell>
          <cell r="P462">
            <v>27500</v>
          </cell>
        </row>
        <row r="463">
          <cell r="A463">
            <v>15</v>
          </cell>
          <cell r="B463" t="str">
            <v xml:space="preserve"> BACKFILL STONE</v>
          </cell>
          <cell r="C463">
            <v>31</v>
          </cell>
          <cell r="D463" t="str">
            <v>M3</v>
          </cell>
          <cell r="E463" t="str">
            <v>M+L</v>
          </cell>
          <cell r="F463" t="str">
            <v>M+L</v>
          </cell>
          <cell r="H463">
            <v>0</v>
          </cell>
          <cell r="J463">
            <v>0</v>
          </cell>
          <cell r="K463" t="str">
            <v>M+L</v>
          </cell>
          <cell r="L463" t="str">
            <v>M+L</v>
          </cell>
          <cell r="O463">
            <v>520</v>
          </cell>
          <cell r="P463">
            <v>16120</v>
          </cell>
        </row>
        <row r="464">
          <cell r="A464">
            <v>16</v>
          </cell>
          <cell r="B464" t="str">
            <v xml:space="preserve"> DISPOSAL</v>
          </cell>
          <cell r="C464">
            <v>80</v>
          </cell>
          <cell r="D464" t="str">
            <v>M3</v>
          </cell>
          <cell r="E464" t="str">
            <v>M+L</v>
          </cell>
          <cell r="F464" t="str">
            <v>M+L</v>
          </cell>
          <cell r="H464">
            <v>0</v>
          </cell>
          <cell r="J464">
            <v>0</v>
          </cell>
          <cell r="K464" t="str">
            <v>M+L</v>
          </cell>
          <cell r="L464" t="str">
            <v>M+L</v>
          </cell>
          <cell r="O464">
            <v>220</v>
          </cell>
          <cell r="P464">
            <v>17600</v>
          </cell>
        </row>
        <row r="465">
          <cell r="A465">
            <v>17</v>
          </cell>
          <cell r="B465" t="str">
            <v>???????(????)</v>
          </cell>
          <cell r="C465">
            <v>9</v>
          </cell>
          <cell r="D465" t="str">
            <v>PCS</v>
          </cell>
          <cell r="E465">
            <v>500</v>
          </cell>
          <cell r="F465">
            <v>4500</v>
          </cell>
          <cell r="H465">
            <v>0</v>
          </cell>
          <cell r="I465">
            <v>2</v>
          </cell>
          <cell r="J465">
            <v>18</v>
          </cell>
          <cell r="K465">
            <v>500</v>
          </cell>
          <cell r="L465">
            <v>4500</v>
          </cell>
          <cell r="M465">
            <v>0</v>
          </cell>
          <cell r="N465">
            <v>0</v>
          </cell>
          <cell r="O465">
            <v>560</v>
          </cell>
          <cell r="P465">
            <v>5040</v>
          </cell>
        </row>
        <row r="466">
          <cell r="A466">
            <v>18</v>
          </cell>
          <cell r="B466" t="str">
            <v>???????</v>
          </cell>
          <cell r="C466">
            <v>7</v>
          </cell>
          <cell r="D466" t="str">
            <v>ROLL</v>
          </cell>
          <cell r="E466">
            <v>300</v>
          </cell>
          <cell r="F466">
            <v>2100</v>
          </cell>
          <cell r="H466">
            <v>0</v>
          </cell>
          <cell r="I466">
            <v>1</v>
          </cell>
          <cell r="J466">
            <v>7</v>
          </cell>
          <cell r="K466">
            <v>300</v>
          </cell>
          <cell r="L466">
            <v>2100</v>
          </cell>
          <cell r="M466">
            <v>0</v>
          </cell>
          <cell r="N466">
            <v>0</v>
          </cell>
          <cell r="O466">
            <v>280</v>
          </cell>
          <cell r="P466">
            <v>1960</v>
          </cell>
        </row>
        <row r="467">
          <cell r="A467">
            <v>19</v>
          </cell>
          <cell r="B467" t="str">
            <v>????PE???</v>
          </cell>
          <cell r="C467">
            <v>8</v>
          </cell>
          <cell r="D467" t="str">
            <v>PCS</v>
          </cell>
          <cell r="E467">
            <v>350</v>
          </cell>
          <cell r="F467">
            <v>2800</v>
          </cell>
          <cell r="H467">
            <v>0</v>
          </cell>
          <cell r="I467">
            <v>1</v>
          </cell>
          <cell r="J467">
            <v>8</v>
          </cell>
          <cell r="K467">
            <v>350</v>
          </cell>
          <cell r="L467">
            <v>2800</v>
          </cell>
          <cell r="M467">
            <v>0</v>
          </cell>
          <cell r="N467">
            <v>0</v>
          </cell>
          <cell r="O467">
            <v>280</v>
          </cell>
          <cell r="P467">
            <v>2240</v>
          </cell>
        </row>
        <row r="468">
          <cell r="A468">
            <v>20</v>
          </cell>
          <cell r="B468" t="str">
            <v>MISCELLANEOUS INCLUDE ???????? &amp; ???????</v>
          </cell>
          <cell r="C468">
            <v>1</v>
          </cell>
          <cell r="D468" t="str">
            <v>LOT</v>
          </cell>
          <cell r="E468">
            <v>67883.5</v>
          </cell>
          <cell r="F468">
            <v>67884</v>
          </cell>
          <cell r="H468">
            <v>0</v>
          </cell>
          <cell r="I468">
            <v>93.2</v>
          </cell>
          <cell r="J468">
            <v>93</v>
          </cell>
          <cell r="K468">
            <v>67884</v>
          </cell>
          <cell r="L468">
            <v>67884</v>
          </cell>
          <cell r="M468">
            <v>0</v>
          </cell>
          <cell r="N468">
            <v>0</v>
          </cell>
          <cell r="O468">
            <v>26096</v>
          </cell>
          <cell r="P468">
            <v>26096</v>
          </cell>
        </row>
        <row r="469">
          <cell r="B469" t="str">
            <v>SUB-TOTAL : (H)</v>
          </cell>
          <cell r="F469">
            <v>746719</v>
          </cell>
          <cell r="H469">
            <v>0</v>
          </cell>
          <cell r="J469">
            <v>1025</v>
          </cell>
          <cell r="K469">
            <v>0</v>
          </cell>
          <cell r="L469">
            <v>746719</v>
          </cell>
          <cell r="M469">
            <v>0</v>
          </cell>
          <cell r="N469">
            <v>0</v>
          </cell>
          <cell r="O469">
            <v>0</v>
          </cell>
          <cell r="P469">
            <v>383226</v>
          </cell>
        </row>
        <row r="470">
          <cell r="F470">
            <v>0</v>
          </cell>
          <cell r="H470">
            <v>0</v>
          </cell>
          <cell r="J470">
            <v>0</v>
          </cell>
          <cell r="K470">
            <v>0</v>
          </cell>
          <cell r="L470">
            <v>0</v>
          </cell>
          <cell r="M470">
            <v>0</v>
          </cell>
          <cell r="N470">
            <v>0</v>
          </cell>
          <cell r="O470">
            <v>0</v>
          </cell>
          <cell r="P470">
            <v>0</v>
          </cell>
        </row>
        <row r="471">
          <cell r="B471" t="str">
            <v>PVC???? 7C-2SQ.MM</v>
          </cell>
          <cell r="F471">
            <v>0</v>
          </cell>
          <cell r="H471">
            <v>0</v>
          </cell>
          <cell r="J471">
            <v>0</v>
          </cell>
          <cell r="K471">
            <v>0</v>
          </cell>
          <cell r="L471">
            <v>0</v>
          </cell>
          <cell r="M471">
            <v>0</v>
          </cell>
          <cell r="N471">
            <v>0</v>
          </cell>
          <cell r="O471">
            <v>0</v>
          </cell>
          <cell r="P471">
            <v>0</v>
          </cell>
        </row>
        <row r="472">
          <cell r="F472">
            <v>0</v>
          </cell>
          <cell r="H472">
            <v>0</v>
          </cell>
          <cell r="J472">
            <v>0</v>
          </cell>
          <cell r="K472">
            <v>0</v>
          </cell>
          <cell r="L472">
            <v>0</v>
          </cell>
          <cell r="M472">
            <v>0</v>
          </cell>
          <cell r="N472">
            <v>0</v>
          </cell>
          <cell r="O472">
            <v>0</v>
          </cell>
          <cell r="P472">
            <v>0</v>
          </cell>
        </row>
        <row r="473">
          <cell r="A473" t="str">
            <v>I.</v>
          </cell>
          <cell r="B473" t="str">
            <v>APS SYSTEM</v>
          </cell>
          <cell r="F473">
            <v>0</v>
          </cell>
          <cell r="H473">
            <v>0</v>
          </cell>
          <cell r="I473">
            <v>0</v>
          </cell>
          <cell r="J473">
            <v>0</v>
          </cell>
          <cell r="K473">
            <v>0</v>
          </cell>
          <cell r="L473">
            <v>0</v>
          </cell>
          <cell r="M473">
            <v>0</v>
          </cell>
          <cell r="N473">
            <v>0</v>
          </cell>
          <cell r="O473">
            <v>0</v>
          </cell>
          <cell r="P473">
            <v>0</v>
          </cell>
          <cell r="Q473">
            <v>0</v>
          </cell>
        </row>
        <row r="474">
          <cell r="B474" t="str">
            <v>D&amp;F SYSTEM PANEL, INCLUDING</v>
          </cell>
          <cell r="F474">
            <v>0</v>
          </cell>
          <cell r="H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F476">
            <v>0</v>
          </cell>
          <cell r="H476">
            <v>0</v>
          </cell>
          <cell r="J476">
            <v>0</v>
          </cell>
          <cell r="K476">
            <v>0</v>
          </cell>
          <cell r="L476">
            <v>0</v>
          </cell>
          <cell r="M476">
            <v>0</v>
          </cell>
          <cell r="N476">
            <v>0</v>
          </cell>
          <cell r="O476">
            <v>0</v>
          </cell>
          <cell r="P476">
            <v>0</v>
          </cell>
        </row>
        <row r="477">
          <cell r="B477" t="str">
            <v>INTERPOSITION RELAY x50,  WIRING, AND TB.</v>
          </cell>
          <cell r="F477">
            <v>0</v>
          </cell>
          <cell r="H477">
            <v>0</v>
          </cell>
          <cell r="J477">
            <v>0</v>
          </cell>
          <cell r="K477">
            <v>0</v>
          </cell>
          <cell r="L477">
            <v>0</v>
          </cell>
          <cell r="M477">
            <v>0</v>
          </cell>
          <cell r="N477">
            <v>0</v>
          </cell>
          <cell r="O477">
            <v>0</v>
          </cell>
          <cell r="P477">
            <v>0</v>
          </cell>
        </row>
        <row r="478">
          <cell r="B478" t="str">
            <v>SOFTWARE DESIGN PACKAGE</v>
          </cell>
          <cell r="F478">
            <v>0</v>
          </cell>
          <cell r="H478">
            <v>0</v>
          </cell>
          <cell r="J478">
            <v>0</v>
          </cell>
          <cell r="K478">
            <v>0</v>
          </cell>
          <cell r="L478">
            <v>0</v>
          </cell>
          <cell r="M478">
            <v>0</v>
          </cell>
          <cell r="N478">
            <v>0</v>
          </cell>
          <cell r="O478">
            <v>0</v>
          </cell>
          <cell r="P478">
            <v>0</v>
          </cell>
          <cell r="Q478">
            <v>0</v>
          </cell>
        </row>
        <row r="479">
          <cell r="A479">
            <v>2</v>
          </cell>
          <cell r="B479" t="str">
            <v>OPERATION CONSOLE, INCLUDING</v>
          </cell>
          <cell r="C479">
            <v>1</v>
          </cell>
          <cell r="D479" t="str">
            <v>SET</v>
          </cell>
          <cell r="E479">
            <v>357000</v>
          </cell>
          <cell r="F479">
            <v>357000</v>
          </cell>
          <cell r="H479">
            <v>0</v>
          </cell>
          <cell r="I479">
            <v>20</v>
          </cell>
          <cell r="J479">
            <v>20</v>
          </cell>
          <cell r="K479">
            <v>357000</v>
          </cell>
          <cell r="L479">
            <v>357000</v>
          </cell>
          <cell r="M479">
            <v>0</v>
          </cell>
          <cell r="N479">
            <v>0</v>
          </cell>
          <cell r="O479">
            <v>5600</v>
          </cell>
          <cell r="P479">
            <v>5600</v>
          </cell>
        </row>
        <row r="480">
          <cell r="B480" t="str">
            <v>ANNUNCIATOR PANEL, W/ 50 WINDOWS</v>
          </cell>
          <cell r="F480">
            <v>0</v>
          </cell>
          <cell r="H480">
            <v>0</v>
          </cell>
          <cell r="J480">
            <v>0</v>
          </cell>
          <cell r="K480">
            <v>0</v>
          </cell>
          <cell r="L480">
            <v>0</v>
          </cell>
          <cell r="M480">
            <v>0</v>
          </cell>
          <cell r="N480">
            <v>0</v>
          </cell>
          <cell r="O480">
            <v>0</v>
          </cell>
          <cell r="P480">
            <v>0</v>
          </cell>
        </row>
        <row r="481">
          <cell r="B481" t="str">
            <v xml:space="preserve">COMMAND BOARD, W/ 15 PB SWITCH(SW. W/LIGHT) </v>
          </cell>
          <cell r="C481">
            <v>0</v>
          </cell>
          <cell r="D481">
            <v>0</v>
          </cell>
          <cell r="E481">
            <v>0</v>
          </cell>
          <cell r="F481">
            <v>0</v>
          </cell>
          <cell r="G481">
            <v>0</v>
          </cell>
          <cell r="H481">
            <v>0</v>
          </cell>
          <cell r="J481">
            <v>0</v>
          </cell>
          <cell r="K481">
            <v>0</v>
          </cell>
          <cell r="L481">
            <v>0</v>
          </cell>
          <cell r="M481">
            <v>0</v>
          </cell>
          <cell r="N481">
            <v>0</v>
          </cell>
          <cell r="O481">
            <v>0</v>
          </cell>
          <cell r="P481">
            <v>0</v>
          </cell>
        </row>
        <row r="482">
          <cell r="B482" t="str">
            <v>WIRING, AND TB.</v>
          </cell>
          <cell r="F482">
            <v>0</v>
          </cell>
          <cell r="H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H483">
            <v>0</v>
          </cell>
          <cell r="I483">
            <v>20</v>
          </cell>
          <cell r="J483">
            <v>20</v>
          </cell>
          <cell r="K483">
            <v>448000</v>
          </cell>
          <cell r="L483">
            <v>448000</v>
          </cell>
          <cell r="M483">
            <v>0</v>
          </cell>
          <cell r="N483">
            <v>0</v>
          </cell>
          <cell r="O483">
            <v>5600</v>
          </cell>
          <cell r="P483">
            <v>5600</v>
          </cell>
        </row>
        <row r="484">
          <cell r="A484">
            <v>0</v>
          </cell>
          <cell r="B484" t="str">
            <v>MOSAIC PANEL  SIZE 1200Hx1200W, W/</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row>
        <row r="485">
          <cell r="B485" t="str">
            <v>INDICATION LIGHT x60, POWER SUPPLY, WIRING, AND TB.</v>
          </cell>
          <cell r="F485">
            <v>0</v>
          </cell>
          <cell r="H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F487">
            <v>0</v>
          </cell>
          <cell r="H487">
            <v>0</v>
          </cell>
          <cell r="J487">
            <v>0</v>
          </cell>
          <cell r="K487">
            <v>0</v>
          </cell>
          <cell r="L487">
            <v>0</v>
          </cell>
          <cell r="M487">
            <v>0</v>
          </cell>
          <cell r="N487">
            <v>0</v>
          </cell>
          <cell r="O487">
            <v>0</v>
          </cell>
          <cell r="P487">
            <v>0</v>
          </cell>
        </row>
        <row r="488">
          <cell r="B488" t="str">
            <v>GAS DETECTOR CONTROLLER, 8-CHANNEL x8</v>
          </cell>
          <cell r="F488">
            <v>0</v>
          </cell>
          <cell r="H488">
            <v>0</v>
          </cell>
          <cell r="J488">
            <v>0</v>
          </cell>
          <cell r="K488">
            <v>0</v>
          </cell>
          <cell r="L488">
            <v>0</v>
          </cell>
          <cell r="M488">
            <v>0</v>
          </cell>
          <cell r="N488">
            <v>0</v>
          </cell>
          <cell r="O488">
            <v>0</v>
          </cell>
          <cell r="P488">
            <v>0</v>
          </cell>
        </row>
        <row r="489">
          <cell r="B489" t="str">
            <v>LOW TEMP. DETECTOR CONTROLLER, 4-CHANNEL x7</v>
          </cell>
          <cell r="F489">
            <v>0</v>
          </cell>
          <cell r="H489">
            <v>0</v>
          </cell>
          <cell r="J489">
            <v>0</v>
          </cell>
          <cell r="K489">
            <v>0</v>
          </cell>
          <cell r="L489">
            <v>0</v>
          </cell>
          <cell r="M489">
            <v>0</v>
          </cell>
          <cell r="N489">
            <v>0</v>
          </cell>
          <cell r="O489">
            <v>0</v>
          </cell>
          <cell r="P489">
            <v>0</v>
          </cell>
        </row>
        <row r="490">
          <cell r="B490" t="str">
            <v>POWER SUPPLY, WIRING, AND TB.</v>
          </cell>
          <cell r="F490">
            <v>0</v>
          </cell>
          <cell r="H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F497">
            <v>0</v>
          </cell>
          <cell r="H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H501">
            <v>0</v>
          </cell>
          <cell r="I501">
            <v>935.4</v>
          </cell>
          <cell r="J501">
            <v>935</v>
          </cell>
          <cell r="K501">
            <v>639800</v>
          </cell>
          <cell r="L501">
            <v>639800</v>
          </cell>
          <cell r="M501">
            <v>0</v>
          </cell>
          <cell r="N501">
            <v>0</v>
          </cell>
          <cell r="O501">
            <v>261912</v>
          </cell>
          <cell r="P501">
            <v>261912</v>
          </cell>
        </row>
        <row r="502">
          <cell r="A502">
            <v>15</v>
          </cell>
          <cell r="B502" t="str">
            <v>600V????,???,PVC??,????(OVERALL),</v>
          </cell>
          <cell r="C502">
            <v>650</v>
          </cell>
          <cell r="D502" t="str">
            <v>M</v>
          </cell>
          <cell r="E502">
            <v>37</v>
          </cell>
          <cell r="F502">
            <v>24050</v>
          </cell>
          <cell r="H502">
            <v>0</v>
          </cell>
          <cell r="I502">
            <v>0.11700000000000001</v>
          </cell>
          <cell r="J502">
            <v>76</v>
          </cell>
          <cell r="K502">
            <v>37</v>
          </cell>
          <cell r="L502">
            <v>24050</v>
          </cell>
          <cell r="M502">
            <v>0</v>
          </cell>
          <cell r="N502">
            <v>0</v>
          </cell>
          <cell r="O502">
            <v>33</v>
          </cell>
          <cell r="P502">
            <v>21450</v>
          </cell>
        </row>
        <row r="503">
          <cell r="B503" t="str">
            <v>PVC???? 7C-2SQ.MM</v>
          </cell>
          <cell r="F503">
            <v>0</v>
          </cell>
          <cell r="H503">
            <v>0</v>
          </cell>
          <cell r="J503">
            <v>0</v>
          </cell>
          <cell r="K503">
            <v>0</v>
          </cell>
          <cell r="L503">
            <v>0</v>
          </cell>
          <cell r="M503">
            <v>0</v>
          </cell>
          <cell r="N503">
            <v>0</v>
          </cell>
          <cell r="O503">
            <v>0</v>
          </cell>
          <cell r="P503">
            <v>0</v>
          </cell>
        </row>
        <row r="504">
          <cell r="A504">
            <v>16</v>
          </cell>
          <cell r="B504" t="str">
            <v>600V????,???,PVC??,????(OVERALL),</v>
          </cell>
          <cell r="C504">
            <v>1500</v>
          </cell>
          <cell r="D504" t="str">
            <v>M</v>
          </cell>
          <cell r="E504">
            <v>41</v>
          </cell>
          <cell r="F504">
            <v>61500</v>
          </cell>
          <cell r="H504">
            <v>0</v>
          </cell>
          <cell r="I504">
            <v>0.13300000000000001</v>
          </cell>
          <cell r="J504">
            <v>200</v>
          </cell>
          <cell r="K504">
            <v>41</v>
          </cell>
          <cell r="L504">
            <v>61500</v>
          </cell>
          <cell r="M504">
            <v>0</v>
          </cell>
          <cell r="N504">
            <v>0</v>
          </cell>
          <cell r="O504">
            <v>37</v>
          </cell>
          <cell r="P504">
            <v>55500</v>
          </cell>
        </row>
        <row r="505">
          <cell r="B505" t="str">
            <v>PVC???? 9C-2SQ.MM</v>
          </cell>
          <cell r="F505">
            <v>0</v>
          </cell>
          <cell r="H505">
            <v>0</v>
          </cell>
          <cell r="J505">
            <v>0</v>
          </cell>
          <cell r="K505">
            <v>0</v>
          </cell>
          <cell r="L505">
            <v>0</v>
          </cell>
          <cell r="M505">
            <v>0</v>
          </cell>
          <cell r="N505">
            <v>0</v>
          </cell>
          <cell r="O505">
            <v>0</v>
          </cell>
          <cell r="P505">
            <v>0</v>
          </cell>
        </row>
        <row r="506">
          <cell r="A506">
            <v>17</v>
          </cell>
          <cell r="B506" t="str">
            <v>600V????,???,PVC??,????(OVERALL),</v>
          </cell>
          <cell r="C506">
            <v>2600</v>
          </cell>
          <cell r="D506" t="str">
            <v>M</v>
          </cell>
          <cell r="E506">
            <v>53</v>
          </cell>
          <cell r="F506">
            <v>137800</v>
          </cell>
          <cell r="H506">
            <v>0</v>
          </cell>
          <cell r="I506">
            <v>0.153</v>
          </cell>
          <cell r="J506">
            <v>398</v>
          </cell>
          <cell r="K506">
            <v>53</v>
          </cell>
          <cell r="L506">
            <v>137800</v>
          </cell>
          <cell r="M506">
            <v>0</v>
          </cell>
          <cell r="N506">
            <v>0</v>
          </cell>
          <cell r="O506">
            <v>43</v>
          </cell>
          <cell r="P506">
            <v>111800</v>
          </cell>
        </row>
        <row r="507">
          <cell r="B507" t="str">
            <v>PVC???? 12C-2SQ.MM</v>
          </cell>
          <cell r="F507">
            <v>0</v>
          </cell>
          <cell r="H507">
            <v>0</v>
          </cell>
          <cell r="J507">
            <v>0</v>
          </cell>
          <cell r="K507">
            <v>0</v>
          </cell>
          <cell r="L507">
            <v>0</v>
          </cell>
          <cell r="M507">
            <v>0</v>
          </cell>
          <cell r="N507">
            <v>0</v>
          </cell>
          <cell r="O507">
            <v>0</v>
          </cell>
          <cell r="P507">
            <v>0</v>
          </cell>
        </row>
        <row r="508">
          <cell r="A508">
            <v>18</v>
          </cell>
          <cell r="B508" t="str">
            <v>600V????,???,PVC??,????(OVERALL),</v>
          </cell>
          <cell r="C508">
            <v>10000</v>
          </cell>
          <cell r="D508" t="str">
            <v>M</v>
          </cell>
          <cell r="E508">
            <v>44</v>
          </cell>
          <cell r="F508">
            <v>440000</v>
          </cell>
          <cell r="H508">
            <v>0</v>
          </cell>
          <cell r="I508">
            <v>0.13500000000000001</v>
          </cell>
          <cell r="J508">
            <v>1350</v>
          </cell>
          <cell r="K508">
            <v>44</v>
          </cell>
          <cell r="L508">
            <v>440000</v>
          </cell>
          <cell r="M508">
            <v>0</v>
          </cell>
          <cell r="N508">
            <v>0</v>
          </cell>
          <cell r="O508">
            <v>38</v>
          </cell>
          <cell r="P508">
            <v>380000</v>
          </cell>
        </row>
        <row r="509">
          <cell r="B509" t="str">
            <v>PVC???? 7C-3.5SQ.MM</v>
          </cell>
          <cell r="F509">
            <v>0</v>
          </cell>
          <cell r="H509">
            <v>0</v>
          </cell>
          <cell r="J509">
            <v>0</v>
          </cell>
          <cell r="K509">
            <v>0</v>
          </cell>
          <cell r="L509">
            <v>0</v>
          </cell>
          <cell r="M509">
            <v>0</v>
          </cell>
          <cell r="N509">
            <v>0</v>
          </cell>
          <cell r="O509">
            <v>0</v>
          </cell>
          <cell r="P509">
            <v>0</v>
          </cell>
        </row>
        <row r="510">
          <cell r="A510">
            <v>19</v>
          </cell>
          <cell r="B510" t="str">
            <v>600V????,???,PVC??,????(OVERALL),</v>
          </cell>
          <cell r="C510">
            <v>3000</v>
          </cell>
          <cell r="D510" t="str">
            <v>M</v>
          </cell>
          <cell r="E510">
            <v>76</v>
          </cell>
          <cell r="F510">
            <v>228000</v>
          </cell>
          <cell r="H510">
            <v>0</v>
          </cell>
          <cell r="I510">
            <v>0.193</v>
          </cell>
          <cell r="J510">
            <v>579</v>
          </cell>
          <cell r="K510">
            <v>76</v>
          </cell>
          <cell r="L510">
            <v>228000</v>
          </cell>
          <cell r="M510">
            <v>0</v>
          </cell>
          <cell r="N510">
            <v>0</v>
          </cell>
          <cell r="O510">
            <v>54</v>
          </cell>
          <cell r="P510">
            <v>162000</v>
          </cell>
        </row>
        <row r="511">
          <cell r="B511" t="str">
            <v>PVC???? 19C-2SQ.MM</v>
          </cell>
          <cell r="F511">
            <v>0</v>
          </cell>
          <cell r="H511">
            <v>0</v>
          </cell>
          <cell r="J511">
            <v>0</v>
          </cell>
          <cell r="K511">
            <v>0</v>
          </cell>
          <cell r="L511">
            <v>0</v>
          </cell>
          <cell r="M511">
            <v>0</v>
          </cell>
          <cell r="N511">
            <v>0</v>
          </cell>
          <cell r="O511">
            <v>0</v>
          </cell>
          <cell r="P511">
            <v>0</v>
          </cell>
        </row>
        <row r="512">
          <cell r="A512">
            <v>20</v>
          </cell>
          <cell r="B512" t="str">
            <v>600V????,???,PVC??,????(OVERALL),</v>
          </cell>
          <cell r="C512">
            <v>14000</v>
          </cell>
          <cell r="D512" t="str">
            <v>M</v>
          </cell>
          <cell r="E512">
            <v>119</v>
          </cell>
          <cell r="F512">
            <v>1666000</v>
          </cell>
          <cell r="H512">
            <v>0</v>
          </cell>
          <cell r="I512">
            <v>0.23599999999999999</v>
          </cell>
          <cell r="J512">
            <v>3304</v>
          </cell>
          <cell r="K512">
            <v>119</v>
          </cell>
          <cell r="L512">
            <v>1666000</v>
          </cell>
          <cell r="M512">
            <v>0</v>
          </cell>
          <cell r="N512">
            <v>0</v>
          </cell>
          <cell r="O512">
            <v>66</v>
          </cell>
          <cell r="P512">
            <v>924000</v>
          </cell>
        </row>
        <row r="513">
          <cell r="B513" t="str">
            <v>PVC???? 30C-2SQ.MM</v>
          </cell>
          <cell r="F513">
            <v>0</v>
          </cell>
          <cell r="H513">
            <v>0</v>
          </cell>
          <cell r="J513">
            <v>0</v>
          </cell>
          <cell r="K513">
            <v>0</v>
          </cell>
          <cell r="L513">
            <v>0</v>
          </cell>
          <cell r="M513">
            <v>0</v>
          </cell>
          <cell r="N513">
            <v>0</v>
          </cell>
          <cell r="O513">
            <v>0</v>
          </cell>
          <cell r="P513">
            <v>0</v>
          </cell>
        </row>
        <row r="514">
          <cell r="A514">
            <v>21</v>
          </cell>
          <cell r="B514" t="str">
            <v>300V????,PVC??,????(OVERALL &amp; INDIVID)PVC</v>
          </cell>
          <cell r="C514">
            <v>12000</v>
          </cell>
          <cell r="D514" t="str">
            <v>M</v>
          </cell>
          <cell r="E514">
            <v>17</v>
          </cell>
          <cell r="F514">
            <v>204000</v>
          </cell>
          <cell r="H514">
            <v>0</v>
          </cell>
          <cell r="I514">
            <v>6.4000000000000001E-2</v>
          </cell>
          <cell r="J514">
            <v>768</v>
          </cell>
          <cell r="K514">
            <v>17</v>
          </cell>
          <cell r="L514">
            <v>204000</v>
          </cell>
          <cell r="M514">
            <v>0</v>
          </cell>
          <cell r="N514">
            <v>0</v>
          </cell>
          <cell r="O514">
            <v>18</v>
          </cell>
          <cell r="P514">
            <v>216000</v>
          </cell>
        </row>
        <row r="515">
          <cell r="B515" t="str">
            <v>????  1TxAWG#16</v>
          </cell>
          <cell r="F515">
            <v>0</v>
          </cell>
          <cell r="H515">
            <v>0</v>
          </cell>
          <cell r="J515">
            <v>0</v>
          </cell>
          <cell r="K515">
            <v>0</v>
          </cell>
          <cell r="L515">
            <v>0</v>
          </cell>
          <cell r="M515">
            <v>0</v>
          </cell>
          <cell r="N515">
            <v>0</v>
          </cell>
          <cell r="O515">
            <v>0</v>
          </cell>
          <cell r="P515">
            <v>0</v>
          </cell>
        </row>
        <row r="516">
          <cell r="A516">
            <v>22</v>
          </cell>
          <cell r="B516" t="str">
            <v>300V????,PVC??,????(OVERALL &amp; INDIVID)PVC</v>
          </cell>
          <cell r="C516">
            <v>3500</v>
          </cell>
          <cell r="D516" t="str">
            <v>M</v>
          </cell>
          <cell r="E516">
            <v>227</v>
          </cell>
          <cell r="F516">
            <v>794500</v>
          </cell>
          <cell r="H516">
            <v>0</v>
          </cell>
          <cell r="I516">
            <v>0.25</v>
          </cell>
          <cell r="J516">
            <v>875</v>
          </cell>
          <cell r="K516">
            <v>227</v>
          </cell>
          <cell r="L516">
            <v>794500</v>
          </cell>
          <cell r="M516">
            <v>0</v>
          </cell>
          <cell r="N516">
            <v>0</v>
          </cell>
          <cell r="O516">
            <v>70</v>
          </cell>
          <cell r="P516">
            <v>245000</v>
          </cell>
        </row>
        <row r="517">
          <cell r="B517" t="str">
            <v>????  12TxAWG#14</v>
          </cell>
          <cell r="F517">
            <v>0</v>
          </cell>
          <cell r="H517">
            <v>0</v>
          </cell>
          <cell r="J517">
            <v>0</v>
          </cell>
          <cell r="K517">
            <v>0</v>
          </cell>
          <cell r="L517">
            <v>0</v>
          </cell>
          <cell r="M517">
            <v>0</v>
          </cell>
          <cell r="N517">
            <v>0</v>
          </cell>
          <cell r="O517">
            <v>0</v>
          </cell>
          <cell r="P517">
            <v>0</v>
          </cell>
        </row>
        <row r="518">
          <cell r="A518">
            <v>23</v>
          </cell>
          <cell r="B518" t="str">
            <v>300V????,PVC??,????(OVERALL &amp; INDIVID)PVC</v>
          </cell>
          <cell r="C518">
            <v>350</v>
          </cell>
          <cell r="D518" t="str">
            <v>M</v>
          </cell>
          <cell r="E518">
            <v>471</v>
          </cell>
          <cell r="F518">
            <v>164850</v>
          </cell>
          <cell r="H518">
            <v>0</v>
          </cell>
          <cell r="I518">
            <v>0.4</v>
          </cell>
          <cell r="J518">
            <v>140</v>
          </cell>
          <cell r="K518">
            <v>471</v>
          </cell>
          <cell r="L518">
            <v>164850</v>
          </cell>
          <cell r="M518">
            <v>0</v>
          </cell>
          <cell r="N518">
            <v>0</v>
          </cell>
          <cell r="O518">
            <v>112</v>
          </cell>
          <cell r="P518">
            <v>39200</v>
          </cell>
        </row>
        <row r="519">
          <cell r="B519" t="str">
            <v>???? 24TxAWG#14</v>
          </cell>
          <cell r="F519">
            <v>0</v>
          </cell>
          <cell r="H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H523">
            <v>0</v>
          </cell>
          <cell r="I523">
            <v>10</v>
          </cell>
          <cell r="J523">
            <v>20</v>
          </cell>
          <cell r="K523">
            <v>1000</v>
          </cell>
          <cell r="L523">
            <v>2000</v>
          </cell>
          <cell r="M523">
            <v>0</v>
          </cell>
          <cell r="N523">
            <v>0</v>
          </cell>
          <cell r="O523">
            <v>2800</v>
          </cell>
          <cell r="P523">
            <v>5600</v>
          </cell>
        </row>
        <row r="524">
          <cell r="A524">
            <v>28</v>
          </cell>
          <cell r="B524" t="str">
            <v>1/4?(??30??)????????????SS316?</v>
          </cell>
          <cell r="C524">
            <v>4</v>
          </cell>
          <cell r="D524" t="str">
            <v>PCS</v>
          </cell>
          <cell r="E524">
            <v>3000</v>
          </cell>
          <cell r="F524">
            <v>12000</v>
          </cell>
          <cell r="H524">
            <v>0</v>
          </cell>
          <cell r="I524">
            <v>4</v>
          </cell>
          <cell r="J524">
            <v>16</v>
          </cell>
          <cell r="K524">
            <v>3000</v>
          </cell>
          <cell r="L524">
            <v>12000</v>
          </cell>
          <cell r="M524">
            <v>0</v>
          </cell>
          <cell r="N524">
            <v>0</v>
          </cell>
          <cell r="O524">
            <v>1120</v>
          </cell>
          <cell r="P524">
            <v>4480</v>
          </cell>
        </row>
        <row r="525">
          <cell r="A525">
            <v>29</v>
          </cell>
          <cell r="B525" t="str">
            <v>???,????20P,FRP??,?????</v>
          </cell>
          <cell r="C525">
            <v>5</v>
          </cell>
          <cell r="D525" t="str">
            <v>SET</v>
          </cell>
          <cell r="E525">
            <v>3500</v>
          </cell>
          <cell r="F525">
            <v>17500</v>
          </cell>
          <cell r="H525">
            <v>0</v>
          </cell>
          <cell r="I525">
            <v>4</v>
          </cell>
          <cell r="J525">
            <v>20</v>
          </cell>
          <cell r="K525">
            <v>3500</v>
          </cell>
          <cell r="L525">
            <v>17500</v>
          </cell>
          <cell r="M525">
            <v>0</v>
          </cell>
          <cell r="N525">
            <v>0</v>
          </cell>
          <cell r="O525">
            <v>1120</v>
          </cell>
          <cell r="P525">
            <v>5600</v>
          </cell>
        </row>
        <row r="526">
          <cell r="A526">
            <v>30</v>
          </cell>
          <cell r="B526" t="str">
            <v>???,????50P,FRP??,?????</v>
          </cell>
          <cell r="C526">
            <v>4</v>
          </cell>
          <cell r="D526" t="str">
            <v>SET</v>
          </cell>
          <cell r="E526">
            <v>5500</v>
          </cell>
          <cell r="F526">
            <v>22000</v>
          </cell>
          <cell r="H526">
            <v>0</v>
          </cell>
          <cell r="I526">
            <v>8</v>
          </cell>
          <cell r="J526">
            <v>32</v>
          </cell>
          <cell r="K526">
            <v>5500</v>
          </cell>
          <cell r="L526">
            <v>22000</v>
          </cell>
          <cell r="M526">
            <v>0</v>
          </cell>
          <cell r="N526">
            <v>0</v>
          </cell>
          <cell r="O526">
            <v>2240</v>
          </cell>
          <cell r="P526">
            <v>8960</v>
          </cell>
        </row>
        <row r="527">
          <cell r="A527">
            <v>31</v>
          </cell>
          <cell r="B527" t="str">
            <v>???,????100P,FRP??,?????</v>
          </cell>
          <cell r="C527">
            <v>1</v>
          </cell>
          <cell r="D527" t="str">
            <v>SET</v>
          </cell>
          <cell r="E527">
            <v>9000</v>
          </cell>
          <cell r="F527">
            <v>9000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v>
          </cell>
          <cell r="C528">
            <v>26</v>
          </cell>
          <cell r="D528" t="str">
            <v>SET</v>
          </cell>
          <cell r="E528">
            <v>2400</v>
          </cell>
          <cell r="F528">
            <v>62400</v>
          </cell>
          <cell r="H528">
            <v>0</v>
          </cell>
          <cell r="I528">
            <v>3</v>
          </cell>
          <cell r="J528">
            <v>78</v>
          </cell>
          <cell r="K528">
            <v>2400</v>
          </cell>
          <cell r="L528">
            <v>62400</v>
          </cell>
          <cell r="M528">
            <v>0</v>
          </cell>
          <cell r="N528">
            <v>0</v>
          </cell>
          <cell r="O528">
            <v>840</v>
          </cell>
          <cell r="P528">
            <v>21840</v>
          </cell>
        </row>
        <row r="529">
          <cell r="B529" t="str">
            <v>???</v>
          </cell>
          <cell r="F529">
            <v>0</v>
          </cell>
          <cell r="H529">
            <v>0</v>
          </cell>
          <cell r="J529">
            <v>0</v>
          </cell>
          <cell r="K529">
            <v>0</v>
          </cell>
          <cell r="L529">
            <v>0</v>
          </cell>
          <cell r="M529">
            <v>0</v>
          </cell>
          <cell r="N529">
            <v>0</v>
          </cell>
          <cell r="O529">
            <v>0</v>
          </cell>
          <cell r="P529">
            <v>0</v>
          </cell>
        </row>
        <row r="530">
          <cell r="A530">
            <v>33</v>
          </cell>
          <cell r="B530" t="str">
            <v>DITTO, BUT STEEL CHANNEL ?3.6M?</v>
          </cell>
          <cell r="C530">
            <v>13</v>
          </cell>
          <cell r="D530" t="str">
            <v>SET</v>
          </cell>
          <cell r="E530">
            <v>3600</v>
          </cell>
          <cell r="F530">
            <v>46800</v>
          </cell>
          <cell r="H530">
            <v>0</v>
          </cell>
          <cell r="I530">
            <v>4</v>
          </cell>
          <cell r="J530">
            <v>52</v>
          </cell>
          <cell r="K530">
            <v>3600</v>
          </cell>
          <cell r="L530">
            <v>46800</v>
          </cell>
          <cell r="M530">
            <v>0</v>
          </cell>
          <cell r="N530">
            <v>0</v>
          </cell>
          <cell r="O530">
            <v>1120</v>
          </cell>
          <cell r="P530">
            <v>14560</v>
          </cell>
        </row>
        <row r="531">
          <cell r="A531">
            <v>34</v>
          </cell>
          <cell r="B531" t="str">
            <v>DITTO, BUT STEEL CHANNEL ?1.95M?</v>
          </cell>
          <cell r="C531">
            <v>3</v>
          </cell>
          <cell r="D531" t="str">
            <v>SET</v>
          </cell>
          <cell r="E531">
            <v>2000</v>
          </cell>
          <cell r="F531">
            <v>6000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H532">
            <v>0</v>
          </cell>
          <cell r="I532">
            <v>646.55000000000007</v>
          </cell>
          <cell r="J532">
            <v>647</v>
          </cell>
          <cell r="K532">
            <v>743903</v>
          </cell>
          <cell r="L532">
            <v>743903</v>
          </cell>
          <cell r="M532">
            <v>0</v>
          </cell>
          <cell r="N532">
            <v>0</v>
          </cell>
          <cell r="O532">
            <v>181034</v>
          </cell>
          <cell r="P532">
            <v>181034</v>
          </cell>
        </row>
        <row r="533">
          <cell r="B533" t="str">
            <v>SUB-TOTAL : (I)</v>
          </cell>
          <cell r="F533">
            <v>15621953</v>
          </cell>
          <cell r="H533">
            <v>0</v>
          </cell>
          <cell r="J533">
            <v>13628</v>
          </cell>
          <cell r="K533">
            <v>0</v>
          </cell>
          <cell r="L533">
            <v>15621953</v>
          </cell>
          <cell r="M533">
            <v>0</v>
          </cell>
          <cell r="N533">
            <v>0</v>
          </cell>
          <cell r="O533">
            <v>0</v>
          </cell>
          <cell r="P533">
            <v>3816326</v>
          </cell>
        </row>
        <row r="536">
          <cell r="A536" t="str">
            <v>J.</v>
          </cell>
          <cell r="B536" t="str">
            <v>U/G CONDUIT BANK</v>
          </cell>
          <cell r="F536">
            <v>0</v>
          </cell>
          <cell r="H536">
            <v>0</v>
          </cell>
          <cell r="J536">
            <v>0</v>
          </cell>
          <cell r="K536">
            <v>0</v>
          </cell>
          <cell r="L536">
            <v>0</v>
          </cell>
          <cell r="M536">
            <v>0</v>
          </cell>
          <cell r="N536">
            <v>0</v>
          </cell>
          <cell r="O536">
            <v>0</v>
          </cell>
          <cell r="P536">
            <v>0</v>
          </cell>
        </row>
        <row r="538">
          <cell r="A538" t="str">
            <v>J.1</v>
          </cell>
          <cell r="B538" t="str">
            <v>U/G CONDUIT BANK FOR TEL., P/P, CCTV, APS</v>
          </cell>
          <cell r="F538">
            <v>0</v>
          </cell>
          <cell r="H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H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H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H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H546">
            <v>0</v>
          </cell>
          <cell r="J546">
            <v>0</v>
          </cell>
          <cell r="K546" t="str">
            <v>M+L</v>
          </cell>
          <cell r="L546" t="str">
            <v>M+L</v>
          </cell>
          <cell r="M546">
            <v>0</v>
          </cell>
          <cell r="N546">
            <v>0</v>
          </cell>
          <cell r="O546">
            <v>60</v>
          </cell>
          <cell r="P546">
            <v>1026000</v>
          </cell>
          <cell r="Q546">
            <v>6089</v>
          </cell>
        </row>
        <row r="547">
          <cell r="A547" t="str">
            <v>J.1.9</v>
          </cell>
          <cell r="B547" t="str">
            <v xml:space="preserve"> DISPOSAL</v>
          </cell>
          <cell r="C547">
            <v>1900</v>
          </cell>
          <cell r="D547" t="str">
            <v>M3</v>
          </cell>
          <cell r="E547" t="str">
            <v>M+L</v>
          </cell>
          <cell r="F547" t="str">
            <v>M+L</v>
          </cell>
          <cell r="H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H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H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H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H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H552">
            <v>0</v>
          </cell>
          <cell r="J552">
            <v>0</v>
          </cell>
          <cell r="K552" t="str">
            <v>M+L</v>
          </cell>
          <cell r="L552" t="str">
            <v>M+L</v>
          </cell>
          <cell r="M552">
            <v>0</v>
          </cell>
          <cell r="N552">
            <v>0</v>
          </cell>
          <cell r="O552">
            <v>200</v>
          </cell>
          <cell r="P552">
            <v>500000</v>
          </cell>
        </row>
        <row r="553">
          <cell r="B553" t="str">
            <v>SUB-TOTAL : (J.1)</v>
          </cell>
          <cell r="F553">
            <v>4896800</v>
          </cell>
          <cell r="J553">
            <v>19311</v>
          </cell>
          <cell r="L553">
            <v>4896800</v>
          </cell>
          <cell r="P553">
            <v>15517600</v>
          </cell>
        </row>
        <row r="555">
          <cell r="A555" t="str">
            <v>J.2</v>
          </cell>
          <cell r="B555" t="str">
            <v>U/G CONDUIT BANK FOR TEL., P/P, CCTV, APS</v>
          </cell>
          <cell r="F555">
            <v>0</v>
          </cell>
          <cell r="H555">
            <v>0</v>
          </cell>
          <cell r="I555">
            <v>0.22</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H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H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H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H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H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H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H564">
            <v>0</v>
          </cell>
          <cell r="J564">
            <v>0</v>
          </cell>
          <cell r="K564" t="str">
            <v>M+L</v>
          </cell>
          <cell r="L564" t="str">
            <v>M+L</v>
          </cell>
          <cell r="M564">
            <v>0</v>
          </cell>
          <cell r="N564">
            <v>0</v>
          </cell>
          <cell r="O564">
            <v>16</v>
          </cell>
          <cell r="P564">
            <v>292000</v>
          </cell>
        </row>
        <row r="565">
          <cell r="A565" t="str">
            <v>J.2.10</v>
          </cell>
          <cell r="B565" t="str">
            <v xml:space="preserve"> MAN-HOLE, (?????)</v>
          </cell>
          <cell r="C565">
            <v>0</v>
          </cell>
          <cell r="D565" t="str">
            <v>SET</v>
          </cell>
          <cell r="P565">
            <v>0</v>
          </cell>
        </row>
        <row r="566">
          <cell r="A566" t="str">
            <v>J.2.11</v>
          </cell>
          <cell r="B566" t="str">
            <v xml:space="preserve"> HAND HOLE, 1200Lx1000Wx1200D</v>
          </cell>
          <cell r="C566">
            <v>7</v>
          </cell>
          <cell r="D566" t="str">
            <v>SET</v>
          </cell>
          <cell r="E566" t="str">
            <v>M+L</v>
          </cell>
          <cell r="F566" t="str">
            <v>M+L</v>
          </cell>
          <cell r="H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H567">
            <v>0</v>
          </cell>
          <cell r="J567">
            <v>0</v>
          </cell>
          <cell r="K567" t="str">
            <v>M+L</v>
          </cell>
          <cell r="L567" t="str">
            <v>M+L</v>
          </cell>
          <cell r="M567">
            <v>0</v>
          </cell>
          <cell r="N567">
            <v>0</v>
          </cell>
          <cell r="O567">
            <v>200</v>
          </cell>
          <cell r="P567">
            <v>250000</v>
          </cell>
        </row>
        <row r="568">
          <cell r="B568" t="str">
            <v>SUB-TOTAL : (J.2)</v>
          </cell>
          <cell r="F568">
            <v>1004000</v>
          </cell>
          <cell r="J568">
            <v>8020</v>
          </cell>
          <cell r="L568">
            <v>1004000</v>
          </cell>
          <cell r="P568">
            <v>6436000</v>
          </cell>
        </row>
        <row r="569">
          <cell r="F569">
            <v>0</v>
          </cell>
          <cell r="H569">
            <v>0</v>
          </cell>
          <cell r="J569">
            <v>0</v>
          </cell>
          <cell r="K569">
            <v>0</v>
          </cell>
          <cell r="L569">
            <v>0</v>
          </cell>
          <cell r="M569">
            <v>0</v>
          </cell>
          <cell r="N569">
            <v>0</v>
          </cell>
          <cell r="O569">
            <v>0</v>
          </cell>
          <cell r="P569">
            <v>0</v>
          </cell>
        </row>
        <row r="570">
          <cell r="B570" t="str">
            <v>SUB-TOTAL : (J)</v>
          </cell>
          <cell r="F570">
            <v>5900800</v>
          </cell>
          <cell r="H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refreshError="1"/>
      <sheetData sheetId="362"/>
      <sheetData sheetId="363"/>
      <sheetData sheetId="364"/>
      <sheetData sheetId="365"/>
      <sheetData sheetId="366"/>
      <sheetData sheetId="367"/>
      <sheetData sheetId="368" refreshError="1"/>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refreshError="1"/>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定日"/>
      <sheetName val="改定日-MAY12"/>
      <sheetName val="5月度　表"/>
      <sheetName val="MF&amp;TONE-Cost up"/>
      <sheetName val="USC-HIK-HIT-OHT-Costdown-MAY19"/>
      <sheetName val="siix-sg-julydel-costdown"/>
      <sheetName val="SIIX-SG-2ndCOST DOWN"/>
      <sheetName val="Sheet1"/>
      <sheetName val="ﾒｰｶｰ別"/>
      <sheetName val="Sheet2"/>
      <sheetName val="Sheet3"/>
      <sheetName val="SIIX_SG_2ndCOST 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3">
          <cell r="A3" t="str">
            <v>123293037B</v>
          </cell>
          <cell r="B3">
            <v>0</v>
          </cell>
          <cell r="D3">
            <v>0</v>
          </cell>
        </row>
        <row r="4">
          <cell r="A4" t="str">
            <v>123293387B</v>
          </cell>
          <cell r="B4">
            <v>0</v>
          </cell>
          <cell r="D4">
            <v>0</v>
          </cell>
        </row>
        <row r="5">
          <cell r="A5" t="str">
            <v>123293394B</v>
          </cell>
          <cell r="B5">
            <v>500</v>
          </cell>
          <cell r="D5">
            <v>500</v>
          </cell>
        </row>
        <row r="6">
          <cell r="A6" t="str">
            <v>123293402B</v>
          </cell>
          <cell r="B6">
            <v>500</v>
          </cell>
          <cell r="D6">
            <v>500</v>
          </cell>
        </row>
        <row r="7">
          <cell r="A7" t="str">
            <v>123293426B</v>
          </cell>
          <cell r="B7">
            <v>500</v>
          </cell>
          <cell r="D7">
            <v>500</v>
          </cell>
        </row>
        <row r="8">
          <cell r="A8" t="str">
            <v>123293431B</v>
          </cell>
          <cell r="B8">
            <v>0</v>
          </cell>
          <cell r="D8">
            <v>0</v>
          </cell>
        </row>
        <row r="9">
          <cell r="A9" t="str">
            <v>123293448B</v>
          </cell>
          <cell r="B9">
            <v>0</v>
          </cell>
          <cell r="D9">
            <v>0</v>
          </cell>
        </row>
        <row r="10">
          <cell r="A10" t="str">
            <v>123293457B</v>
          </cell>
          <cell r="B10">
            <v>0</v>
          </cell>
          <cell r="D10">
            <v>0</v>
          </cell>
        </row>
        <row r="11">
          <cell r="A11" t="str">
            <v>123293468B</v>
          </cell>
          <cell r="B11">
            <v>500</v>
          </cell>
          <cell r="D11">
            <v>500</v>
          </cell>
        </row>
        <row r="12">
          <cell r="A12" t="str">
            <v>123293471B</v>
          </cell>
          <cell r="B12">
            <v>0</v>
          </cell>
          <cell r="D12">
            <v>0</v>
          </cell>
        </row>
        <row r="13">
          <cell r="A13" t="str">
            <v>123294337A</v>
          </cell>
          <cell r="B13">
            <v>500</v>
          </cell>
          <cell r="D13">
            <v>500</v>
          </cell>
        </row>
        <row r="14">
          <cell r="A14" t="str">
            <v>123294377A</v>
          </cell>
          <cell r="B14">
            <v>0</v>
          </cell>
          <cell r="D14">
            <v>0</v>
          </cell>
        </row>
        <row r="15">
          <cell r="A15" t="str">
            <v>123294382A</v>
          </cell>
          <cell r="B15">
            <v>0</v>
          </cell>
          <cell r="D15">
            <v>0</v>
          </cell>
        </row>
        <row r="16">
          <cell r="A16" t="str">
            <v>123294553B</v>
          </cell>
          <cell r="B16">
            <v>1780</v>
          </cell>
          <cell r="C16">
            <v>600</v>
          </cell>
          <cell r="D16">
            <v>2380</v>
          </cell>
        </row>
        <row r="17">
          <cell r="A17">
            <v>1232958240</v>
          </cell>
          <cell r="B17">
            <v>500</v>
          </cell>
          <cell r="D17">
            <v>500</v>
          </cell>
        </row>
        <row r="18">
          <cell r="A18">
            <v>1232958390</v>
          </cell>
          <cell r="B18">
            <v>500</v>
          </cell>
          <cell r="D18">
            <v>500</v>
          </cell>
        </row>
        <row r="19">
          <cell r="A19">
            <v>1232958460</v>
          </cell>
          <cell r="B19">
            <v>500</v>
          </cell>
          <cell r="D19">
            <v>500</v>
          </cell>
        </row>
        <row r="20">
          <cell r="A20">
            <v>1232975410</v>
          </cell>
          <cell r="B20">
            <v>0</v>
          </cell>
          <cell r="D20">
            <v>0</v>
          </cell>
        </row>
        <row r="21">
          <cell r="A21">
            <v>1232975500</v>
          </cell>
          <cell r="B21">
            <v>0</v>
          </cell>
          <cell r="D21">
            <v>0</v>
          </cell>
        </row>
        <row r="22">
          <cell r="A22">
            <v>1232975610</v>
          </cell>
          <cell r="B22">
            <v>0</v>
          </cell>
          <cell r="D22">
            <v>0</v>
          </cell>
        </row>
        <row r="23">
          <cell r="A23">
            <v>1232975890</v>
          </cell>
          <cell r="B23">
            <v>0</v>
          </cell>
          <cell r="D23">
            <v>0</v>
          </cell>
        </row>
        <row r="24">
          <cell r="A24">
            <v>1233904750</v>
          </cell>
          <cell r="B24">
            <v>0</v>
          </cell>
          <cell r="C24">
            <v>500</v>
          </cell>
          <cell r="D24">
            <v>500</v>
          </cell>
        </row>
        <row r="25">
          <cell r="A25">
            <v>1233904800</v>
          </cell>
          <cell r="B25">
            <v>0</v>
          </cell>
          <cell r="C25">
            <v>500</v>
          </cell>
          <cell r="D25">
            <v>500</v>
          </cell>
        </row>
        <row r="26">
          <cell r="A26">
            <v>1233904970</v>
          </cell>
          <cell r="B26">
            <v>0</v>
          </cell>
          <cell r="C26">
            <v>500</v>
          </cell>
          <cell r="D26">
            <v>500</v>
          </cell>
        </row>
        <row r="27">
          <cell r="A27">
            <v>1233905070</v>
          </cell>
          <cell r="B27">
            <v>0</v>
          </cell>
          <cell r="C27">
            <v>500</v>
          </cell>
          <cell r="D27">
            <v>500</v>
          </cell>
        </row>
        <row r="28">
          <cell r="A28">
            <v>1233911880</v>
          </cell>
          <cell r="B28">
            <v>500</v>
          </cell>
          <cell r="D28">
            <v>500</v>
          </cell>
        </row>
        <row r="29">
          <cell r="A29">
            <v>1233933390</v>
          </cell>
          <cell r="B29">
            <v>0</v>
          </cell>
          <cell r="D29">
            <v>0</v>
          </cell>
        </row>
        <row r="30">
          <cell r="A30">
            <v>1233951390</v>
          </cell>
          <cell r="B30">
            <v>500</v>
          </cell>
          <cell r="D30">
            <v>500</v>
          </cell>
        </row>
        <row r="31">
          <cell r="A31">
            <v>1233923520</v>
          </cell>
          <cell r="B31">
            <v>0</v>
          </cell>
          <cell r="D31">
            <v>0</v>
          </cell>
        </row>
        <row r="32">
          <cell r="A32">
            <v>1233967540</v>
          </cell>
          <cell r="B32">
            <v>0</v>
          </cell>
          <cell r="D32">
            <v>0</v>
          </cell>
        </row>
        <row r="33">
          <cell r="A33" t="str">
            <v>123396592A</v>
          </cell>
          <cell r="B33">
            <v>0</v>
          </cell>
          <cell r="D33">
            <v>0</v>
          </cell>
        </row>
        <row r="34">
          <cell r="A34" t="str">
            <v>123396604B</v>
          </cell>
          <cell r="B34">
            <v>500</v>
          </cell>
          <cell r="D34">
            <v>500</v>
          </cell>
        </row>
        <row r="35">
          <cell r="A35" t="str">
            <v>123396615B</v>
          </cell>
          <cell r="B35">
            <v>0</v>
          </cell>
          <cell r="D35">
            <v>0</v>
          </cell>
        </row>
        <row r="36">
          <cell r="A36" t="str">
            <v>123396628B</v>
          </cell>
          <cell r="B36">
            <v>1084</v>
          </cell>
          <cell r="D36">
            <v>1084</v>
          </cell>
        </row>
        <row r="37">
          <cell r="A37" t="str">
            <v>123396633B</v>
          </cell>
          <cell r="B37">
            <v>0</v>
          </cell>
          <cell r="D37">
            <v>0</v>
          </cell>
        </row>
        <row r="38">
          <cell r="A38">
            <v>1233970760</v>
          </cell>
          <cell r="B38">
            <v>500</v>
          </cell>
          <cell r="D38">
            <v>500</v>
          </cell>
        </row>
        <row r="39">
          <cell r="A39">
            <v>1233980000</v>
          </cell>
          <cell r="B39">
            <v>0</v>
          </cell>
          <cell r="D39">
            <v>0</v>
          </cell>
        </row>
        <row r="40">
          <cell r="A40" t="str">
            <v>123396585B</v>
          </cell>
          <cell r="B40">
            <v>1072</v>
          </cell>
          <cell r="C40">
            <v>500</v>
          </cell>
          <cell r="D40">
            <v>1572</v>
          </cell>
        </row>
        <row r="41">
          <cell r="A41">
            <v>1233977110</v>
          </cell>
          <cell r="B41">
            <v>682</v>
          </cell>
          <cell r="C41">
            <v>500</v>
          </cell>
          <cell r="D41">
            <v>1182</v>
          </cell>
        </row>
        <row r="42">
          <cell r="A42">
            <v>1233977240</v>
          </cell>
          <cell r="B42">
            <v>1320</v>
          </cell>
          <cell r="C42">
            <v>500</v>
          </cell>
          <cell r="D42">
            <v>1820</v>
          </cell>
        </row>
        <row r="43">
          <cell r="A43">
            <v>1233977390</v>
          </cell>
          <cell r="B43">
            <v>0</v>
          </cell>
          <cell r="D43">
            <v>0</v>
          </cell>
        </row>
        <row r="44">
          <cell r="A44">
            <v>1233979800</v>
          </cell>
          <cell r="B44">
            <v>683</v>
          </cell>
          <cell r="C44">
            <v>500</v>
          </cell>
          <cell r="D44">
            <v>1183</v>
          </cell>
        </row>
        <row r="45">
          <cell r="A45">
            <v>1233979970</v>
          </cell>
          <cell r="B45">
            <v>1320</v>
          </cell>
          <cell r="C45">
            <v>632</v>
          </cell>
          <cell r="D45">
            <v>1952</v>
          </cell>
        </row>
        <row r="46">
          <cell r="A46" t="str">
            <v>123396556B</v>
          </cell>
          <cell r="B46">
            <v>500</v>
          </cell>
          <cell r="D46">
            <v>500</v>
          </cell>
        </row>
        <row r="47">
          <cell r="A47" t="str">
            <v>123396570B</v>
          </cell>
          <cell r="B47">
            <v>0</v>
          </cell>
          <cell r="D47">
            <v>0</v>
          </cell>
        </row>
        <row r="48">
          <cell r="A48">
            <v>1233976290</v>
          </cell>
          <cell r="B48">
            <v>0</v>
          </cell>
          <cell r="D48">
            <v>0</v>
          </cell>
        </row>
        <row r="49">
          <cell r="A49">
            <v>1233976340</v>
          </cell>
          <cell r="B49">
            <v>500</v>
          </cell>
          <cell r="D49">
            <v>500</v>
          </cell>
        </row>
        <row r="50">
          <cell r="A50">
            <v>1233976410</v>
          </cell>
          <cell r="B50">
            <v>500</v>
          </cell>
          <cell r="D50">
            <v>500</v>
          </cell>
        </row>
        <row r="51">
          <cell r="A51">
            <v>1233976500</v>
          </cell>
          <cell r="B51">
            <v>0</v>
          </cell>
          <cell r="D51">
            <v>0</v>
          </cell>
        </row>
        <row r="52">
          <cell r="A52">
            <v>1233976610</v>
          </cell>
          <cell r="B52">
            <v>500</v>
          </cell>
          <cell r="D52">
            <v>500</v>
          </cell>
        </row>
        <row r="53">
          <cell r="A53">
            <v>1233976740</v>
          </cell>
          <cell r="B53">
            <v>0</v>
          </cell>
          <cell r="D53">
            <v>0</v>
          </cell>
        </row>
        <row r="54">
          <cell r="A54" t="str">
            <v>123398341A</v>
          </cell>
          <cell r="B54">
            <v>0</v>
          </cell>
          <cell r="D54">
            <v>0</v>
          </cell>
        </row>
        <row r="55">
          <cell r="A55" t="str">
            <v>123398350A</v>
          </cell>
          <cell r="B55">
            <v>0</v>
          </cell>
          <cell r="D55">
            <v>0</v>
          </cell>
        </row>
        <row r="56">
          <cell r="A56">
            <v>1233983610</v>
          </cell>
          <cell r="B56">
            <v>0</v>
          </cell>
          <cell r="D56">
            <v>0</v>
          </cell>
        </row>
        <row r="57">
          <cell r="A57">
            <v>1233987320</v>
          </cell>
          <cell r="B57">
            <v>542</v>
          </cell>
          <cell r="D57">
            <v>542</v>
          </cell>
        </row>
        <row r="58">
          <cell r="A58">
            <v>1233987490</v>
          </cell>
          <cell r="B58">
            <v>500</v>
          </cell>
          <cell r="D58">
            <v>500</v>
          </cell>
        </row>
        <row r="59">
          <cell r="A59">
            <v>1233976890</v>
          </cell>
          <cell r="B59">
            <v>0</v>
          </cell>
          <cell r="D59">
            <v>0</v>
          </cell>
        </row>
        <row r="60">
          <cell r="B60">
            <v>0</v>
          </cell>
          <cell r="D60">
            <v>0</v>
          </cell>
        </row>
        <row r="61">
          <cell r="B61">
            <v>0</v>
          </cell>
          <cell r="D61">
            <v>0</v>
          </cell>
        </row>
        <row r="62">
          <cell r="A62">
            <v>1321606290</v>
          </cell>
          <cell r="B62">
            <v>100</v>
          </cell>
          <cell r="D62">
            <v>100</v>
          </cell>
        </row>
        <row r="63">
          <cell r="A63">
            <v>1321606340</v>
          </cell>
          <cell r="B63">
            <v>100</v>
          </cell>
          <cell r="D63">
            <v>100</v>
          </cell>
        </row>
        <row r="64">
          <cell r="A64">
            <v>1321606410</v>
          </cell>
          <cell r="B64">
            <v>850</v>
          </cell>
          <cell r="C64">
            <v>0</v>
          </cell>
          <cell r="D64">
            <v>850</v>
          </cell>
        </row>
        <row r="65">
          <cell r="A65">
            <v>1321616280</v>
          </cell>
          <cell r="C65">
            <v>450</v>
          </cell>
          <cell r="D65">
            <v>450</v>
          </cell>
        </row>
        <row r="66">
          <cell r="A66" t="str">
            <v>V320600150</v>
          </cell>
          <cell r="B66">
            <v>50</v>
          </cell>
          <cell r="D66">
            <v>50</v>
          </cell>
        </row>
        <row r="67">
          <cell r="A67" t="str">
            <v>V320600280</v>
          </cell>
          <cell r="B67">
            <v>180</v>
          </cell>
          <cell r="C67">
            <v>100</v>
          </cell>
          <cell r="D67">
            <v>280</v>
          </cell>
        </row>
        <row r="68">
          <cell r="A68" t="str">
            <v>V32060033A</v>
          </cell>
          <cell r="B68">
            <v>0</v>
          </cell>
          <cell r="D68">
            <v>0</v>
          </cell>
        </row>
        <row r="69">
          <cell r="A69">
            <v>1321612330</v>
          </cell>
          <cell r="B69">
            <v>0</v>
          </cell>
          <cell r="D69">
            <v>0</v>
          </cell>
        </row>
        <row r="70">
          <cell r="A70">
            <v>1321612400</v>
          </cell>
          <cell r="D70">
            <v>0</v>
          </cell>
        </row>
        <row r="71">
          <cell r="A71">
            <v>6320413320</v>
          </cell>
          <cell r="B71">
            <v>0</v>
          </cell>
          <cell r="D71">
            <v>0</v>
          </cell>
        </row>
        <row r="72">
          <cell r="A72">
            <v>1321613850</v>
          </cell>
          <cell r="B72">
            <v>100</v>
          </cell>
          <cell r="D72">
            <v>100</v>
          </cell>
        </row>
        <row r="73">
          <cell r="A73" t="str">
            <v>132161190A</v>
          </cell>
          <cell r="B73">
            <v>200</v>
          </cell>
          <cell r="D73">
            <v>200</v>
          </cell>
        </row>
        <row r="74">
          <cell r="A74">
            <v>1321614390</v>
          </cell>
          <cell r="B74">
            <v>1200</v>
          </cell>
          <cell r="C74">
            <v>1200</v>
          </cell>
          <cell r="D74">
            <v>2400</v>
          </cell>
        </row>
        <row r="75">
          <cell r="A75">
            <v>1321613010</v>
          </cell>
          <cell r="B75">
            <v>100</v>
          </cell>
          <cell r="C75">
            <v>100</v>
          </cell>
          <cell r="D75">
            <v>200</v>
          </cell>
        </row>
        <row r="76">
          <cell r="A76">
            <v>1321614000</v>
          </cell>
          <cell r="B76">
            <v>0</v>
          </cell>
          <cell r="D76">
            <v>0</v>
          </cell>
        </row>
        <row r="77">
          <cell r="B77">
            <v>0</v>
          </cell>
          <cell r="D77">
            <v>0</v>
          </cell>
        </row>
        <row r="78">
          <cell r="B78">
            <v>0</v>
          </cell>
          <cell r="D78">
            <v>0</v>
          </cell>
        </row>
        <row r="79">
          <cell r="A79" t="str">
            <v>V322100180</v>
          </cell>
          <cell r="B79">
            <v>0</v>
          </cell>
          <cell r="D79">
            <v>0</v>
          </cell>
        </row>
        <row r="80">
          <cell r="A80" t="str">
            <v>V322100210</v>
          </cell>
          <cell r="B80">
            <v>0</v>
          </cell>
          <cell r="C80">
            <v>12000</v>
          </cell>
          <cell r="D80">
            <v>12000</v>
          </cell>
        </row>
        <row r="81">
          <cell r="A81" t="str">
            <v>V322100360</v>
          </cell>
          <cell r="B81">
            <v>0</v>
          </cell>
          <cell r="D81">
            <v>0</v>
          </cell>
        </row>
        <row r="82">
          <cell r="A82" t="str">
            <v>V322100430</v>
          </cell>
          <cell r="B82">
            <v>0</v>
          </cell>
          <cell r="D82">
            <v>0</v>
          </cell>
        </row>
        <row r="83">
          <cell r="A83" t="str">
            <v>V322100520</v>
          </cell>
          <cell r="B83">
            <v>0</v>
          </cell>
          <cell r="D83">
            <v>0</v>
          </cell>
        </row>
        <row r="84">
          <cell r="A84">
            <v>6321310950</v>
          </cell>
          <cell r="B84">
            <v>0</v>
          </cell>
          <cell r="C84">
            <v>2000</v>
          </cell>
          <cell r="D84">
            <v>2000</v>
          </cell>
        </row>
        <row r="85">
          <cell r="A85">
            <v>1322102160</v>
          </cell>
          <cell r="B85">
            <v>0</v>
          </cell>
          <cell r="D85">
            <v>0</v>
          </cell>
        </row>
        <row r="86">
          <cell r="B86">
            <v>0</v>
          </cell>
          <cell r="D86">
            <v>0</v>
          </cell>
        </row>
        <row r="87">
          <cell r="B87">
            <v>0</v>
          </cell>
          <cell r="D87">
            <v>0</v>
          </cell>
        </row>
        <row r="88">
          <cell r="A88" t="str">
            <v>133124138B</v>
          </cell>
          <cell r="B88">
            <v>100</v>
          </cell>
          <cell r="D88">
            <v>100</v>
          </cell>
        </row>
        <row r="89">
          <cell r="A89" t="str">
            <v>133124154B</v>
          </cell>
          <cell r="B89">
            <v>400</v>
          </cell>
          <cell r="C89">
            <v>150</v>
          </cell>
          <cell r="D89">
            <v>550</v>
          </cell>
        </row>
        <row r="90">
          <cell r="A90" t="str">
            <v>133124260C</v>
          </cell>
          <cell r="B90">
            <v>0</v>
          </cell>
          <cell r="D90">
            <v>0</v>
          </cell>
        </row>
        <row r="91">
          <cell r="A91" t="str">
            <v>133124273C</v>
          </cell>
          <cell r="B91">
            <v>0</v>
          </cell>
          <cell r="D91">
            <v>0</v>
          </cell>
        </row>
        <row r="92">
          <cell r="A92" t="str">
            <v>133125353D</v>
          </cell>
          <cell r="B92">
            <v>150</v>
          </cell>
          <cell r="D92">
            <v>150</v>
          </cell>
        </row>
        <row r="93">
          <cell r="A93" t="str">
            <v>133125599C</v>
          </cell>
          <cell r="B93">
            <v>0</v>
          </cell>
          <cell r="D93">
            <v>0</v>
          </cell>
        </row>
        <row r="94">
          <cell r="A94" t="str">
            <v>133212505B</v>
          </cell>
          <cell r="B94">
            <v>350</v>
          </cell>
          <cell r="C94">
            <v>100</v>
          </cell>
          <cell r="D94">
            <v>450</v>
          </cell>
        </row>
        <row r="95">
          <cell r="A95" t="str">
            <v>133212516A</v>
          </cell>
          <cell r="B95">
            <v>0</v>
          </cell>
          <cell r="D95">
            <v>0</v>
          </cell>
        </row>
        <row r="96">
          <cell r="A96">
            <v>1332125500</v>
          </cell>
          <cell r="B96">
            <v>1000</v>
          </cell>
          <cell r="C96">
            <v>100</v>
          </cell>
          <cell r="D96">
            <v>1100</v>
          </cell>
        </row>
        <row r="97">
          <cell r="A97">
            <v>1332127940</v>
          </cell>
          <cell r="B97">
            <v>0</v>
          </cell>
          <cell r="D97">
            <v>0</v>
          </cell>
        </row>
        <row r="98">
          <cell r="A98">
            <v>1332129540</v>
          </cell>
          <cell r="B98">
            <v>0</v>
          </cell>
          <cell r="D98">
            <v>0</v>
          </cell>
        </row>
        <row r="99">
          <cell r="A99" t="str">
            <v>133213601B</v>
          </cell>
          <cell r="B99">
            <v>200</v>
          </cell>
          <cell r="D99">
            <v>200</v>
          </cell>
        </row>
        <row r="100">
          <cell r="A100" t="str">
            <v>133214112A</v>
          </cell>
          <cell r="B100">
            <v>0</v>
          </cell>
          <cell r="D100">
            <v>0</v>
          </cell>
        </row>
        <row r="101">
          <cell r="A101" t="str">
            <v>133127971B</v>
          </cell>
          <cell r="B101">
            <v>50</v>
          </cell>
          <cell r="C101">
            <v>50</v>
          </cell>
          <cell r="D101">
            <v>100</v>
          </cell>
        </row>
        <row r="102">
          <cell r="A102" t="str">
            <v>133127986B</v>
          </cell>
          <cell r="B102">
            <v>50</v>
          </cell>
          <cell r="D102">
            <v>50</v>
          </cell>
        </row>
        <row r="103">
          <cell r="A103" t="str">
            <v>133128110A</v>
          </cell>
          <cell r="B103">
            <v>0</v>
          </cell>
          <cell r="D103">
            <v>0</v>
          </cell>
        </row>
        <row r="104">
          <cell r="A104" t="str">
            <v>133128123A</v>
          </cell>
          <cell r="B104">
            <v>0</v>
          </cell>
          <cell r="D104">
            <v>0</v>
          </cell>
        </row>
        <row r="105">
          <cell r="A105" t="str">
            <v>133125582C</v>
          </cell>
          <cell r="B105">
            <v>0</v>
          </cell>
          <cell r="D105">
            <v>0</v>
          </cell>
        </row>
        <row r="106">
          <cell r="A106" t="str">
            <v>133127957B</v>
          </cell>
          <cell r="B106">
            <v>150</v>
          </cell>
          <cell r="D106">
            <v>150</v>
          </cell>
        </row>
        <row r="107">
          <cell r="A107">
            <v>1331280350</v>
          </cell>
          <cell r="B107">
            <v>0</v>
          </cell>
          <cell r="D107">
            <v>0</v>
          </cell>
        </row>
        <row r="108">
          <cell r="A108">
            <v>1331283250</v>
          </cell>
          <cell r="B108">
            <v>0</v>
          </cell>
          <cell r="C108">
            <v>250</v>
          </cell>
          <cell r="D108">
            <v>250</v>
          </cell>
        </row>
        <row r="109">
          <cell r="A109">
            <v>1331284240</v>
          </cell>
          <cell r="B109">
            <v>0</v>
          </cell>
          <cell r="D109">
            <v>0</v>
          </cell>
        </row>
        <row r="110">
          <cell r="A110">
            <v>1331285250</v>
          </cell>
          <cell r="B110">
            <v>0</v>
          </cell>
          <cell r="D110">
            <v>0</v>
          </cell>
        </row>
        <row r="111">
          <cell r="A111" t="str">
            <v>133128020B</v>
          </cell>
          <cell r="B111">
            <v>0</v>
          </cell>
          <cell r="D111">
            <v>0</v>
          </cell>
        </row>
        <row r="112">
          <cell r="A112">
            <v>1331282330</v>
          </cell>
          <cell r="B112">
            <v>0</v>
          </cell>
          <cell r="D112">
            <v>0</v>
          </cell>
        </row>
        <row r="113">
          <cell r="A113" t="str">
            <v>133128295B</v>
          </cell>
          <cell r="B113">
            <v>0</v>
          </cell>
          <cell r="C113">
            <v>1500</v>
          </cell>
          <cell r="D113">
            <v>1500</v>
          </cell>
        </row>
        <row r="114">
          <cell r="A114">
            <v>1331284460</v>
          </cell>
          <cell r="B114">
            <v>0</v>
          </cell>
          <cell r="C114">
            <v>200</v>
          </cell>
          <cell r="D114">
            <v>200</v>
          </cell>
        </row>
        <row r="115">
          <cell r="A115" t="str">
            <v>133127948D</v>
          </cell>
          <cell r="B115">
            <v>300</v>
          </cell>
          <cell r="D115">
            <v>300</v>
          </cell>
        </row>
        <row r="116">
          <cell r="A116">
            <v>1331290560</v>
          </cell>
          <cell r="B116">
            <v>100</v>
          </cell>
          <cell r="D116">
            <v>100</v>
          </cell>
        </row>
        <row r="117">
          <cell r="A117" t="str">
            <v>133215119A</v>
          </cell>
          <cell r="B117">
            <v>0</v>
          </cell>
          <cell r="D117">
            <v>0</v>
          </cell>
        </row>
        <row r="118">
          <cell r="A118" t="str">
            <v>133128567B</v>
          </cell>
          <cell r="B118">
            <v>0</v>
          </cell>
          <cell r="D118">
            <v>0</v>
          </cell>
        </row>
        <row r="119">
          <cell r="A119" t="str">
            <v>133127993B</v>
          </cell>
          <cell r="B119">
            <v>200</v>
          </cell>
          <cell r="D119">
            <v>200</v>
          </cell>
        </row>
        <row r="120">
          <cell r="A120" t="str">
            <v>133128183B</v>
          </cell>
          <cell r="B120">
            <v>0</v>
          </cell>
          <cell r="D120">
            <v>0</v>
          </cell>
        </row>
        <row r="121">
          <cell r="A121" t="str">
            <v>133128512C</v>
          </cell>
          <cell r="B121">
            <v>0</v>
          </cell>
          <cell r="D121">
            <v>0</v>
          </cell>
        </row>
        <row r="122">
          <cell r="A122">
            <v>1331286950</v>
          </cell>
          <cell r="B122">
            <v>0</v>
          </cell>
          <cell r="D122">
            <v>0</v>
          </cell>
        </row>
        <row r="123">
          <cell r="A123">
            <v>1331288170</v>
          </cell>
          <cell r="B123">
            <v>100</v>
          </cell>
          <cell r="D123">
            <v>100</v>
          </cell>
        </row>
        <row r="124">
          <cell r="A124">
            <v>1331287650</v>
          </cell>
          <cell r="B124">
            <v>150</v>
          </cell>
          <cell r="D124">
            <v>150</v>
          </cell>
        </row>
        <row r="125">
          <cell r="A125">
            <v>1331288060</v>
          </cell>
          <cell r="B125">
            <v>150</v>
          </cell>
          <cell r="D125">
            <v>150</v>
          </cell>
        </row>
        <row r="126">
          <cell r="A126" t="str">
            <v>133215061A</v>
          </cell>
          <cell r="B126">
            <v>0</v>
          </cell>
          <cell r="D126">
            <v>0</v>
          </cell>
        </row>
        <row r="127">
          <cell r="A127" t="str">
            <v>133215144A</v>
          </cell>
          <cell r="B127">
            <v>0</v>
          </cell>
          <cell r="D127">
            <v>0</v>
          </cell>
        </row>
        <row r="128">
          <cell r="A128">
            <v>1331290250</v>
          </cell>
          <cell r="B128">
            <v>100</v>
          </cell>
          <cell r="C128">
            <v>200</v>
          </cell>
          <cell r="D128">
            <v>300</v>
          </cell>
        </row>
        <row r="129">
          <cell r="A129">
            <v>1331290120</v>
          </cell>
          <cell r="B129">
            <v>0</v>
          </cell>
          <cell r="C129">
            <v>200</v>
          </cell>
          <cell r="D129">
            <v>200</v>
          </cell>
        </row>
        <row r="130">
          <cell r="A130" t="str">
            <v>133128745A</v>
          </cell>
          <cell r="B130">
            <v>0</v>
          </cell>
          <cell r="D130">
            <v>0</v>
          </cell>
        </row>
        <row r="131">
          <cell r="A131" t="str">
            <v>133128754B</v>
          </cell>
          <cell r="B131">
            <v>0</v>
          </cell>
          <cell r="D131">
            <v>0</v>
          </cell>
        </row>
        <row r="132">
          <cell r="A132" t="str">
            <v>133128778A</v>
          </cell>
          <cell r="B132">
            <v>0</v>
          </cell>
          <cell r="D132">
            <v>0</v>
          </cell>
        </row>
        <row r="133">
          <cell r="A133" t="str">
            <v>133128783A</v>
          </cell>
          <cell r="B133">
            <v>0</v>
          </cell>
          <cell r="D133">
            <v>0</v>
          </cell>
        </row>
        <row r="134">
          <cell r="A134" t="str">
            <v>133215153A</v>
          </cell>
          <cell r="D134">
            <v>0</v>
          </cell>
        </row>
        <row r="135">
          <cell r="A135">
            <v>1331290470</v>
          </cell>
          <cell r="B135">
            <v>200</v>
          </cell>
          <cell r="D135">
            <v>200</v>
          </cell>
        </row>
        <row r="136">
          <cell r="B136">
            <v>0</v>
          </cell>
          <cell r="D136">
            <v>0</v>
          </cell>
        </row>
        <row r="137">
          <cell r="B137">
            <v>0</v>
          </cell>
          <cell r="D137">
            <v>0</v>
          </cell>
        </row>
        <row r="138">
          <cell r="A138">
            <v>1010845960</v>
          </cell>
          <cell r="B138">
            <v>0</v>
          </cell>
          <cell r="D138">
            <v>0</v>
          </cell>
        </row>
        <row r="139">
          <cell r="A139">
            <v>1010842080</v>
          </cell>
          <cell r="B139">
            <v>0</v>
          </cell>
          <cell r="C139">
            <v>148</v>
          </cell>
          <cell r="D139">
            <v>148</v>
          </cell>
        </row>
        <row r="140">
          <cell r="A140">
            <v>1100601780</v>
          </cell>
          <cell r="B140">
            <v>0</v>
          </cell>
          <cell r="D140">
            <v>0</v>
          </cell>
        </row>
        <row r="141">
          <cell r="A141">
            <v>1110123290</v>
          </cell>
          <cell r="B141">
            <v>0</v>
          </cell>
          <cell r="D141">
            <v>0</v>
          </cell>
        </row>
        <row r="142">
          <cell r="A142" t="str">
            <v>111032899F</v>
          </cell>
          <cell r="B142">
            <v>0</v>
          </cell>
          <cell r="D142">
            <v>0</v>
          </cell>
        </row>
        <row r="143">
          <cell r="A143" t="str">
            <v>111036284T</v>
          </cell>
          <cell r="B143">
            <v>0</v>
          </cell>
          <cell r="D143">
            <v>0</v>
          </cell>
        </row>
        <row r="144">
          <cell r="A144">
            <v>1110821170</v>
          </cell>
          <cell r="B144">
            <v>0</v>
          </cell>
          <cell r="D144">
            <v>0</v>
          </cell>
        </row>
        <row r="145">
          <cell r="A145">
            <v>1113166980</v>
          </cell>
          <cell r="B145">
            <v>0</v>
          </cell>
          <cell r="D145">
            <v>0</v>
          </cell>
        </row>
        <row r="146">
          <cell r="A146">
            <v>1120661580</v>
          </cell>
          <cell r="B146">
            <v>500</v>
          </cell>
          <cell r="C146">
            <v>500</v>
          </cell>
          <cell r="D146">
            <v>1000</v>
          </cell>
        </row>
        <row r="147">
          <cell r="A147">
            <v>1120661690</v>
          </cell>
          <cell r="B147">
            <v>500</v>
          </cell>
          <cell r="C147">
            <v>500</v>
          </cell>
          <cell r="D147">
            <v>1000</v>
          </cell>
        </row>
        <row r="148">
          <cell r="A148">
            <v>1120661720</v>
          </cell>
          <cell r="B148">
            <v>500</v>
          </cell>
          <cell r="C148">
            <v>116</v>
          </cell>
          <cell r="D148">
            <v>616</v>
          </cell>
        </row>
        <row r="149">
          <cell r="A149">
            <v>1123165890</v>
          </cell>
          <cell r="B149">
            <v>0</v>
          </cell>
          <cell r="D149">
            <v>0</v>
          </cell>
        </row>
        <row r="150">
          <cell r="A150">
            <v>1123165960</v>
          </cell>
          <cell r="B150">
            <v>0</v>
          </cell>
          <cell r="C150">
            <v>2000</v>
          </cell>
          <cell r="D150">
            <v>2000</v>
          </cell>
        </row>
        <row r="151">
          <cell r="A151">
            <v>1123166080</v>
          </cell>
          <cell r="B151">
            <v>0</v>
          </cell>
          <cell r="D151">
            <v>0</v>
          </cell>
        </row>
        <row r="152">
          <cell r="A152">
            <v>1124708720</v>
          </cell>
          <cell r="B152">
            <v>0</v>
          </cell>
          <cell r="C152">
            <v>10000</v>
          </cell>
          <cell r="D152">
            <v>10000</v>
          </cell>
        </row>
        <row r="153">
          <cell r="A153" t="str">
            <v>112494014F</v>
          </cell>
          <cell r="B153">
            <v>2500</v>
          </cell>
          <cell r="C153">
            <v>1000</v>
          </cell>
          <cell r="D153">
            <v>3500</v>
          </cell>
        </row>
        <row r="154">
          <cell r="A154">
            <v>1130277890</v>
          </cell>
          <cell r="B154">
            <v>0</v>
          </cell>
          <cell r="D154">
            <v>0</v>
          </cell>
        </row>
        <row r="155">
          <cell r="A155">
            <v>1130278020</v>
          </cell>
          <cell r="B155">
            <v>1000</v>
          </cell>
          <cell r="C155">
            <v>1000</v>
          </cell>
          <cell r="D155">
            <v>2000</v>
          </cell>
        </row>
        <row r="156">
          <cell r="A156">
            <v>1130282030</v>
          </cell>
          <cell r="B156">
            <v>0</v>
          </cell>
          <cell r="C156">
            <v>1000</v>
          </cell>
          <cell r="D156">
            <v>1000</v>
          </cell>
        </row>
        <row r="157">
          <cell r="A157">
            <v>1133274120</v>
          </cell>
          <cell r="B157">
            <v>0</v>
          </cell>
          <cell r="D157">
            <v>0</v>
          </cell>
        </row>
        <row r="158">
          <cell r="A158">
            <v>1133278180</v>
          </cell>
          <cell r="B158">
            <v>0</v>
          </cell>
          <cell r="C158">
            <v>1000</v>
          </cell>
          <cell r="D158">
            <v>1000</v>
          </cell>
        </row>
        <row r="159">
          <cell r="A159">
            <v>1133291530</v>
          </cell>
          <cell r="B159">
            <v>1000</v>
          </cell>
          <cell r="C159">
            <v>200</v>
          </cell>
          <cell r="D159">
            <v>1200</v>
          </cell>
        </row>
        <row r="160">
          <cell r="A160">
            <v>1133291770</v>
          </cell>
          <cell r="B160">
            <v>200</v>
          </cell>
          <cell r="C160">
            <v>1000</v>
          </cell>
          <cell r="D160">
            <v>1200</v>
          </cell>
        </row>
        <row r="161">
          <cell r="A161">
            <v>1151217950</v>
          </cell>
          <cell r="B161">
            <v>0</v>
          </cell>
          <cell r="C161">
            <v>500</v>
          </cell>
          <cell r="D161">
            <v>500</v>
          </cell>
        </row>
        <row r="162">
          <cell r="A162">
            <v>1151428600</v>
          </cell>
          <cell r="B162">
            <v>1900</v>
          </cell>
          <cell r="C162">
            <v>1000</v>
          </cell>
          <cell r="D162">
            <v>2900</v>
          </cell>
        </row>
        <row r="163">
          <cell r="A163">
            <v>1154403840</v>
          </cell>
          <cell r="B163">
            <v>0</v>
          </cell>
          <cell r="C163">
            <v>1500</v>
          </cell>
          <cell r="D163">
            <v>1500</v>
          </cell>
        </row>
        <row r="164">
          <cell r="A164">
            <v>1154403910</v>
          </cell>
          <cell r="B164">
            <v>0</v>
          </cell>
          <cell r="C164">
            <v>5000</v>
          </cell>
          <cell r="D164">
            <v>5000</v>
          </cell>
        </row>
        <row r="165">
          <cell r="A165">
            <v>1154427770</v>
          </cell>
          <cell r="B165">
            <v>0</v>
          </cell>
          <cell r="C165">
            <v>1500</v>
          </cell>
          <cell r="D165">
            <v>1500</v>
          </cell>
        </row>
        <row r="166">
          <cell r="A166">
            <v>1154603390</v>
          </cell>
          <cell r="B166">
            <v>600</v>
          </cell>
          <cell r="D166">
            <v>600</v>
          </cell>
        </row>
        <row r="167">
          <cell r="A167">
            <v>1154603660</v>
          </cell>
          <cell r="B167">
            <v>600</v>
          </cell>
          <cell r="D167">
            <v>600</v>
          </cell>
        </row>
        <row r="168">
          <cell r="A168">
            <v>1155107400</v>
          </cell>
          <cell r="B168">
            <v>0</v>
          </cell>
          <cell r="C168">
            <v>1000</v>
          </cell>
          <cell r="D168">
            <v>1000</v>
          </cell>
        </row>
        <row r="169">
          <cell r="A169">
            <v>1155115740</v>
          </cell>
          <cell r="B169">
            <v>1000</v>
          </cell>
          <cell r="D169">
            <v>1000</v>
          </cell>
        </row>
        <row r="170">
          <cell r="A170">
            <v>1231649480</v>
          </cell>
          <cell r="B170">
            <v>1000</v>
          </cell>
          <cell r="D170">
            <v>1000</v>
          </cell>
        </row>
        <row r="171">
          <cell r="A171">
            <v>1231649680</v>
          </cell>
          <cell r="B171">
            <v>0</v>
          </cell>
          <cell r="C171">
            <v>500</v>
          </cell>
          <cell r="D171">
            <v>500</v>
          </cell>
        </row>
        <row r="172">
          <cell r="A172">
            <v>1232622640</v>
          </cell>
          <cell r="B172">
            <v>0</v>
          </cell>
          <cell r="D172">
            <v>0</v>
          </cell>
        </row>
        <row r="173">
          <cell r="A173">
            <v>1232627580</v>
          </cell>
          <cell r="B173">
            <v>0</v>
          </cell>
          <cell r="C173">
            <v>1000</v>
          </cell>
          <cell r="D173">
            <v>1000</v>
          </cell>
        </row>
        <row r="174">
          <cell r="A174">
            <v>1232647850</v>
          </cell>
          <cell r="B174">
            <v>0</v>
          </cell>
          <cell r="D174">
            <v>0</v>
          </cell>
        </row>
        <row r="175">
          <cell r="A175">
            <v>1232647920</v>
          </cell>
          <cell r="B175">
            <v>0</v>
          </cell>
          <cell r="D175">
            <v>0</v>
          </cell>
        </row>
        <row r="176">
          <cell r="A176">
            <v>1232682510</v>
          </cell>
          <cell r="B176">
            <v>540</v>
          </cell>
          <cell r="C176">
            <v>540</v>
          </cell>
          <cell r="D176">
            <v>1080</v>
          </cell>
        </row>
        <row r="177">
          <cell r="A177">
            <v>1232690320</v>
          </cell>
          <cell r="B177">
            <v>900</v>
          </cell>
          <cell r="D177">
            <v>900</v>
          </cell>
        </row>
        <row r="178">
          <cell r="A178">
            <v>1232690940</v>
          </cell>
          <cell r="B178">
            <v>120</v>
          </cell>
          <cell r="D178">
            <v>120</v>
          </cell>
        </row>
        <row r="179">
          <cell r="A179">
            <v>1232691060</v>
          </cell>
          <cell r="B179">
            <v>200</v>
          </cell>
          <cell r="D179">
            <v>200</v>
          </cell>
        </row>
        <row r="180">
          <cell r="A180">
            <v>1233622340</v>
          </cell>
          <cell r="B180">
            <v>1000</v>
          </cell>
          <cell r="D180">
            <v>1000</v>
          </cell>
        </row>
        <row r="181">
          <cell r="A181">
            <v>1233622410</v>
          </cell>
          <cell r="B181">
            <v>1000</v>
          </cell>
          <cell r="C181">
            <v>1000</v>
          </cell>
          <cell r="D181">
            <v>2000</v>
          </cell>
        </row>
        <row r="182">
          <cell r="A182">
            <v>1233622610</v>
          </cell>
          <cell r="B182">
            <v>2000</v>
          </cell>
          <cell r="C182">
            <v>1000</v>
          </cell>
          <cell r="D182">
            <v>3000</v>
          </cell>
        </row>
        <row r="183">
          <cell r="A183">
            <v>1233622740</v>
          </cell>
          <cell r="B183">
            <v>0</v>
          </cell>
          <cell r="D183">
            <v>0</v>
          </cell>
        </row>
        <row r="184">
          <cell r="A184">
            <v>1233622960</v>
          </cell>
          <cell r="B184">
            <v>500</v>
          </cell>
          <cell r="D184">
            <v>500</v>
          </cell>
        </row>
        <row r="185">
          <cell r="A185">
            <v>1233623130</v>
          </cell>
          <cell r="B185">
            <v>500</v>
          </cell>
          <cell r="D185">
            <v>500</v>
          </cell>
        </row>
        <row r="186">
          <cell r="A186">
            <v>1233623260</v>
          </cell>
          <cell r="B186">
            <v>0</v>
          </cell>
          <cell r="D186">
            <v>0</v>
          </cell>
        </row>
        <row r="187">
          <cell r="A187">
            <v>1233623310</v>
          </cell>
          <cell r="B187">
            <v>500</v>
          </cell>
          <cell r="C187">
            <v>500</v>
          </cell>
          <cell r="D187">
            <v>1000</v>
          </cell>
        </row>
        <row r="188">
          <cell r="A188">
            <v>1230204400</v>
          </cell>
          <cell r="B188">
            <v>1000</v>
          </cell>
          <cell r="D188">
            <v>1000</v>
          </cell>
        </row>
        <row r="189">
          <cell r="A189">
            <v>1240433410</v>
          </cell>
          <cell r="B189">
            <v>700</v>
          </cell>
          <cell r="C189">
            <v>700</v>
          </cell>
          <cell r="D189">
            <v>1400</v>
          </cell>
        </row>
        <row r="190">
          <cell r="A190" t="str">
            <v>112804725X</v>
          </cell>
          <cell r="B190">
            <v>0</v>
          </cell>
          <cell r="D190">
            <v>0</v>
          </cell>
        </row>
        <row r="191">
          <cell r="A191" t="str">
            <v>124042081X</v>
          </cell>
          <cell r="B191">
            <v>2000</v>
          </cell>
          <cell r="D191">
            <v>2000</v>
          </cell>
        </row>
        <row r="192">
          <cell r="A192" t="str">
            <v>111012516X</v>
          </cell>
          <cell r="B192">
            <v>0</v>
          </cell>
          <cell r="D192">
            <v>0</v>
          </cell>
        </row>
        <row r="193">
          <cell r="A193" t="str">
            <v>113404995X</v>
          </cell>
          <cell r="B193">
            <v>0</v>
          </cell>
          <cell r="D193">
            <v>0</v>
          </cell>
        </row>
        <row r="194">
          <cell r="A194" t="str">
            <v>113405071X</v>
          </cell>
          <cell r="B194">
            <v>0</v>
          </cell>
          <cell r="D194">
            <v>0</v>
          </cell>
        </row>
        <row r="195">
          <cell r="A195" t="str">
            <v>113405093X</v>
          </cell>
          <cell r="B195">
            <v>4000</v>
          </cell>
          <cell r="D195">
            <v>4000</v>
          </cell>
        </row>
        <row r="196">
          <cell r="A196" t="str">
            <v>113405134X</v>
          </cell>
          <cell r="B196">
            <v>4000</v>
          </cell>
          <cell r="D196">
            <v>4000</v>
          </cell>
        </row>
        <row r="197">
          <cell r="A197" t="str">
            <v>113405150X</v>
          </cell>
          <cell r="B197">
            <v>0</v>
          </cell>
          <cell r="D197">
            <v>0</v>
          </cell>
        </row>
        <row r="198">
          <cell r="A198" t="str">
            <v>113405211X</v>
          </cell>
          <cell r="B198">
            <v>0</v>
          </cell>
          <cell r="D198">
            <v>0</v>
          </cell>
        </row>
        <row r="199">
          <cell r="A199" t="str">
            <v>113405239X</v>
          </cell>
          <cell r="B199">
            <v>0</v>
          </cell>
          <cell r="D199">
            <v>0</v>
          </cell>
        </row>
        <row r="200">
          <cell r="A200" t="str">
            <v>113405255X</v>
          </cell>
          <cell r="B200">
            <v>0</v>
          </cell>
          <cell r="D200">
            <v>0</v>
          </cell>
        </row>
        <row r="201">
          <cell r="A201" t="str">
            <v>113405279X</v>
          </cell>
          <cell r="B201">
            <v>0</v>
          </cell>
          <cell r="C201">
            <v>4000</v>
          </cell>
          <cell r="D201">
            <v>4000</v>
          </cell>
        </row>
        <row r="202">
          <cell r="A202" t="str">
            <v>113405318X</v>
          </cell>
          <cell r="B202">
            <v>12000</v>
          </cell>
          <cell r="D202">
            <v>12000</v>
          </cell>
        </row>
        <row r="203">
          <cell r="A203" t="str">
            <v>113405376X</v>
          </cell>
          <cell r="B203">
            <v>0</v>
          </cell>
          <cell r="C203">
            <v>4000</v>
          </cell>
          <cell r="D203">
            <v>4000</v>
          </cell>
        </row>
        <row r="204">
          <cell r="A204" t="str">
            <v>113405398X</v>
          </cell>
          <cell r="B204">
            <v>0</v>
          </cell>
          <cell r="D204">
            <v>0</v>
          </cell>
        </row>
        <row r="205">
          <cell r="A205" t="str">
            <v>113405435X</v>
          </cell>
          <cell r="B205">
            <v>0</v>
          </cell>
          <cell r="D205">
            <v>0</v>
          </cell>
        </row>
        <row r="206">
          <cell r="A206" t="str">
            <v>113405451X</v>
          </cell>
          <cell r="B206">
            <v>0</v>
          </cell>
          <cell r="C206">
            <v>4000</v>
          </cell>
          <cell r="D206">
            <v>4000</v>
          </cell>
        </row>
        <row r="207">
          <cell r="A207" t="str">
            <v>113405518X</v>
          </cell>
          <cell r="B207">
            <v>0</v>
          </cell>
          <cell r="D207">
            <v>0</v>
          </cell>
        </row>
        <row r="208">
          <cell r="A208" t="str">
            <v>113405536X</v>
          </cell>
          <cell r="B208">
            <v>8000</v>
          </cell>
          <cell r="D208">
            <v>8000</v>
          </cell>
        </row>
        <row r="209">
          <cell r="A209" t="str">
            <v>113405639X</v>
          </cell>
          <cell r="B209">
            <v>0</v>
          </cell>
          <cell r="D209">
            <v>0</v>
          </cell>
        </row>
        <row r="210">
          <cell r="A210" t="str">
            <v>113405741X</v>
          </cell>
          <cell r="B210">
            <v>32000</v>
          </cell>
          <cell r="D210">
            <v>32000</v>
          </cell>
        </row>
        <row r="211">
          <cell r="A211" t="str">
            <v>113405826X</v>
          </cell>
          <cell r="B211">
            <v>0</v>
          </cell>
          <cell r="D211">
            <v>0</v>
          </cell>
        </row>
        <row r="212">
          <cell r="A212" t="str">
            <v>113405868X</v>
          </cell>
          <cell r="B212">
            <v>24000</v>
          </cell>
          <cell r="C212">
            <v>68000</v>
          </cell>
          <cell r="D212">
            <v>92000</v>
          </cell>
        </row>
        <row r="213">
          <cell r="A213" t="str">
            <v>113405985X</v>
          </cell>
          <cell r="B213">
            <v>12000</v>
          </cell>
          <cell r="D213">
            <v>12000</v>
          </cell>
        </row>
        <row r="214">
          <cell r="A214" t="str">
            <v>113406056X</v>
          </cell>
          <cell r="B214">
            <v>52000</v>
          </cell>
          <cell r="D214">
            <v>52000</v>
          </cell>
        </row>
        <row r="215">
          <cell r="A215" t="str">
            <v>113406115X</v>
          </cell>
          <cell r="B215">
            <v>12000</v>
          </cell>
          <cell r="D215">
            <v>12000</v>
          </cell>
        </row>
        <row r="216">
          <cell r="A216" t="str">
            <v>114194846X</v>
          </cell>
          <cell r="B216">
            <v>0</v>
          </cell>
          <cell r="D216">
            <v>0</v>
          </cell>
        </row>
        <row r="217">
          <cell r="A217" t="str">
            <v>114194879X</v>
          </cell>
          <cell r="B217">
            <v>0</v>
          </cell>
          <cell r="D217">
            <v>0</v>
          </cell>
        </row>
        <row r="218">
          <cell r="A218" t="str">
            <v>114194884X</v>
          </cell>
          <cell r="B218">
            <v>0</v>
          </cell>
          <cell r="D218">
            <v>0</v>
          </cell>
        </row>
        <row r="219">
          <cell r="A219" t="str">
            <v>114194923X</v>
          </cell>
          <cell r="B219">
            <v>2000</v>
          </cell>
          <cell r="D219">
            <v>2000</v>
          </cell>
        </row>
        <row r="220">
          <cell r="A220" t="str">
            <v>114194945X</v>
          </cell>
          <cell r="B220">
            <v>2000</v>
          </cell>
          <cell r="D220">
            <v>2000</v>
          </cell>
        </row>
        <row r="221">
          <cell r="A221" t="str">
            <v>114198488X</v>
          </cell>
          <cell r="B221">
            <v>2000</v>
          </cell>
          <cell r="C221">
            <v>354</v>
          </cell>
          <cell r="D221">
            <v>2354</v>
          </cell>
        </row>
        <row r="222">
          <cell r="A222" t="str">
            <v>114198495X</v>
          </cell>
          <cell r="B222">
            <v>1000</v>
          </cell>
          <cell r="D222">
            <v>1000</v>
          </cell>
        </row>
        <row r="223">
          <cell r="A223" t="str">
            <v>114198505X</v>
          </cell>
          <cell r="B223">
            <v>500</v>
          </cell>
          <cell r="D223">
            <v>500</v>
          </cell>
        </row>
        <row r="224">
          <cell r="A224" t="str">
            <v>114198529X</v>
          </cell>
          <cell r="B224">
            <v>0</v>
          </cell>
          <cell r="D224">
            <v>0</v>
          </cell>
        </row>
        <row r="225">
          <cell r="A225">
            <v>1062504460</v>
          </cell>
          <cell r="B225">
            <v>0</v>
          </cell>
          <cell r="D225">
            <v>0</v>
          </cell>
        </row>
        <row r="226">
          <cell r="A226">
            <v>1230207720</v>
          </cell>
          <cell r="B226">
            <v>0</v>
          </cell>
          <cell r="D226">
            <v>0</v>
          </cell>
        </row>
        <row r="227">
          <cell r="A227">
            <v>1233624560</v>
          </cell>
          <cell r="B227">
            <v>0</v>
          </cell>
          <cell r="D227">
            <v>0</v>
          </cell>
        </row>
        <row r="228">
          <cell r="A228">
            <v>1233624670</v>
          </cell>
          <cell r="B228">
            <v>0</v>
          </cell>
          <cell r="D228">
            <v>0</v>
          </cell>
        </row>
        <row r="229">
          <cell r="A229" t="str">
            <v>111083145X</v>
          </cell>
          <cell r="B229">
            <v>0</v>
          </cell>
          <cell r="C229">
            <v>2000</v>
          </cell>
          <cell r="D229">
            <v>2000</v>
          </cell>
        </row>
        <row r="230">
          <cell r="A230" t="str">
            <v>111083259X</v>
          </cell>
          <cell r="B230">
            <v>4000</v>
          </cell>
          <cell r="C230">
            <v>6000</v>
          </cell>
          <cell r="D230">
            <v>10000</v>
          </cell>
        </row>
        <row r="231">
          <cell r="A231">
            <v>1113149020</v>
          </cell>
          <cell r="B231">
            <v>360</v>
          </cell>
          <cell r="C231">
            <v>407</v>
          </cell>
          <cell r="D231">
            <v>767</v>
          </cell>
        </row>
        <row r="232">
          <cell r="A232" t="str">
            <v>111316315X</v>
          </cell>
          <cell r="B232">
            <v>0</v>
          </cell>
          <cell r="D232">
            <v>0</v>
          </cell>
        </row>
        <row r="233">
          <cell r="A233" t="str">
            <v>111316333X</v>
          </cell>
          <cell r="B233">
            <v>0</v>
          </cell>
          <cell r="D233">
            <v>0</v>
          </cell>
        </row>
        <row r="234">
          <cell r="A234" t="str">
            <v>111039254X</v>
          </cell>
          <cell r="B234">
            <v>4500</v>
          </cell>
          <cell r="C234">
            <v>18000</v>
          </cell>
          <cell r="D234">
            <v>22500</v>
          </cell>
        </row>
        <row r="235">
          <cell r="A235" t="str">
            <v>111230530X</v>
          </cell>
          <cell r="B235">
            <v>1500</v>
          </cell>
          <cell r="C235">
            <v>4500</v>
          </cell>
          <cell r="D235">
            <v>6000</v>
          </cell>
        </row>
        <row r="236">
          <cell r="A236" t="str">
            <v>111115053X</v>
          </cell>
          <cell r="B236">
            <v>2000</v>
          </cell>
          <cell r="C236">
            <v>2000</v>
          </cell>
          <cell r="D236">
            <v>4000</v>
          </cell>
        </row>
        <row r="237">
          <cell r="A237" t="str">
            <v>111115112X</v>
          </cell>
          <cell r="B237">
            <v>0</v>
          </cell>
          <cell r="D237">
            <v>0</v>
          </cell>
        </row>
        <row r="238">
          <cell r="A238" t="str">
            <v>111116100X</v>
          </cell>
          <cell r="B238">
            <v>2000</v>
          </cell>
          <cell r="D238">
            <v>2000</v>
          </cell>
        </row>
        <row r="239">
          <cell r="A239" t="str">
            <v>114197641X</v>
          </cell>
          <cell r="B239">
            <v>0</v>
          </cell>
          <cell r="D239">
            <v>0</v>
          </cell>
        </row>
        <row r="240">
          <cell r="A240" t="str">
            <v>111069022X</v>
          </cell>
          <cell r="B240">
            <v>0</v>
          </cell>
          <cell r="D240">
            <v>0</v>
          </cell>
        </row>
        <row r="241">
          <cell r="A241" t="str">
            <v>111119080X</v>
          </cell>
          <cell r="B241">
            <v>0</v>
          </cell>
          <cell r="D241">
            <v>0</v>
          </cell>
        </row>
        <row r="242">
          <cell r="A242" t="str">
            <v>111119439X</v>
          </cell>
          <cell r="B242">
            <v>0</v>
          </cell>
          <cell r="D242">
            <v>0</v>
          </cell>
        </row>
        <row r="243">
          <cell r="A243" t="str">
            <v>111012561X</v>
          </cell>
          <cell r="B243">
            <v>15000</v>
          </cell>
          <cell r="C243">
            <v>18000</v>
          </cell>
          <cell r="D243">
            <v>33000</v>
          </cell>
        </row>
        <row r="244">
          <cell r="A244" t="str">
            <v>111024517X</v>
          </cell>
          <cell r="B244">
            <v>39000</v>
          </cell>
          <cell r="C244">
            <v>45000</v>
          </cell>
          <cell r="D244">
            <v>84000</v>
          </cell>
        </row>
        <row r="245">
          <cell r="A245" t="str">
            <v>111101801X</v>
          </cell>
          <cell r="B245">
            <v>0</v>
          </cell>
          <cell r="D245">
            <v>0</v>
          </cell>
        </row>
        <row r="246">
          <cell r="A246" t="str">
            <v>111103511X</v>
          </cell>
          <cell r="B246">
            <v>0</v>
          </cell>
          <cell r="D246">
            <v>0</v>
          </cell>
        </row>
        <row r="247">
          <cell r="A247" t="str">
            <v>111103524X</v>
          </cell>
          <cell r="B247">
            <v>0</v>
          </cell>
          <cell r="D247">
            <v>0</v>
          </cell>
        </row>
        <row r="248">
          <cell r="A248" t="str">
            <v>111113783X</v>
          </cell>
          <cell r="B248">
            <v>4000</v>
          </cell>
          <cell r="D248">
            <v>4000</v>
          </cell>
        </row>
        <row r="249">
          <cell r="A249" t="str">
            <v>111113790X</v>
          </cell>
          <cell r="B249">
            <v>4000</v>
          </cell>
          <cell r="D249">
            <v>4000</v>
          </cell>
        </row>
        <row r="250">
          <cell r="A250" t="str">
            <v>111113806X</v>
          </cell>
          <cell r="B250">
            <v>2000</v>
          </cell>
          <cell r="D250">
            <v>2000</v>
          </cell>
        </row>
        <row r="251">
          <cell r="A251" t="str">
            <v>111114188X</v>
          </cell>
          <cell r="B251">
            <v>0</v>
          </cell>
          <cell r="D251">
            <v>0</v>
          </cell>
        </row>
        <row r="252">
          <cell r="A252" t="str">
            <v>111114290X</v>
          </cell>
          <cell r="B252">
            <v>0</v>
          </cell>
          <cell r="D252">
            <v>0</v>
          </cell>
        </row>
        <row r="253">
          <cell r="A253" t="str">
            <v>111114542X</v>
          </cell>
          <cell r="B253">
            <v>0</v>
          </cell>
          <cell r="D253">
            <v>0</v>
          </cell>
        </row>
        <row r="254">
          <cell r="A254" t="str">
            <v>111114551X</v>
          </cell>
          <cell r="B254">
            <v>0</v>
          </cell>
          <cell r="D254">
            <v>0</v>
          </cell>
        </row>
        <row r="255">
          <cell r="A255">
            <v>1151625830</v>
          </cell>
          <cell r="B255">
            <v>0</v>
          </cell>
          <cell r="D255">
            <v>0</v>
          </cell>
        </row>
        <row r="256">
          <cell r="A256">
            <v>1231649570</v>
          </cell>
          <cell r="B256">
            <v>0</v>
          </cell>
          <cell r="D256">
            <v>0</v>
          </cell>
        </row>
        <row r="257">
          <cell r="A257" t="str">
            <v>123361204X</v>
          </cell>
          <cell r="B257">
            <v>0</v>
          </cell>
          <cell r="D257">
            <v>0</v>
          </cell>
        </row>
        <row r="258">
          <cell r="A258">
            <v>1233614000</v>
          </cell>
          <cell r="B258">
            <v>0</v>
          </cell>
          <cell r="D258">
            <v>0</v>
          </cell>
        </row>
        <row r="259">
          <cell r="A259">
            <v>1233614110</v>
          </cell>
          <cell r="B259">
            <v>0</v>
          </cell>
          <cell r="D259">
            <v>0</v>
          </cell>
        </row>
        <row r="260">
          <cell r="A260" t="str">
            <v>123362470X</v>
          </cell>
          <cell r="B260">
            <v>0</v>
          </cell>
          <cell r="D260">
            <v>0</v>
          </cell>
        </row>
        <row r="261">
          <cell r="A261" t="str">
            <v>111041286X</v>
          </cell>
          <cell r="B261">
            <v>0</v>
          </cell>
          <cell r="D261">
            <v>0</v>
          </cell>
        </row>
        <row r="262">
          <cell r="A262" t="str">
            <v>111068926X</v>
          </cell>
          <cell r="B262">
            <v>2463</v>
          </cell>
          <cell r="D262">
            <v>2463</v>
          </cell>
        </row>
        <row r="263">
          <cell r="A263" t="str">
            <v>111316328X</v>
          </cell>
          <cell r="B263">
            <v>3300</v>
          </cell>
          <cell r="D263">
            <v>3300</v>
          </cell>
        </row>
        <row r="264">
          <cell r="A264" t="str">
            <v>113210598X</v>
          </cell>
          <cell r="B264">
            <v>0</v>
          </cell>
          <cell r="D264">
            <v>0</v>
          </cell>
        </row>
        <row r="265">
          <cell r="A265" t="str">
            <v>113402052X</v>
          </cell>
          <cell r="B265">
            <v>4000</v>
          </cell>
          <cell r="D265">
            <v>4000</v>
          </cell>
        </row>
        <row r="266">
          <cell r="A266" t="str">
            <v>113402098X</v>
          </cell>
          <cell r="B266">
            <v>0</v>
          </cell>
          <cell r="D266">
            <v>0</v>
          </cell>
        </row>
        <row r="267">
          <cell r="A267" t="str">
            <v>113402100X</v>
          </cell>
          <cell r="B267">
            <v>4000</v>
          </cell>
          <cell r="D267">
            <v>4000</v>
          </cell>
        </row>
        <row r="268">
          <cell r="A268" t="str">
            <v>113402139X</v>
          </cell>
          <cell r="B268">
            <v>4000</v>
          </cell>
          <cell r="D268">
            <v>4000</v>
          </cell>
        </row>
        <row r="269">
          <cell r="A269" t="str">
            <v>113402155X</v>
          </cell>
          <cell r="B269">
            <v>8000</v>
          </cell>
          <cell r="D269">
            <v>8000</v>
          </cell>
        </row>
        <row r="270">
          <cell r="A270" t="str">
            <v>113402289X</v>
          </cell>
          <cell r="B270">
            <v>4000</v>
          </cell>
          <cell r="D270">
            <v>4000</v>
          </cell>
        </row>
        <row r="271">
          <cell r="A271" t="str">
            <v>113402326X</v>
          </cell>
          <cell r="B271">
            <v>0</v>
          </cell>
          <cell r="D271">
            <v>0</v>
          </cell>
        </row>
        <row r="272">
          <cell r="A272" t="str">
            <v>113402348X</v>
          </cell>
          <cell r="B272">
            <v>52000</v>
          </cell>
          <cell r="C272">
            <v>20000</v>
          </cell>
          <cell r="D272">
            <v>72000</v>
          </cell>
        </row>
        <row r="273">
          <cell r="A273" t="str">
            <v>113404904X</v>
          </cell>
          <cell r="B273">
            <v>0</v>
          </cell>
          <cell r="D273">
            <v>0</v>
          </cell>
        </row>
        <row r="274">
          <cell r="A274" t="str">
            <v>113406900X</v>
          </cell>
          <cell r="B274">
            <v>6000</v>
          </cell>
          <cell r="D274">
            <v>6000</v>
          </cell>
        </row>
        <row r="275">
          <cell r="A275" t="str">
            <v>115460603X</v>
          </cell>
          <cell r="B275">
            <v>1000</v>
          </cell>
          <cell r="D275">
            <v>1000</v>
          </cell>
        </row>
        <row r="276">
          <cell r="A276" t="str">
            <v>112800000T</v>
          </cell>
          <cell r="B276">
            <v>10000</v>
          </cell>
          <cell r="C276">
            <v>5000</v>
          </cell>
          <cell r="D276">
            <v>15000</v>
          </cell>
        </row>
        <row r="277">
          <cell r="A277" t="str">
            <v>112800046T</v>
          </cell>
          <cell r="B277">
            <v>0</v>
          </cell>
          <cell r="D277">
            <v>0</v>
          </cell>
        </row>
        <row r="278">
          <cell r="A278" t="str">
            <v>112800208T</v>
          </cell>
          <cell r="B278">
            <v>0</v>
          </cell>
          <cell r="D278">
            <v>0</v>
          </cell>
        </row>
        <row r="279">
          <cell r="A279" t="str">
            <v>112800282T</v>
          </cell>
          <cell r="B279">
            <v>5000</v>
          </cell>
          <cell r="D279">
            <v>5000</v>
          </cell>
        </row>
        <row r="280">
          <cell r="A280" t="str">
            <v>112800305T</v>
          </cell>
          <cell r="B280">
            <v>0</v>
          </cell>
          <cell r="D280">
            <v>0</v>
          </cell>
        </row>
        <row r="281">
          <cell r="A281" t="str">
            <v>112800341T</v>
          </cell>
          <cell r="B281">
            <v>0</v>
          </cell>
          <cell r="C281">
            <v>5000</v>
          </cell>
          <cell r="D281">
            <v>5000</v>
          </cell>
        </row>
        <row r="282">
          <cell r="A282" t="str">
            <v>112800389T</v>
          </cell>
          <cell r="B282">
            <v>0</v>
          </cell>
          <cell r="D282">
            <v>0</v>
          </cell>
        </row>
        <row r="283">
          <cell r="A283" t="str">
            <v>112800396T</v>
          </cell>
          <cell r="B283">
            <v>0</v>
          </cell>
          <cell r="D283">
            <v>0</v>
          </cell>
        </row>
        <row r="284">
          <cell r="A284" t="str">
            <v>112800404T</v>
          </cell>
          <cell r="B284">
            <v>0</v>
          </cell>
          <cell r="D284">
            <v>0</v>
          </cell>
        </row>
        <row r="285">
          <cell r="A285" t="str">
            <v>112800415T</v>
          </cell>
          <cell r="B285">
            <v>5000</v>
          </cell>
          <cell r="D285">
            <v>5000</v>
          </cell>
        </row>
        <row r="286">
          <cell r="A286" t="str">
            <v>112800428T</v>
          </cell>
          <cell r="B286">
            <v>5000</v>
          </cell>
          <cell r="D286">
            <v>5000</v>
          </cell>
        </row>
        <row r="287">
          <cell r="A287" t="str">
            <v>112800440T</v>
          </cell>
          <cell r="B287">
            <v>10000</v>
          </cell>
          <cell r="C287">
            <v>5000</v>
          </cell>
          <cell r="D287">
            <v>15000</v>
          </cell>
        </row>
        <row r="288">
          <cell r="A288" t="str">
            <v>112800460T</v>
          </cell>
          <cell r="B288">
            <v>5000</v>
          </cell>
          <cell r="D288">
            <v>5000</v>
          </cell>
        </row>
        <row r="289">
          <cell r="A289" t="str">
            <v>112800488T</v>
          </cell>
          <cell r="B289">
            <v>0</v>
          </cell>
          <cell r="D289">
            <v>0</v>
          </cell>
        </row>
        <row r="290">
          <cell r="A290" t="str">
            <v>112800505T</v>
          </cell>
          <cell r="B290">
            <v>5000</v>
          </cell>
          <cell r="C290">
            <v>10000</v>
          </cell>
          <cell r="D290">
            <v>15000</v>
          </cell>
        </row>
        <row r="291">
          <cell r="A291" t="str">
            <v>112800529T</v>
          </cell>
          <cell r="B291">
            <v>0</v>
          </cell>
          <cell r="D291">
            <v>0</v>
          </cell>
        </row>
        <row r="292">
          <cell r="A292" t="str">
            <v>112800541T</v>
          </cell>
          <cell r="B292">
            <v>0</v>
          </cell>
          <cell r="D292">
            <v>0</v>
          </cell>
        </row>
        <row r="293">
          <cell r="A293" t="str">
            <v>112800561T</v>
          </cell>
          <cell r="B293">
            <v>0</v>
          </cell>
          <cell r="C293">
            <v>5000</v>
          </cell>
          <cell r="D293">
            <v>5000</v>
          </cell>
        </row>
        <row r="294">
          <cell r="A294" t="str">
            <v>112800589T</v>
          </cell>
          <cell r="B294">
            <v>5000</v>
          </cell>
          <cell r="C294">
            <v>5000</v>
          </cell>
          <cell r="D294">
            <v>10000</v>
          </cell>
        </row>
        <row r="295">
          <cell r="A295" t="str">
            <v>112800608T</v>
          </cell>
          <cell r="B295">
            <v>5000</v>
          </cell>
          <cell r="D295">
            <v>5000</v>
          </cell>
        </row>
        <row r="296">
          <cell r="A296" t="str">
            <v>112800622T</v>
          </cell>
          <cell r="B296">
            <v>0</v>
          </cell>
          <cell r="D296">
            <v>0</v>
          </cell>
        </row>
        <row r="297">
          <cell r="A297" t="str">
            <v>112800644T</v>
          </cell>
          <cell r="B297">
            <v>0</v>
          </cell>
          <cell r="D297">
            <v>0</v>
          </cell>
        </row>
        <row r="298">
          <cell r="A298" t="str">
            <v>112800664T</v>
          </cell>
          <cell r="B298">
            <v>0</v>
          </cell>
          <cell r="D298">
            <v>0</v>
          </cell>
        </row>
        <row r="299">
          <cell r="A299" t="str">
            <v>112800682T</v>
          </cell>
          <cell r="B299">
            <v>15000</v>
          </cell>
          <cell r="C299">
            <v>5000</v>
          </cell>
          <cell r="D299">
            <v>20000</v>
          </cell>
        </row>
        <row r="300">
          <cell r="A300" t="str">
            <v>112800703T</v>
          </cell>
          <cell r="B300">
            <v>5000</v>
          </cell>
          <cell r="D300">
            <v>5000</v>
          </cell>
        </row>
        <row r="301">
          <cell r="A301" t="str">
            <v>112800727T</v>
          </cell>
          <cell r="B301">
            <v>5000</v>
          </cell>
          <cell r="D301">
            <v>5000</v>
          </cell>
        </row>
        <row r="302">
          <cell r="A302" t="str">
            <v>112800749T</v>
          </cell>
          <cell r="B302">
            <v>5000</v>
          </cell>
          <cell r="C302">
            <v>5000</v>
          </cell>
          <cell r="D302">
            <v>10000</v>
          </cell>
        </row>
        <row r="303">
          <cell r="A303" t="str">
            <v>112800769T</v>
          </cell>
          <cell r="B303">
            <v>5000</v>
          </cell>
          <cell r="D303">
            <v>5000</v>
          </cell>
        </row>
        <row r="304">
          <cell r="A304" t="str">
            <v>112800787T</v>
          </cell>
          <cell r="B304">
            <v>5000</v>
          </cell>
          <cell r="D304">
            <v>5000</v>
          </cell>
        </row>
        <row r="305">
          <cell r="A305" t="str">
            <v>112800794T</v>
          </cell>
          <cell r="B305">
            <v>0</v>
          </cell>
          <cell r="D305">
            <v>0</v>
          </cell>
        </row>
        <row r="306">
          <cell r="A306" t="str">
            <v>112800800T</v>
          </cell>
          <cell r="D306">
            <v>0</v>
          </cell>
        </row>
        <row r="307">
          <cell r="A307" t="str">
            <v>112800824T</v>
          </cell>
          <cell r="B307">
            <v>10000</v>
          </cell>
          <cell r="D307">
            <v>10000</v>
          </cell>
        </row>
        <row r="308">
          <cell r="A308" t="str">
            <v>112800846T</v>
          </cell>
          <cell r="B308">
            <v>5000</v>
          </cell>
          <cell r="C308">
            <v>5000</v>
          </cell>
          <cell r="D308">
            <v>10000</v>
          </cell>
        </row>
        <row r="309">
          <cell r="A309" t="str">
            <v>112800866T</v>
          </cell>
          <cell r="B309">
            <v>45000</v>
          </cell>
          <cell r="C309">
            <v>20000</v>
          </cell>
          <cell r="D309">
            <v>65000</v>
          </cell>
        </row>
        <row r="310">
          <cell r="A310" t="str">
            <v>112800884T</v>
          </cell>
          <cell r="B310">
            <v>10000</v>
          </cell>
          <cell r="D310">
            <v>10000</v>
          </cell>
        </row>
        <row r="311">
          <cell r="A311" t="str">
            <v>112800909T</v>
          </cell>
          <cell r="B311">
            <v>5000</v>
          </cell>
          <cell r="D311">
            <v>5000</v>
          </cell>
        </row>
        <row r="312">
          <cell r="A312" t="str">
            <v>112800923T</v>
          </cell>
          <cell r="B312">
            <v>30000</v>
          </cell>
          <cell r="C312">
            <v>10000</v>
          </cell>
          <cell r="D312">
            <v>40000</v>
          </cell>
        </row>
        <row r="313">
          <cell r="A313" t="str">
            <v>112800945T</v>
          </cell>
          <cell r="B313">
            <v>5000</v>
          </cell>
          <cell r="C313">
            <v>5000</v>
          </cell>
          <cell r="D313">
            <v>10000</v>
          </cell>
        </row>
        <row r="314">
          <cell r="A314" t="str">
            <v>112800965T</v>
          </cell>
          <cell r="B314">
            <v>20000</v>
          </cell>
          <cell r="D314">
            <v>20000</v>
          </cell>
        </row>
        <row r="315">
          <cell r="A315" t="str">
            <v>112800983T</v>
          </cell>
          <cell r="B315">
            <v>10000</v>
          </cell>
          <cell r="D315">
            <v>10000</v>
          </cell>
        </row>
        <row r="316">
          <cell r="A316" t="str">
            <v>112800990T</v>
          </cell>
          <cell r="B316">
            <v>0</v>
          </cell>
          <cell r="C316">
            <v>5880</v>
          </cell>
          <cell r="D316">
            <v>5880</v>
          </cell>
        </row>
        <row r="317">
          <cell r="A317" t="str">
            <v>112801009T</v>
          </cell>
          <cell r="B317">
            <v>25000</v>
          </cell>
          <cell r="C317">
            <v>10000</v>
          </cell>
          <cell r="D317">
            <v>35000</v>
          </cell>
        </row>
        <row r="318">
          <cell r="A318" t="str">
            <v>112801023T</v>
          </cell>
          <cell r="B318">
            <v>0</v>
          </cell>
          <cell r="D318">
            <v>0</v>
          </cell>
        </row>
        <row r="319">
          <cell r="A319" t="str">
            <v>112801045T</v>
          </cell>
          <cell r="B319">
            <v>5000</v>
          </cell>
          <cell r="D319">
            <v>5000</v>
          </cell>
        </row>
        <row r="320">
          <cell r="A320" t="str">
            <v>112801065T</v>
          </cell>
          <cell r="B320">
            <v>0</v>
          </cell>
          <cell r="C320">
            <v>5000</v>
          </cell>
          <cell r="D320">
            <v>5000</v>
          </cell>
        </row>
        <row r="321">
          <cell r="A321" t="str">
            <v>112801083T</v>
          </cell>
          <cell r="B321">
            <v>5000</v>
          </cell>
          <cell r="C321">
            <v>5000</v>
          </cell>
          <cell r="D321">
            <v>10000</v>
          </cell>
        </row>
        <row r="322">
          <cell r="A322" t="str">
            <v>112801102T</v>
          </cell>
          <cell r="B322">
            <v>10000</v>
          </cell>
          <cell r="C322">
            <v>5000</v>
          </cell>
          <cell r="D322">
            <v>15000</v>
          </cell>
        </row>
        <row r="323">
          <cell r="A323" t="str">
            <v>112801126T</v>
          </cell>
          <cell r="B323">
            <v>0</v>
          </cell>
          <cell r="C323">
            <v>5000</v>
          </cell>
          <cell r="D323">
            <v>5000</v>
          </cell>
        </row>
        <row r="324">
          <cell r="A324" t="str">
            <v>112801148T</v>
          </cell>
          <cell r="B324">
            <v>15000</v>
          </cell>
          <cell r="D324">
            <v>15000</v>
          </cell>
        </row>
        <row r="325">
          <cell r="A325" t="str">
            <v>112801168T</v>
          </cell>
          <cell r="B325">
            <v>10000</v>
          </cell>
          <cell r="D325">
            <v>10000</v>
          </cell>
        </row>
        <row r="326">
          <cell r="A326" t="str">
            <v>112801207T</v>
          </cell>
          <cell r="B326">
            <v>0</v>
          </cell>
          <cell r="D326">
            <v>0</v>
          </cell>
        </row>
        <row r="327">
          <cell r="A327" t="str">
            <v>112801221T</v>
          </cell>
          <cell r="B327">
            <v>0</v>
          </cell>
          <cell r="D327">
            <v>0</v>
          </cell>
        </row>
        <row r="328">
          <cell r="A328" t="str">
            <v>112801243T</v>
          </cell>
          <cell r="B328">
            <v>5000</v>
          </cell>
          <cell r="C328">
            <v>5000</v>
          </cell>
          <cell r="D328">
            <v>10000</v>
          </cell>
        </row>
        <row r="329">
          <cell r="A329" t="str">
            <v>112801263T</v>
          </cell>
          <cell r="B329">
            <v>0</v>
          </cell>
          <cell r="D329">
            <v>0</v>
          </cell>
        </row>
        <row r="330">
          <cell r="A330" t="str">
            <v>112801304T</v>
          </cell>
          <cell r="B330">
            <v>0</v>
          </cell>
          <cell r="D330">
            <v>0</v>
          </cell>
        </row>
        <row r="331">
          <cell r="A331" t="str">
            <v>112801328T</v>
          </cell>
          <cell r="B331">
            <v>0</v>
          </cell>
          <cell r="D331">
            <v>0</v>
          </cell>
        </row>
        <row r="332">
          <cell r="A332" t="str">
            <v>112801340T</v>
          </cell>
          <cell r="B332">
            <v>5000</v>
          </cell>
          <cell r="D332">
            <v>5000</v>
          </cell>
        </row>
        <row r="333">
          <cell r="A333" t="str">
            <v>112801403T</v>
          </cell>
          <cell r="B333">
            <v>0</v>
          </cell>
          <cell r="D333">
            <v>0</v>
          </cell>
        </row>
        <row r="334">
          <cell r="A334" t="str">
            <v>112802244T</v>
          </cell>
          <cell r="B334">
            <v>0</v>
          </cell>
          <cell r="D334">
            <v>0</v>
          </cell>
        </row>
        <row r="335">
          <cell r="A335" t="str">
            <v>112802488T</v>
          </cell>
          <cell r="B335">
            <v>0</v>
          </cell>
          <cell r="D335">
            <v>0</v>
          </cell>
        </row>
        <row r="336">
          <cell r="A336" t="str">
            <v>112802664T</v>
          </cell>
          <cell r="B336">
            <v>0</v>
          </cell>
          <cell r="D336">
            <v>0</v>
          </cell>
        </row>
        <row r="337">
          <cell r="A337" t="str">
            <v>112803003X</v>
          </cell>
          <cell r="B337">
            <v>15000</v>
          </cell>
          <cell r="D337">
            <v>15000</v>
          </cell>
        </row>
        <row r="338">
          <cell r="A338" t="str">
            <v>112803212X</v>
          </cell>
          <cell r="B338">
            <v>5000</v>
          </cell>
          <cell r="D338">
            <v>5000</v>
          </cell>
        </row>
        <row r="339">
          <cell r="A339" t="str">
            <v>112803292X</v>
          </cell>
          <cell r="B339">
            <v>0</v>
          </cell>
          <cell r="D339">
            <v>0</v>
          </cell>
        </row>
        <row r="340">
          <cell r="A340" t="str">
            <v>112803337X</v>
          </cell>
          <cell r="B340">
            <v>0</v>
          </cell>
          <cell r="D340">
            <v>0</v>
          </cell>
        </row>
        <row r="341">
          <cell r="A341" t="str">
            <v>112803377X</v>
          </cell>
          <cell r="B341">
            <v>25000</v>
          </cell>
          <cell r="D341">
            <v>25000</v>
          </cell>
        </row>
        <row r="342">
          <cell r="A342" t="str">
            <v>112803399X</v>
          </cell>
          <cell r="B342">
            <v>5000</v>
          </cell>
          <cell r="D342">
            <v>5000</v>
          </cell>
        </row>
        <row r="343">
          <cell r="A343" t="str">
            <v>112803418X</v>
          </cell>
          <cell r="B343">
            <v>0</v>
          </cell>
          <cell r="D343">
            <v>0</v>
          </cell>
        </row>
        <row r="344">
          <cell r="A344" t="str">
            <v>112803452X</v>
          </cell>
          <cell r="B344">
            <v>10000</v>
          </cell>
          <cell r="D344">
            <v>10000</v>
          </cell>
        </row>
        <row r="345">
          <cell r="A345" t="str">
            <v>112803498X</v>
          </cell>
          <cell r="B345">
            <v>0</v>
          </cell>
          <cell r="D345">
            <v>0</v>
          </cell>
        </row>
        <row r="346">
          <cell r="A346" t="str">
            <v>112803519X</v>
          </cell>
          <cell r="B346">
            <v>5000</v>
          </cell>
          <cell r="D346">
            <v>5000</v>
          </cell>
        </row>
        <row r="347">
          <cell r="A347" t="str">
            <v>112803537X</v>
          </cell>
          <cell r="B347">
            <v>5000</v>
          </cell>
          <cell r="D347">
            <v>5000</v>
          </cell>
        </row>
        <row r="348">
          <cell r="A348" t="str">
            <v>112803553X</v>
          </cell>
          <cell r="B348">
            <v>5000</v>
          </cell>
          <cell r="D348">
            <v>5000</v>
          </cell>
        </row>
        <row r="349">
          <cell r="A349" t="str">
            <v>112803577X</v>
          </cell>
          <cell r="B349">
            <v>10000</v>
          </cell>
          <cell r="D349">
            <v>10000</v>
          </cell>
        </row>
        <row r="350">
          <cell r="A350" t="str">
            <v>112803599X</v>
          </cell>
          <cell r="B350">
            <v>0</v>
          </cell>
          <cell r="D350">
            <v>0</v>
          </cell>
        </row>
        <row r="351">
          <cell r="A351" t="str">
            <v>112803612X</v>
          </cell>
          <cell r="B351">
            <v>25000</v>
          </cell>
          <cell r="C351">
            <v>30000</v>
          </cell>
          <cell r="D351">
            <v>55000</v>
          </cell>
        </row>
        <row r="352">
          <cell r="A352" t="str">
            <v>112803656X</v>
          </cell>
          <cell r="B352">
            <v>0</v>
          </cell>
          <cell r="D352">
            <v>0</v>
          </cell>
        </row>
        <row r="353">
          <cell r="A353" t="str">
            <v>112803670X</v>
          </cell>
          <cell r="B353">
            <v>25000</v>
          </cell>
          <cell r="D353">
            <v>25000</v>
          </cell>
        </row>
        <row r="354">
          <cell r="A354" t="str">
            <v>112803692X</v>
          </cell>
          <cell r="B354">
            <v>15000</v>
          </cell>
          <cell r="D354">
            <v>15000</v>
          </cell>
        </row>
        <row r="355">
          <cell r="A355" t="str">
            <v>112803735X</v>
          </cell>
          <cell r="B355">
            <v>5000</v>
          </cell>
          <cell r="D355">
            <v>5000</v>
          </cell>
        </row>
        <row r="356">
          <cell r="A356" t="str">
            <v>112803751X</v>
          </cell>
          <cell r="B356">
            <v>5000</v>
          </cell>
          <cell r="D356">
            <v>5000</v>
          </cell>
        </row>
        <row r="357">
          <cell r="A357" t="str">
            <v>112803775X</v>
          </cell>
          <cell r="B357">
            <v>10000</v>
          </cell>
          <cell r="C357">
            <v>5000</v>
          </cell>
          <cell r="D357">
            <v>15000</v>
          </cell>
        </row>
        <row r="358">
          <cell r="A358" t="str">
            <v>112803797X</v>
          </cell>
          <cell r="B358">
            <v>10000</v>
          </cell>
          <cell r="D358">
            <v>10000</v>
          </cell>
        </row>
        <row r="359">
          <cell r="A359" t="str">
            <v>112803858X</v>
          </cell>
          <cell r="B359">
            <v>55000</v>
          </cell>
          <cell r="D359">
            <v>55000</v>
          </cell>
        </row>
        <row r="360">
          <cell r="A360" t="str">
            <v>112803872X</v>
          </cell>
          <cell r="B360">
            <v>0</v>
          </cell>
          <cell r="C360">
            <v>20000</v>
          </cell>
          <cell r="D360">
            <v>20000</v>
          </cell>
        </row>
        <row r="361">
          <cell r="A361" t="str">
            <v>112803894X</v>
          </cell>
          <cell r="B361">
            <v>5000</v>
          </cell>
          <cell r="C361">
            <v>10000</v>
          </cell>
          <cell r="D361">
            <v>15000</v>
          </cell>
        </row>
        <row r="362">
          <cell r="A362" t="str">
            <v>112803913X</v>
          </cell>
          <cell r="B362">
            <v>0</v>
          </cell>
          <cell r="D362">
            <v>0</v>
          </cell>
        </row>
        <row r="363">
          <cell r="A363" t="str">
            <v>112803931X</v>
          </cell>
          <cell r="B363">
            <v>10000</v>
          </cell>
          <cell r="C363">
            <v>60000</v>
          </cell>
          <cell r="D363">
            <v>70000</v>
          </cell>
        </row>
        <row r="364">
          <cell r="A364" t="str">
            <v>112803957X</v>
          </cell>
          <cell r="B364">
            <v>5000</v>
          </cell>
          <cell r="D364">
            <v>5000</v>
          </cell>
        </row>
        <row r="365">
          <cell r="A365" t="str">
            <v>112803968X</v>
          </cell>
          <cell r="B365">
            <v>5000</v>
          </cell>
          <cell r="D365">
            <v>5000</v>
          </cell>
        </row>
        <row r="366">
          <cell r="A366" t="str">
            <v>112803971X</v>
          </cell>
          <cell r="B366">
            <v>10000</v>
          </cell>
          <cell r="C366">
            <v>5000</v>
          </cell>
          <cell r="D366">
            <v>15000</v>
          </cell>
        </row>
        <row r="367">
          <cell r="A367" t="str">
            <v>112804019X</v>
          </cell>
          <cell r="B367">
            <v>10000</v>
          </cell>
          <cell r="D367">
            <v>10000</v>
          </cell>
        </row>
        <row r="368">
          <cell r="A368" t="str">
            <v>112804099X</v>
          </cell>
          <cell r="B368">
            <v>15000</v>
          </cell>
          <cell r="D368">
            <v>15000</v>
          </cell>
        </row>
        <row r="369">
          <cell r="A369" t="str">
            <v>112804217X</v>
          </cell>
          <cell r="B369">
            <v>5000</v>
          </cell>
          <cell r="D369">
            <v>5000</v>
          </cell>
        </row>
        <row r="370">
          <cell r="A370" t="str">
            <v>112804251X</v>
          </cell>
          <cell r="B370">
            <v>5000</v>
          </cell>
          <cell r="C370">
            <v>5000</v>
          </cell>
          <cell r="D370">
            <v>10000</v>
          </cell>
        </row>
        <row r="371">
          <cell r="A371" t="str">
            <v>112804332X</v>
          </cell>
          <cell r="B371">
            <v>5000</v>
          </cell>
          <cell r="D371">
            <v>5000</v>
          </cell>
        </row>
        <row r="372">
          <cell r="A372" t="str">
            <v>112804606X</v>
          </cell>
          <cell r="B372">
            <v>0</v>
          </cell>
          <cell r="D372">
            <v>0</v>
          </cell>
        </row>
        <row r="373">
          <cell r="A373" t="str">
            <v>112804642X</v>
          </cell>
          <cell r="B373">
            <v>0</v>
          </cell>
          <cell r="C373">
            <v>5000</v>
          </cell>
          <cell r="D373">
            <v>5000</v>
          </cell>
        </row>
        <row r="374">
          <cell r="A374" t="str">
            <v>112804651X</v>
          </cell>
          <cell r="B374">
            <v>0</v>
          </cell>
          <cell r="D374">
            <v>0</v>
          </cell>
        </row>
        <row r="375">
          <cell r="A375" t="str">
            <v>112804662X</v>
          </cell>
          <cell r="B375">
            <v>0</v>
          </cell>
          <cell r="D375">
            <v>0</v>
          </cell>
        </row>
        <row r="376">
          <cell r="A376" t="str">
            <v>112806088X</v>
          </cell>
          <cell r="B376">
            <v>0</v>
          </cell>
          <cell r="D376">
            <v>0</v>
          </cell>
        </row>
        <row r="377">
          <cell r="A377" t="str">
            <v>112804680X</v>
          </cell>
          <cell r="B377">
            <v>0</v>
          </cell>
          <cell r="D377">
            <v>0</v>
          </cell>
        </row>
        <row r="378">
          <cell r="A378" t="str">
            <v>112806095X</v>
          </cell>
          <cell r="B378">
            <v>0</v>
          </cell>
          <cell r="D378">
            <v>0</v>
          </cell>
        </row>
        <row r="379">
          <cell r="A379" t="str">
            <v>112806107X</v>
          </cell>
          <cell r="B379">
            <v>5000</v>
          </cell>
          <cell r="D379">
            <v>5000</v>
          </cell>
        </row>
        <row r="380">
          <cell r="A380" t="str">
            <v>112804712X</v>
          </cell>
          <cell r="B380">
            <v>5000</v>
          </cell>
          <cell r="D380">
            <v>5000</v>
          </cell>
        </row>
        <row r="381">
          <cell r="A381" t="str">
            <v>112804730X</v>
          </cell>
          <cell r="B381">
            <v>0</v>
          </cell>
          <cell r="D381">
            <v>0</v>
          </cell>
        </row>
        <row r="382">
          <cell r="A382" t="str">
            <v>112810001T</v>
          </cell>
          <cell r="B382">
            <v>0</v>
          </cell>
          <cell r="D382">
            <v>0</v>
          </cell>
        </row>
        <row r="383">
          <cell r="A383" t="str">
            <v>112810067X</v>
          </cell>
          <cell r="B383">
            <v>0</v>
          </cell>
          <cell r="D383">
            <v>0</v>
          </cell>
        </row>
        <row r="384">
          <cell r="A384" t="str">
            <v>112806118X</v>
          </cell>
          <cell r="B384">
            <v>5000</v>
          </cell>
          <cell r="C384">
            <v>5000</v>
          </cell>
          <cell r="D384">
            <v>10000</v>
          </cell>
        </row>
        <row r="385">
          <cell r="A385" t="str">
            <v>111011540X</v>
          </cell>
          <cell r="B385">
            <v>30000</v>
          </cell>
          <cell r="C385">
            <v>12000</v>
          </cell>
          <cell r="D385">
            <v>42000</v>
          </cell>
        </row>
        <row r="386">
          <cell r="A386" t="str">
            <v>111012664X</v>
          </cell>
          <cell r="B386">
            <v>2000</v>
          </cell>
          <cell r="D386">
            <v>2000</v>
          </cell>
        </row>
        <row r="387">
          <cell r="A387" t="str">
            <v>111022849X</v>
          </cell>
          <cell r="B387">
            <v>63000</v>
          </cell>
          <cell r="C387">
            <v>21000</v>
          </cell>
          <cell r="D387">
            <v>84000</v>
          </cell>
        </row>
        <row r="388">
          <cell r="A388" t="str">
            <v>111024801X</v>
          </cell>
          <cell r="B388">
            <v>0</v>
          </cell>
          <cell r="D388">
            <v>0</v>
          </cell>
        </row>
        <row r="389">
          <cell r="A389" t="str">
            <v>111023017X</v>
          </cell>
          <cell r="B389">
            <v>0</v>
          </cell>
          <cell r="D389">
            <v>0</v>
          </cell>
        </row>
        <row r="390">
          <cell r="A390" t="str">
            <v>111024683X</v>
          </cell>
          <cell r="B390">
            <v>4000</v>
          </cell>
          <cell r="C390">
            <v>2000</v>
          </cell>
          <cell r="D390">
            <v>6000</v>
          </cell>
        </row>
        <row r="391">
          <cell r="A391" t="str">
            <v>111036655X</v>
          </cell>
          <cell r="B391">
            <v>9000</v>
          </cell>
          <cell r="C391">
            <v>3000</v>
          </cell>
          <cell r="D391">
            <v>12000</v>
          </cell>
        </row>
        <row r="392">
          <cell r="A392" t="str">
            <v>111038347X</v>
          </cell>
          <cell r="B392">
            <v>21000</v>
          </cell>
          <cell r="D392">
            <v>21000</v>
          </cell>
        </row>
        <row r="393">
          <cell r="A393" t="str">
            <v>111038446X</v>
          </cell>
          <cell r="B393">
            <v>0</v>
          </cell>
          <cell r="C393">
            <v>3000</v>
          </cell>
          <cell r="D393">
            <v>3000</v>
          </cell>
        </row>
        <row r="394">
          <cell r="A394" t="str">
            <v>111039678X</v>
          </cell>
          <cell r="B394">
            <v>9000</v>
          </cell>
          <cell r="C394">
            <v>9000</v>
          </cell>
          <cell r="D394">
            <v>18000</v>
          </cell>
        </row>
        <row r="395">
          <cell r="A395" t="str">
            <v>111083154X</v>
          </cell>
          <cell r="B395">
            <v>3000</v>
          </cell>
          <cell r="D395">
            <v>3000</v>
          </cell>
        </row>
        <row r="396">
          <cell r="A396" t="str">
            <v>111317103X</v>
          </cell>
          <cell r="B396">
            <v>0</v>
          </cell>
          <cell r="D396">
            <v>0</v>
          </cell>
        </row>
        <row r="397">
          <cell r="A397">
            <v>1110410330</v>
          </cell>
          <cell r="B397">
            <v>0</v>
          </cell>
          <cell r="D397">
            <v>0</v>
          </cell>
        </row>
        <row r="398">
          <cell r="A398" t="str">
            <v>113210435X</v>
          </cell>
          <cell r="B398">
            <v>1400</v>
          </cell>
          <cell r="D398">
            <v>1400</v>
          </cell>
        </row>
        <row r="399">
          <cell r="A399" t="str">
            <v>113327791X</v>
          </cell>
          <cell r="B399">
            <v>2000</v>
          </cell>
          <cell r="D399">
            <v>2000</v>
          </cell>
        </row>
        <row r="400">
          <cell r="A400" t="str">
            <v>113327876X</v>
          </cell>
          <cell r="B400">
            <v>12000</v>
          </cell>
          <cell r="C400">
            <v>4000</v>
          </cell>
          <cell r="D400">
            <v>16000</v>
          </cell>
        </row>
        <row r="401">
          <cell r="A401" t="str">
            <v>113328637X</v>
          </cell>
          <cell r="B401">
            <v>0</v>
          </cell>
          <cell r="D401">
            <v>0</v>
          </cell>
        </row>
        <row r="402">
          <cell r="A402" t="str">
            <v>113328644X</v>
          </cell>
          <cell r="B402">
            <v>4000</v>
          </cell>
          <cell r="C402">
            <v>2000</v>
          </cell>
          <cell r="D402">
            <v>6000</v>
          </cell>
        </row>
        <row r="403">
          <cell r="A403" t="str">
            <v>113328653X</v>
          </cell>
          <cell r="B403">
            <v>6000</v>
          </cell>
          <cell r="C403">
            <v>8000</v>
          </cell>
          <cell r="D403">
            <v>14000</v>
          </cell>
        </row>
        <row r="404">
          <cell r="A404" t="str">
            <v>113328699X</v>
          </cell>
          <cell r="B404">
            <v>5000</v>
          </cell>
          <cell r="C404">
            <v>7000</v>
          </cell>
          <cell r="D404">
            <v>12000</v>
          </cell>
        </row>
        <row r="405">
          <cell r="A405" t="str">
            <v>113328703X</v>
          </cell>
          <cell r="B405">
            <v>2000</v>
          </cell>
          <cell r="D405">
            <v>2000</v>
          </cell>
        </row>
        <row r="406">
          <cell r="A406" t="str">
            <v>113328909X</v>
          </cell>
          <cell r="C406">
            <v>4000</v>
          </cell>
          <cell r="D406">
            <v>4000</v>
          </cell>
        </row>
        <row r="407">
          <cell r="A407" t="str">
            <v>113400980X</v>
          </cell>
          <cell r="B407">
            <v>4000</v>
          </cell>
          <cell r="D407">
            <v>4000</v>
          </cell>
        </row>
        <row r="408">
          <cell r="A408" t="str">
            <v>113401183X</v>
          </cell>
          <cell r="B408">
            <v>0</v>
          </cell>
          <cell r="D408">
            <v>0</v>
          </cell>
        </row>
        <row r="409">
          <cell r="A409" t="str">
            <v>113401260X</v>
          </cell>
          <cell r="B409">
            <v>4000</v>
          </cell>
          <cell r="D409">
            <v>4000</v>
          </cell>
        </row>
        <row r="410">
          <cell r="A410" t="str">
            <v>113401347X</v>
          </cell>
          <cell r="B410">
            <v>4000</v>
          </cell>
          <cell r="D410">
            <v>4000</v>
          </cell>
        </row>
        <row r="411">
          <cell r="A411" t="str">
            <v>113401424X</v>
          </cell>
          <cell r="B411">
            <v>0</v>
          </cell>
          <cell r="D411">
            <v>0</v>
          </cell>
        </row>
        <row r="412">
          <cell r="A412" t="str">
            <v>113401501X</v>
          </cell>
          <cell r="B412">
            <v>0</v>
          </cell>
          <cell r="D412">
            <v>0</v>
          </cell>
        </row>
        <row r="413">
          <cell r="A413" t="str">
            <v>113401585X</v>
          </cell>
          <cell r="B413">
            <v>0</v>
          </cell>
          <cell r="D413">
            <v>0</v>
          </cell>
        </row>
        <row r="414">
          <cell r="A414" t="str">
            <v>113401660X</v>
          </cell>
          <cell r="B414">
            <v>0</v>
          </cell>
          <cell r="D414">
            <v>0</v>
          </cell>
        </row>
        <row r="415">
          <cell r="A415" t="str">
            <v>113401820X</v>
          </cell>
          <cell r="B415">
            <v>0</v>
          </cell>
          <cell r="D415">
            <v>0</v>
          </cell>
        </row>
        <row r="416">
          <cell r="A416" t="str">
            <v>113401905X</v>
          </cell>
          <cell r="B416">
            <v>0</v>
          </cell>
          <cell r="D416">
            <v>0</v>
          </cell>
        </row>
        <row r="417">
          <cell r="A417" t="str">
            <v>113402036X</v>
          </cell>
          <cell r="B417">
            <v>0</v>
          </cell>
          <cell r="D417">
            <v>0</v>
          </cell>
        </row>
        <row r="418">
          <cell r="A418" t="str">
            <v>113402043X</v>
          </cell>
          <cell r="B418">
            <v>5000</v>
          </cell>
          <cell r="C418">
            <v>5000</v>
          </cell>
          <cell r="D418">
            <v>10000</v>
          </cell>
        </row>
        <row r="419">
          <cell r="A419" t="str">
            <v>113402076X</v>
          </cell>
          <cell r="B419">
            <v>5000</v>
          </cell>
          <cell r="D419">
            <v>5000</v>
          </cell>
        </row>
        <row r="420">
          <cell r="A420" t="str">
            <v>113402081X</v>
          </cell>
          <cell r="B420">
            <v>0</v>
          </cell>
          <cell r="D420">
            <v>0</v>
          </cell>
        </row>
        <row r="421">
          <cell r="A421" t="str">
            <v>113402184X</v>
          </cell>
          <cell r="B421">
            <v>0</v>
          </cell>
          <cell r="D421">
            <v>0</v>
          </cell>
        </row>
        <row r="422">
          <cell r="A422" t="str">
            <v>113402250X</v>
          </cell>
          <cell r="B422">
            <v>0</v>
          </cell>
          <cell r="D422">
            <v>0</v>
          </cell>
        </row>
        <row r="423">
          <cell r="A423" t="str">
            <v>113402331X</v>
          </cell>
          <cell r="B423">
            <v>0</v>
          </cell>
          <cell r="D423">
            <v>0</v>
          </cell>
        </row>
        <row r="424">
          <cell r="A424" t="str">
            <v>113404555X</v>
          </cell>
          <cell r="B424">
            <v>4000</v>
          </cell>
          <cell r="D424">
            <v>4000</v>
          </cell>
        </row>
        <row r="425">
          <cell r="A425">
            <v>1240433160</v>
          </cell>
          <cell r="B425">
            <v>1000</v>
          </cell>
          <cell r="D425">
            <v>1000</v>
          </cell>
        </row>
        <row r="426">
          <cell r="A426">
            <v>1240433290</v>
          </cell>
          <cell r="B426">
            <v>0</v>
          </cell>
          <cell r="D426">
            <v>0</v>
          </cell>
        </row>
        <row r="427">
          <cell r="A427">
            <v>1240433340</v>
          </cell>
          <cell r="B427">
            <v>0</v>
          </cell>
          <cell r="D427">
            <v>0</v>
          </cell>
        </row>
        <row r="428">
          <cell r="A428" t="str">
            <v>112068743X</v>
          </cell>
          <cell r="B428">
            <v>6000</v>
          </cell>
          <cell r="D428">
            <v>6000</v>
          </cell>
        </row>
        <row r="429">
          <cell r="A429" t="str">
            <v>112068763X</v>
          </cell>
          <cell r="B429">
            <v>2000</v>
          </cell>
          <cell r="D429">
            <v>2000</v>
          </cell>
        </row>
        <row r="430">
          <cell r="A430" t="str">
            <v>112068798X</v>
          </cell>
          <cell r="B430">
            <v>0</v>
          </cell>
          <cell r="D430">
            <v>0</v>
          </cell>
        </row>
        <row r="431">
          <cell r="A431" t="str">
            <v>111039245X</v>
          </cell>
          <cell r="B431">
            <v>3000</v>
          </cell>
          <cell r="D431">
            <v>3000</v>
          </cell>
        </row>
        <row r="432">
          <cell r="A432" t="str">
            <v>111039740X</v>
          </cell>
          <cell r="B432">
            <v>6000</v>
          </cell>
          <cell r="D432">
            <v>6000</v>
          </cell>
        </row>
        <row r="433">
          <cell r="A433" t="str">
            <v>111039759X</v>
          </cell>
          <cell r="B433">
            <v>0</v>
          </cell>
          <cell r="D433">
            <v>0</v>
          </cell>
        </row>
        <row r="434">
          <cell r="A434" t="str">
            <v>111065794X</v>
          </cell>
          <cell r="B434">
            <v>1000</v>
          </cell>
          <cell r="D434">
            <v>1000</v>
          </cell>
        </row>
        <row r="435">
          <cell r="A435" t="str">
            <v>111230604X</v>
          </cell>
          <cell r="B435">
            <v>3000</v>
          </cell>
          <cell r="D435">
            <v>3000</v>
          </cell>
        </row>
        <row r="436">
          <cell r="A436" t="str">
            <v>113401466X</v>
          </cell>
          <cell r="B436">
            <v>0</v>
          </cell>
          <cell r="D436">
            <v>0</v>
          </cell>
        </row>
        <row r="437">
          <cell r="A437" t="str">
            <v>114199355X</v>
          </cell>
          <cell r="B437">
            <v>0</v>
          </cell>
          <cell r="D437">
            <v>0</v>
          </cell>
        </row>
        <row r="438">
          <cell r="A438">
            <v>1151449700</v>
          </cell>
          <cell r="B438">
            <v>1000</v>
          </cell>
          <cell r="D438">
            <v>1000</v>
          </cell>
        </row>
        <row r="439">
          <cell r="A439" t="str">
            <v>111024812X</v>
          </cell>
          <cell r="B439">
            <v>0</v>
          </cell>
          <cell r="D439">
            <v>0</v>
          </cell>
        </row>
        <row r="440">
          <cell r="A440" t="str">
            <v>111024223X</v>
          </cell>
          <cell r="B440">
            <v>0</v>
          </cell>
          <cell r="D440">
            <v>0</v>
          </cell>
        </row>
        <row r="441">
          <cell r="A441" t="str">
            <v>111024320X</v>
          </cell>
          <cell r="B441">
            <v>0</v>
          </cell>
          <cell r="D441">
            <v>0</v>
          </cell>
        </row>
        <row r="442">
          <cell r="A442">
            <v>1110247950</v>
          </cell>
          <cell r="B442">
            <v>1000</v>
          </cell>
          <cell r="C442">
            <v>9500</v>
          </cell>
          <cell r="D442">
            <v>10500</v>
          </cell>
        </row>
        <row r="443">
          <cell r="A443" t="str">
            <v>111036684X</v>
          </cell>
          <cell r="B443">
            <v>3000</v>
          </cell>
          <cell r="D443">
            <v>3000</v>
          </cell>
        </row>
        <row r="444">
          <cell r="A444" t="str">
            <v>111037162X</v>
          </cell>
          <cell r="B444">
            <v>0</v>
          </cell>
          <cell r="D444">
            <v>0</v>
          </cell>
        </row>
        <row r="445">
          <cell r="A445" t="str">
            <v>111038356X</v>
          </cell>
          <cell r="B445">
            <v>0</v>
          </cell>
          <cell r="D445">
            <v>0</v>
          </cell>
        </row>
        <row r="446">
          <cell r="A446" t="str">
            <v>111039991X</v>
          </cell>
          <cell r="B446">
            <v>1500</v>
          </cell>
          <cell r="C446">
            <v>6000</v>
          </cell>
          <cell r="D446">
            <v>7500</v>
          </cell>
        </row>
        <row r="447">
          <cell r="A447">
            <v>1110414530</v>
          </cell>
          <cell r="B447">
            <v>0</v>
          </cell>
          <cell r="C447">
            <v>1000</v>
          </cell>
          <cell r="D447">
            <v>1000</v>
          </cell>
        </row>
        <row r="448">
          <cell r="A448">
            <v>1110416480</v>
          </cell>
          <cell r="B448">
            <v>0</v>
          </cell>
          <cell r="C448">
            <v>1000</v>
          </cell>
          <cell r="D448">
            <v>1000</v>
          </cell>
        </row>
        <row r="449">
          <cell r="A449">
            <v>1110416570</v>
          </cell>
          <cell r="B449">
            <v>0</v>
          </cell>
          <cell r="D449">
            <v>0</v>
          </cell>
        </row>
        <row r="450">
          <cell r="A450" t="str">
            <v>111065334X</v>
          </cell>
          <cell r="B450">
            <v>0</v>
          </cell>
          <cell r="D450">
            <v>0</v>
          </cell>
        </row>
        <row r="451">
          <cell r="A451" t="str">
            <v>111067732X</v>
          </cell>
          <cell r="C451">
            <v>3000</v>
          </cell>
          <cell r="D451">
            <v>3000</v>
          </cell>
        </row>
        <row r="452">
          <cell r="A452" t="str">
            <v>111068069X</v>
          </cell>
          <cell r="B452">
            <v>2000</v>
          </cell>
          <cell r="C452">
            <v>2000</v>
          </cell>
          <cell r="D452">
            <v>4000</v>
          </cell>
        </row>
        <row r="453">
          <cell r="A453" t="str">
            <v>111070877X</v>
          </cell>
          <cell r="B453">
            <v>3000</v>
          </cell>
          <cell r="D453">
            <v>3000</v>
          </cell>
        </row>
        <row r="454">
          <cell r="A454" t="str">
            <v>111102381X</v>
          </cell>
          <cell r="B454">
            <v>0</v>
          </cell>
          <cell r="C454">
            <v>3000</v>
          </cell>
          <cell r="D454">
            <v>3000</v>
          </cell>
        </row>
        <row r="455">
          <cell r="A455" t="str">
            <v>111102406X</v>
          </cell>
          <cell r="B455">
            <v>0</v>
          </cell>
          <cell r="D455">
            <v>0</v>
          </cell>
        </row>
        <row r="456">
          <cell r="A456">
            <v>1111028130</v>
          </cell>
          <cell r="B456">
            <v>0</v>
          </cell>
          <cell r="C456">
            <v>2000</v>
          </cell>
          <cell r="D456">
            <v>2000</v>
          </cell>
        </row>
        <row r="457">
          <cell r="A457" t="str">
            <v>111102925X</v>
          </cell>
          <cell r="B457">
            <v>0</v>
          </cell>
          <cell r="D457">
            <v>0</v>
          </cell>
        </row>
        <row r="458">
          <cell r="A458" t="str">
            <v>111115808X</v>
          </cell>
          <cell r="B458">
            <v>0</v>
          </cell>
          <cell r="D458">
            <v>0</v>
          </cell>
        </row>
        <row r="459">
          <cell r="A459" t="str">
            <v>111123131X</v>
          </cell>
          <cell r="B459">
            <v>3000</v>
          </cell>
          <cell r="D459">
            <v>3000</v>
          </cell>
        </row>
        <row r="460">
          <cell r="A460" t="str">
            <v>111123148X</v>
          </cell>
          <cell r="B460">
            <v>3000</v>
          </cell>
          <cell r="D460">
            <v>3000</v>
          </cell>
        </row>
        <row r="461">
          <cell r="A461" t="str">
            <v>111230123X</v>
          </cell>
          <cell r="B461">
            <v>6000</v>
          </cell>
          <cell r="C461">
            <v>9000</v>
          </cell>
          <cell r="D461">
            <v>15000</v>
          </cell>
        </row>
        <row r="462">
          <cell r="A462" t="str">
            <v>111230547X</v>
          </cell>
          <cell r="B462">
            <v>0</v>
          </cell>
          <cell r="D462">
            <v>0</v>
          </cell>
        </row>
        <row r="463">
          <cell r="A463" t="str">
            <v>111230989X</v>
          </cell>
          <cell r="B463">
            <v>0</v>
          </cell>
          <cell r="D463">
            <v>0</v>
          </cell>
        </row>
        <row r="464">
          <cell r="A464">
            <v>1112312870</v>
          </cell>
          <cell r="B464">
            <v>0</v>
          </cell>
          <cell r="C464">
            <v>1000</v>
          </cell>
          <cell r="D464">
            <v>1000</v>
          </cell>
        </row>
        <row r="465">
          <cell r="A465" t="str">
            <v>111231294X</v>
          </cell>
          <cell r="B465">
            <v>0</v>
          </cell>
          <cell r="D465">
            <v>0</v>
          </cell>
        </row>
        <row r="466">
          <cell r="A466">
            <v>1112313000</v>
          </cell>
          <cell r="B466">
            <v>0</v>
          </cell>
          <cell r="D466">
            <v>0</v>
          </cell>
        </row>
        <row r="467">
          <cell r="A467">
            <v>1112313110</v>
          </cell>
          <cell r="B467">
            <v>0</v>
          </cell>
          <cell r="D467">
            <v>0</v>
          </cell>
        </row>
        <row r="468">
          <cell r="A468" t="str">
            <v>111231324X</v>
          </cell>
          <cell r="B468">
            <v>0</v>
          </cell>
          <cell r="C468">
            <v>3000</v>
          </cell>
          <cell r="D468">
            <v>3000</v>
          </cell>
        </row>
        <row r="469">
          <cell r="A469" t="str">
            <v>111314849X</v>
          </cell>
          <cell r="B469">
            <v>0</v>
          </cell>
          <cell r="D469">
            <v>0</v>
          </cell>
        </row>
        <row r="470">
          <cell r="A470" t="str">
            <v>111314948X</v>
          </cell>
          <cell r="B470">
            <v>0</v>
          </cell>
          <cell r="D470">
            <v>0</v>
          </cell>
        </row>
        <row r="471">
          <cell r="A471" t="str">
            <v>112066574X</v>
          </cell>
          <cell r="B471">
            <v>1200</v>
          </cell>
          <cell r="D471">
            <v>1200</v>
          </cell>
        </row>
        <row r="472">
          <cell r="A472" t="str">
            <v>112066619X</v>
          </cell>
          <cell r="B472">
            <v>0</v>
          </cell>
          <cell r="D472">
            <v>0</v>
          </cell>
        </row>
        <row r="473">
          <cell r="A473">
            <v>1127500440</v>
          </cell>
          <cell r="B473">
            <v>0</v>
          </cell>
          <cell r="C473">
            <v>1000</v>
          </cell>
          <cell r="D473">
            <v>1000</v>
          </cell>
        </row>
        <row r="474">
          <cell r="A474" t="str">
            <v>112801186T</v>
          </cell>
          <cell r="B474">
            <v>0</v>
          </cell>
          <cell r="C474">
            <v>5000</v>
          </cell>
          <cell r="D474">
            <v>5000</v>
          </cell>
        </row>
        <row r="475">
          <cell r="A475" t="str">
            <v>112803058X</v>
          </cell>
          <cell r="B475">
            <v>0</v>
          </cell>
          <cell r="D475">
            <v>0</v>
          </cell>
        </row>
        <row r="476">
          <cell r="A476" t="str">
            <v>112803135X</v>
          </cell>
          <cell r="B476">
            <v>5000</v>
          </cell>
          <cell r="C476">
            <v>5000</v>
          </cell>
          <cell r="D476">
            <v>10000</v>
          </cell>
        </row>
        <row r="477">
          <cell r="A477" t="str">
            <v>112803230X</v>
          </cell>
          <cell r="B477">
            <v>5000</v>
          </cell>
          <cell r="D477">
            <v>5000</v>
          </cell>
        </row>
        <row r="478">
          <cell r="A478" t="str">
            <v>112803256X</v>
          </cell>
          <cell r="B478">
            <v>0</v>
          </cell>
          <cell r="D478">
            <v>0</v>
          </cell>
        </row>
        <row r="479">
          <cell r="A479" t="str">
            <v>112803319X</v>
          </cell>
          <cell r="B479">
            <v>0</v>
          </cell>
          <cell r="D479">
            <v>0</v>
          </cell>
        </row>
        <row r="480">
          <cell r="A480" t="str">
            <v>112803344X</v>
          </cell>
          <cell r="B480">
            <v>0</v>
          </cell>
          <cell r="D480">
            <v>0</v>
          </cell>
        </row>
        <row r="481">
          <cell r="A481" t="str">
            <v>112803436X</v>
          </cell>
          <cell r="B481">
            <v>0</v>
          </cell>
          <cell r="D481">
            <v>0</v>
          </cell>
        </row>
        <row r="482">
          <cell r="A482" t="str">
            <v>112803476X</v>
          </cell>
          <cell r="B482">
            <v>0</v>
          </cell>
          <cell r="D482">
            <v>0</v>
          </cell>
        </row>
        <row r="483">
          <cell r="A483" t="str">
            <v>112803685X</v>
          </cell>
          <cell r="B483">
            <v>0</v>
          </cell>
          <cell r="C483">
            <v>10000</v>
          </cell>
          <cell r="D483">
            <v>10000</v>
          </cell>
        </row>
        <row r="484">
          <cell r="A484" t="str">
            <v>112803717X</v>
          </cell>
          <cell r="B484">
            <v>5000</v>
          </cell>
          <cell r="D484">
            <v>5000</v>
          </cell>
        </row>
        <row r="485">
          <cell r="A485" t="str">
            <v>112803814X</v>
          </cell>
          <cell r="B485">
            <v>5000</v>
          </cell>
          <cell r="D485">
            <v>5000</v>
          </cell>
        </row>
        <row r="486">
          <cell r="A486" t="str">
            <v>112803832X</v>
          </cell>
          <cell r="B486">
            <v>5000</v>
          </cell>
          <cell r="D486">
            <v>5000</v>
          </cell>
        </row>
        <row r="487">
          <cell r="A487" t="str">
            <v>112803993X</v>
          </cell>
          <cell r="B487">
            <v>0</v>
          </cell>
          <cell r="D487">
            <v>0</v>
          </cell>
        </row>
        <row r="488">
          <cell r="A488" t="str">
            <v>112804037X</v>
          </cell>
          <cell r="B488">
            <v>0</v>
          </cell>
          <cell r="D488">
            <v>0</v>
          </cell>
        </row>
        <row r="489">
          <cell r="A489" t="str">
            <v>112804053X</v>
          </cell>
          <cell r="B489">
            <v>5000</v>
          </cell>
          <cell r="D489">
            <v>5000</v>
          </cell>
        </row>
        <row r="490">
          <cell r="A490" t="str">
            <v>112804077X</v>
          </cell>
          <cell r="B490">
            <v>0</v>
          </cell>
          <cell r="C490">
            <v>10000</v>
          </cell>
          <cell r="D490">
            <v>10000</v>
          </cell>
        </row>
        <row r="491">
          <cell r="A491" t="str">
            <v>112804130X</v>
          </cell>
          <cell r="B491">
            <v>0</v>
          </cell>
          <cell r="D491">
            <v>0</v>
          </cell>
        </row>
        <row r="492">
          <cell r="A492" t="str">
            <v>112804156X</v>
          </cell>
          <cell r="B492">
            <v>0</v>
          </cell>
          <cell r="D492">
            <v>0</v>
          </cell>
        </row>
        <row r="493">
          <cell r="A493" t="str">
            <v>112804192X</v>
          </cell>
          <cell r="B493">
            <v>0</v>
          </cell>
          <cell r="D493">
            <v>0</v>
          </cell>
        </row>
        <row r="494">
          <cell r="A494" t="str">
            <v>112804275X</v>
          </cell>
          <cell r="B494">
            <v>0</v>
          </cell>
          <cell r="C494">
            <v>10000</v>
          </cell>
          <cell r="D494">
            <v>10000</v>
          </cell>
        </row>
        <row r="495">
          <cell r="A495" t="str">
            <v>112804413X</v>
          </cell>
          <cell r="B495">
            <v>0</v>
          </cell>
          <cell r="D495">
            <v>0</v>
          </cell>
        </row>
        <row r="496">
          <cell r="A496" t="str">
            <v>112804635X</v>
          </cell>
          <cell r="B496">
            <v>5000</v>
          </cell>
          <cell r="D496">
            <v>5000</v>
          </cell>
        </row>
        <row r="497">
          <cell r="A497" t="str">
            <v>112804822X</v>
          </cell>
          <cell r="B497">
            <v>0</v>
          </cell>
          <cell r="C497">
            <v>5000</v>
          </cell>
          <cell r="D497">
            <v>5000</v>
          </cell>
        </row>
        <row r="498">
          <cell r="A498" t="str">
            <v>112804844X</v>
          </cell>
          <cell r="B498">
            <v>0</v>
          </cell>
          <cell r="D498">
            <v>0</v>
          </cell>
        </row>
        <row r="499">
          <cell r="A499" t="str">
            <v>112804853X</v>
          </cell>
          <cell r="B499">
            <v>0</v>
          </cell>
          <cell r="D499">
            <v>0</v>
          </cell>
        </row>
        <row r="500">
          <cell r="A500" t="str">
            <v>112804864X</v>
          </cell>
          <cell r="B500">
            <v>0</v>
          </cell>
          <cell r="D500">
            <v>0</v>
          </cell>
        </row>
        <row r="501">
          <cell r="A501" t="str">
            <v>112804877X</v>
          </cell>
          <cell r="B501">
            <v>0</v>
          </cell>
          <cell r="D501">
            <v>0</v>
          </cell>
        </row>
        <row r="502">
          <cell r="A502" t="str">
            <v>112804882X</v>
          </cell>
          <cell r="B502">
            <v>0</v>
          </cell>
          <cell r="D502">
            <v>0</v>
          </cell>
        </row>
        <row r="503">
          <cell r="A503" t="str">
            <v>112804899X</v>
          </cell>
          <cell r="B503">
            <v>0</v>
          </cell>
          <cell r="C503">
            <v>5000</v>
          </cell>
          <cell r="D503">
            <v>5000</v>
          </cell>
        </row>
        <row r="504">
          <cell r="A504" t="str">
            <v>112804907X</v>
          </cell>
          <cell r="B504">
            <v>0</v>
          </cell>
          <cell r="C504">
            <v>10000</v>
          </cell>
          <cell r="D504">
            <v>10000</v>
          </cell>
        </row>
        <row r="505">
          <cell r="A505" t="str">
            <v>112804918X</v>
          </cell>
          <cell r="B505">
            <v>0</v>
          </cell>
          <cell r="D505">
            <v>0</v>
          </cell>
        </row>
        <row r="506">
          <cell r="A506" t="str">
            <v>112804921X</v>
          </cell>
          <cell r="B506">
            <v>0</v>
          </cell>
          <cell r="D506">
            <v>0</v>
          </cell>
        </row>
        <row r="507">
          <cell r="A507" t="str">
            <v>112805579X</v>
          </cell>
          <cell r="B507">
            <v>0</v>
          </cell>
          <cell r="D507">
            <v>0</v>
          </cell>
        </row>
        <row r="508">
          <cell r="A508" t="str">
            <v>112805627X</v>
          </cell>
          <cell r="B508">
            <v>0</v>
          </cell>
          <cell r="D508">
            <v>0</v>
          </cell>
        </row>
        <row r="509">
          <cell r="A509" t="str">
            <v>112805649X</v>
          </cell>
          <cell r="B509">
            <v>5000</v>
          </cell>
          <cell r="D509">
            <v>5000</v>
          </cell>
        </row>
        <row r="510">
          <cell r="A510" t="str">
            <v>112805928X</v>
          </cell>
          <cell r="B510">
            <v>0</v>
          </cell>
          <cell r="D510">
            <v>0</v>
          </cell>
        </row>
        <row r="511">
          <cell r="A511" t="str">
            <v>112810030X</v>
          </cell>
          <cell r="B511">
            <v>0</v>
          </cell>
          <cell r="D511">
            <v>0</v>
          </cell>
        </row>
        <row r="512">
          <cell r="A512" t="str">
            <v>112810092X</v>
          </cell>
          <cell r="B512">
            <v>0</v>
          </cell>
          <cell r="D512">
            <v>0</v>
          </cell>
        </row>
        <row r="513">
          <cell r="A513">
            <v>1132417780</v>
          </cell>
          <cell r="B513">
            <v>0</v>
          </cell>
          <cell r="D513">
            <v>0</v>
          </cell>
        </row>
        <row r="514">
          <cell r="A514">
            <v>1133585350</v>
          </cell>
          <cell r="B514">
            <v>0</v>
          </cell>
          <cell r="D514">
            <v>0</v>
          </cell>
        </row>
        <row r="515">
          <cell r="A515">
            <v>1133585420</v>
          </cell>
          <cell r="B515">
            <v>2000</v>
          </cell>
          <cell r="D515">
            <v>2000</v>
          </cell>
        </row>
        <row r="516">
          <cell r="A516" t="str">
            <v>113402166X</v>
          </cell>
          <cell r="B516">
            <v>0</v>
          </cell>
          <cell r="D516">
            <v>0</v>
          </cell>
        </row>
        <row r="517">
          <cell r="A517" t="str">
            <v>113404973X</v>
          </cell>
          <cell r="B517">
            <v>0</v>
          </cell>
          <cell r="D517">
            <v>0</v>
          </cell>
        </row>
        <row r="518">
          <cell r="A518" t="str">
            <v>113405291X</v>
          </cell>
          <cell r="B518">
            <v>0</v>
          </cell>
          <cell r="C518">
            <v>4000</v>
          </cell>
          <cell r="D518">
            <v>4000</v>
          </cell>
        </row>
        <row r="519">
          <cell r="A519" t="str">
            <v>113405417X</v>
          </cell>
          <cell r="B519">
            <v>0</v>
          </cell>
          <cell r="D519">
            <v>0</v>
          </cell>
        </row>
        <row r="520">
          <cell r="A520" t="str">
            <v>113405646X</v>
          </cell>
          <cell r="B520">
            <v>0</v>
          </cell>
          <cell r="D520">
            <v>0</v>
          </cell>
        </row>
        <row r="521">
          <cell r="A521" t="str">
            <v>113405655X</v>
          </cell>
          <cell r="B521">
            <v>0</v>
          </cell>
          <cell r="D521">
            <v>0</v>
          </cell>
        </row>
        <row r="522">
          <cell r="A522" t="str">
            <v>113405666X</v>
          </cell>
          <cell r="B522">
            <v>4000</v>
          </cell>
          <cell r="D522">
            <v>4000</v>
          </cell>
        </row>
        <row r="523">
          <cell r="A523" t="str">
            <v>113405789X</v>
          </cell>
          <cell r="B523">
            <v>0</v>
          </cell>
          <cell r="D523">
            <v>0</v>
          </cell>
        </row>
        <row r="524">
          <cell r="A524" t="str">
            <v>113406788X</v>
          </cell>
          <cell r="B524">
            <v>24000</v>
          </cell>
          <cell r="C524">
            <v>16000</v>
          </cell>
          <cell r="D524">
            <v>40000</v>
          </cell>
        </row>
        <row r="525">
          <cell r="A525" t="str">
            <v>113406867X</v>
          </cell>
          <cell r="B525">
            <v>4000</v>
          </cell>
          <cell r="D525">
            <v>4000</v>
          </cell>
        </row>
        <row r="526">
          <cell r="A526" t="str">
            <v>113406870X</v>
          </cell>
          <cell r="B526">
            <v>0</v>
          </cell>
          <cell r="D526">
            <v>0</v>
          </cell>
        </row>
        <row r="527">
          <cell r="A527">
            <v>1140520030</v>
          </cell>
          <cell r="B527">
            <v>0</v>
          </cell>
          <cell r="D527">
            <v>0</v>
          </cell>
        </row>
        <row r="528">
          <cell r="A528">
            <v>1141403480</v>
          </cell>
          <cell r="B528">
            <v>1000</v>
          </cell>
          <cell r="D528">
            <v>1000</v>
          </cell>
        </row>
        <row r="529">
          <cell r="A529" t="str">
            <v>114194505X</v>
          </cell>
          <cell r="B529">
            <v>0</v>
          </cell>
          <cell r="D529">
            <v>0</v>
          </cell>
        </row>
        <row r="530">
          <cell r="A530" t="str">
            <v>114194811X</v>
          </cell>
          <cell r="B530">
            <v>0</v>
          </cell>
          <cell r="C530">
            <v>4000</v>
          </cell>
          <cell r="D530">
            <v>4000</v>
          </cell>
        </row>
        <row r="531">
          <cell r="A531" t="str">
            <v>114199050X</v>
          </cell>
          <cell r="B531">
            <v>4000</v>
          </cell>
          <cell r="D531">
            <v>4000</v>
          </cell>
        </row>
        <row r="532">
          <cell r="A532" t="str">
            <v>114199061X</v>
          </cell>
          <cell r="B532">
            <v>4000</v>
          </cell>
          <cell r="D532">
            <v>4000</v>
          </cell>
        </row>
        <row r="533">
          <cell r="A533" t="str">
            <v>114199096X</v>
          </cell>
          <cell r="B533">
            <v>1000</v>
          </cell>
          <cell r="C533">
            <v>15000</v>
          </cell>
          <cell r="D533">
            <v>16000</v>
          </cell>
        </row>
        <row r="534">
          <cell r="A534" t="str">
            <v>114199108X</v>
          </cell>
          <cell r="B534">
            <v>1000</v>
          </cell>
          <cell r="C534">
            <v>1500</v>
          </cell>
          <cell r="D534">
            <v>2500</v>
          </cell>
        </row>
        <row r="535">
          <cell r="A535" t="str">
            <v>115442603X</v>
          </cell>
          <cell r="B535">
            <v>0</v>
          </cell>
          <cell r="D535">
            <v>0</v>
          </cell>
        </row>
        <row r="536">
          <cell r="A536">
            <v>1232627940</v>
          </cell>
          <cell r="B536">
            <v>0</v>
          </cell>
          <cell r="C536">
            <v>1000</v>
          </cell>
          <cell r="D536">
            <v>1000</v>
          </cell>
        </row>
        <row r="537">
          <cell r="A537">
            <v>1232676690</v>
          </cell>
          <cell r="B537">
            <v>0</v>
          </cell>
          <cell r="C537">
            <v>1000</v>
          </cell>
          <cell r="D537">
            <v>1000</v>
          </cell>
        </row>
        <row r="538">
          <cell r="A538" t="str">
            <v>123362124X</v>
          </cell>
          <cell r="B538">
            <v>0</v>
          </cell>
          <cell r="D538">
            <v>0</v>
          </cell>
        </row>
        <row r="539">
          <cell r="A539" t="str">
            <v>123362393X</v>
          </cell>
          <cell r="B539">
            <v>3000</v>
          </cell>
          <cell r="D539">
            <v>3000</v>
          </cell>
        </row>
        <row r="540">
          <cell r="A540" t="str">
            <v>123362412X</v>
          </cell>
          <cell r="B540">
            <v>0</v>
          </cell>
          <cell r="D540">
            <v>0</v>
          </cell>
        </row>
        <row r="541">
          <cell r="A541" t="str">
            <v>123362425X</v>
          </cell>
          <cell r="B541">
            <v>1500</v>
          </cell>
          <cell r="D541">
            <v>1500</v>
          </cell>
        </row>
        <row r="542">
          <cell r="A542" t="str">
            <v>123362430X</v>
          </cell>
          <cell r="B542">
            <v>0</v>
          </cell>
          <cell r="D542">
            <v>0</v>
          </cell>
        </row>
        <row r="543">
          <cell r="A543" t="str">
            <v>123362447X</v>
          </cell>
          <cell r="B543">
            <v>0</v>
          </cell>
          <cell r="D543">
            <v>0</v>
          </cell>
        </row>
        <row r="544">
          <cell r="A544" t="str">
            <v>113420812X</v>
          </cell>
          <cell r="B544">
            <v>0</v>
          </cell>
          <cell r="D544">
            <v>0</v>
          </cell>
        </row>
        <row r="545">
          <cell r="A545" t="str">
            <v>113405497X</v>
          </cell>
          <cell r="B545">
            <v>0</v>
          </cell>
          <cell r="D545">
            <v>0</v>
          </cell>
        </row>
        <row r="546">
          <cell r="A546" t="str">
            <v>114199074X</v>
          </cell>
          <cell r="B546">
            <v>0</v>
          </cell>
          <cell r="D546">
            <v>0</v>
          </cell>
        </row>
        <row r="547">
          <cell r="A547" t="str">
            <v>114199089X</v>
          </cell>
          <cell r="B547">
            <v>0</v>
          </cell>
          <cell r="C547">
            <v>2000</v>
          </cell>
          <cell r="D547">
            <v>2000</v>
          </cell>
        </row>
        <row r="548">
          <cell r="A548" t="str">
            <v>112803630X</v>
          </cell>
          <cell r="B548">
            <v>0</v>
          </cell>
          <cell r="D548">
            <v>0</v>
          </cell>
        </row>
        <row r="549">
          <cell r="A549" t="str">
            <v>112804617X</v>
          </cell>
          <cell r="B549">
            <v>0</v>
          </cell>
          <cell r="D549">
            <v>0</v>
          </cell>
        </row>
        <row r="550">
          <cell r="A550" t="str">
            <v>112804620X</v>
          </cell>
          <cell r="B550">
            <v>5000</v>
          </cell>
          <cell r="D550">
            <v>5000</v>
          </cell>
        </row>
        <row r="551">
          <cell r="A551" t="str">
            <v>112804837X</v>
          </cell>
          <cell r="B551">
            <v>0</v>
          </cell>
          <cell r="D551">
            <v>0</v>
          </cell>
        </row>
        <row r="552">
          <cell r="A552" t="str">
            <v>112805177X</v>
          </cell>
          <cell r="B552">
            <v>0</v>
          </cell>
          <cell r="D552">
            <v>0</v>
          </cell>
        </row>
        <row r="553">
          <cell r="A553" t="str">
            <v>112805232X</v>
          </cell>
          <cell r="B553">
            <v>0</v>
          </cell>
          <cell r="D553">
            <v>0</v>
          </cell>
        </row>
        <row r="554">
          <cell r="A554" t="str">
            <v>112805584X</v>
          </cell>
          <cell r="B554">
            <v>0</v>
          </cell>
          <cell r="D554">
            <v>0</v>
          </cell>
        </row>
        <row r="555">
          <cell r="A555" t="str">
            <v>111012677X</v>
          </cell>
          <cell r="B555">
            <v>2000</v>
          </cell>
          <cell r="C555">
            <v>7000</v>
          </cell>
          <cell r="D555">
            <v>9000</v>
          </cell>
        </row>
        <row r="556">
          <cell r="A556" t="str">
            <v>115511923X</v>
          </cell>
          <cell r="B556">
            <v>900</v>
          </cell>
          <cell r="C556">
            <v>1800</v>
          </cell>
          <cell r="D556">
            <v>2700</v>
          </cell>
        </row>
        <row r="557">
          <cell r="A557">
            <v>1232680080</v>
          </cell>
          <cell r="B557">
            <v>0</v>
          </cell>
          <cell r="C557">
            <v>4000</v>
          </cell>
          <cell r="D557">
            <v>4000</v>
          </cell>
        </row>
        <row r="558">
          <cell r="A558" t="str">
            <v>123362386X</v>
          </cell>
          <cell r="B558">
            <v>1500</v>
          </cell>
          <cell r="D558">
            <v>1500</v>
          </cell>
        </row>
        <row r="559">
          <cell r="A559" t="str">
            <v>123362557X</v>
          </cell>
          <cell r="B559">
            <v>1500</v>
          </cell>
          <cell r="C559">
            <v>1500</v>
          </cell>
          <cell r="D559">
            <v>3000</v>
          </cell>
        </row>
        <row r="560">
          <cell r="A560" t="str">
            <v>123362568X</v>
          </cell>
          <cell r="B560">
            <v>1500</v>
          </cell>
          <cell r="C560">
            <v>3000</v>
          </cell>
          <cell r="D560">
            <v>4500</v>
          </cell>
        </row>
        <row r="561">
          <cell r="A561" t="str">
            <v>113328622X</v>
          </cell>
          <cell r="B561">
            <v>2000</v>
          </cell>
          <cell r="D561">
            <v>2000</v>
          </cell>
        </row>
        <row r="562">
          <cell r="A562" t="str">
            <v>111012253X</v>
          </cell>
          <cell r="B562">
            <v>0</v>
          </cell>
          <cell r="D562">
            <v>0</v>
          </cell>
        </row>
        <row r="563">
          <cell r="A563" t="str">
            <v>111024056X</v>
          </cell>
          <cell r="B563">
            <v>3000</v>
          </cell>
          <cell r="D563">
            <v>3000</v>
          </cell>
        </row>
        <row r="564">
          <cell r="A564" t="str">
            <v>111041668X</v>
          </cell>
          <cell r="B564">
            <v>0</v>
          </cell>
          <cell r="D564">
            <v>0</v>
          </cell>
        </row>
        <row r="565">
          <cell r="A565" t="str">
            <v>111069527X</v>
          </cell>
          <cell r="B565">
            <v>0</v>
          </cell>
          <cell r="D565">
            <v>0</v>
          </cell>
        </row>
        <row r="566">
          <cell r="A566" t="str">
            <v>111069651X</v>
          </cell>
          <cell r="B566">
            <v>2500</v>
          </cell>
          <cell r="D566">
            <v>2500</v>
          </cell>
        </row>
        <row r="567">
          <cell r="A567" t="str">
            <v>111070936X</v>
          </cell>
          <cell r="B567">
            <v>0</v>
          </cell>
          <cell r="D567">
            <v>0</v>
          </cell>
        </row>
        <row r="568">
          <cell r="A568" t="str">
            <v>111070998X</v>
          </cell>
          <cell r="B568">
            <v>0</v>
          </cell>
          <cell r="D568">
            <v>0</v>
          </cell>
        </row>
        <row r="569">
          <cell r="A569" t="str">
            <v>111114678X</v>
          </cell>
          <cell r="B569">
            <v>0</v>
          </cell>
          <cell r="D569">
            <v>0</v>
          </cell>
        </row>
        <row r="570">
          <cell r="A570" t="str">
            <v>111231384X</v>
          </cell>
          <cell r="B570">
            <v>0</v>
          </cell>
          <cell r="D570">
            <v>0</v>
          </cell>
        </row>
        <row r="571">
          <cell r="A571" t="str">
            <v>111231391X</v>
          </cell>
          <cell r="B571">
            <v>3000</v>
          </cell>
          <cell r="D571">
            <v>3000</v>
          </cell>
        </row>
        <row r="572">
          <cell r="A572" t="str">
            <v>112068752X</v>
          </cell>
          <cell r="B572">
            <v>0</v>
          </cell>
          <cell r="D572">
            <v>0</v>
          </cell>
        </row>
        <row r="573">
          <cell r="A573" t="str">
            <v>112804976X</v>
          </cell>
          <cell r="B573">
            <v>0</v>
          </cell>
          <cell r="D573">
            <v>0</v>
          </cell>
        </row>
        <row r="574">
          <cell r="A574" t="str">
            <v>112805016X</v>
          </cell>
          <cell r="B574">
            <v>0</v>
          </cell>
          <cell r="D574">
            <v>0</v>
          </cell>
        </row>
        <row r="575">
          <cell r="A575" t="str">
            <v>112805632X</v>
          </cell>
          <cell r="B575">
            <v>0</v>
          </cell>
          <cell r="D575">
            <v>0</v>
          </cell>
        </row>
        <row r="576">
          <cell r="A576" t="str">
            <v>112805658X</v>
          </cell>
          <cell r="B576">
            <v>0</v>
          </cell>
          <cell r="D576">
            <v>0</v>
          </cell>
        </row>
        <row r="577">
          <cell r="A577" t="str">
            <v>112805959X</v>
          </cell>
          <cell r="B577">
            <v>0</v>
          </cell>
          <cell r="D577">
            <v>0</v>
          </cell>
        </row>
        <row r="578">
          <cell r="A578" t="str">
            <v>113405947X</v>
          </cell>
          <cell r="B578">
            <v>0</v>
          </cell>
          <cell r="D578">
            <v>0</v>
          </cell>
        </row>
        <row r="579">
          <cell r="A579" t="str">
            <v>113407435X</v>
          </cell>
          <cell r="B579">
            <v>3000</v>
          </cell>
          <cell r="D579">
            <v>3000</v>
          </cell>
        </row>
        <row r="580">
          <cell r="A580" t="str">
            <v>113407442X</v>
          </cell>
          <cell r="B580">
            <v>2000</v>
          </cell>
          <cell r="D580">
            <v>2000</v>
          </cell>
        </row>
        <row r="581">
          <cell r="A581" t="str">
            <v>113420900X</v>
          </cell>
          <cell r="B581">
            <v>0</v>
          </cell>
          <cell r="D581">
            <v>0</v>
          </cell>
        </row>
        <row r="582">
          <cell r="A582" t="str">
            <v>114194800X</v>
          </cell>
          <cell r="B582">
            <v>0</v>
          </cell>
          <cell r="D582">
            <v>0</v>
          </cell>
        </row>
        <row r="583">
          <cell r="A583" t="str">
            <v>114199409X</v>
          </cell>
          <cell r="B583">
            <v>500</v>
          </cell>
          <cell r="D583">
            <v>500</v>
          </cell>
        </row>
        <row r="584">
          <cell r="A584">
            <v>1154050330</v>
          </cell>
          <cell r="B584">
            <v>1000</v>
          </cell>
          <cell r="D584">
            <v>1000</v>
          </cell>
        </row>
        <row r="585">
          <cell r="A585" t="str">
            <v>123362371X</v>
          </cell>
          <cell r="B585">
            <v>1500</v>
          </cell>
          <cell r="D585">
            <v>1500</v>
          </cell>
        </row>
        <row r="586">
          <cell r="A586" t="str">
            <v>123363011X</v>
          </cell>
          <cell r="B586">
            <v>0</v>
          </cell>
          <cell r="D586">
            <v>0</v>
          </cell>
        </row>
        <row r="587">
          <cell r="A587" t="str">
            <v>111231524X</v>
          </cell>
          <cell r="B587">
            <v>0</v>
          </cell>
          <cell r="C587">
            <v>3000</v>
          </cell>
          <cell r="D587">
            <v>3000</v>
          </cell>
        </row>
        <row r="588">
          <cell r="B588">
            <v>0</v>
          </cell>
          <cell r="D588">
            <v>0</v>
          </cell>
        </row>
        <row r="589">
          <cell r="B589">
            <v>0</v>
          </cell>
          <cell r="D589">
            <v>0</v>
          </cell>
        </row>
        <row r="590">
          <cell r="A590" t="str">
            <v>100031821B</v>
          </cell>
          <cell r="B590">
            <v>200</v>
          </cell>
          <cell r="D590">
            <v>200</v>
          </cell>
        </row>
        <row r="591">
          <cell r="A591">
            <v>1133287320</v>
          </cell>
          <cell r="B591">
            <v>0</v>
          </cell>
          <cell r="D591">
            <v>0</v>
          </cell>
        </row>
        <row r="592">
          <cell r="A592">
            <v>1133288110</v>
          </cell>
          <cell r="B592">
            <v>0</v>
          </cell>
          <cell r="D592">
            <v>0</v>
          </cell>
        </row>
        <row r="593">
          <cell r="A593">
            <v>1133288390</v>
          </cell>
          <cell r="B593">
            <v>1000</v>
          </cell>
          <cell r="D593">
            <v>1000</v>
          </cell>
        </row>
        <row r="594">
          <cell r="A594">
            <v>1133288840</v>
          </cell>
          <cell r="B594">
            <v>1000</v>
          </cell>
          <cell r="D594">
            <v>1000</v>
          </cell>
        </row>
        <row r="595">
          <cell r="A595">
            <v>1133290160</v>
          </cell>
          <cell r="B595">
            <v>1000</v>
          </cell>
          <cell r="D595">
            <v>1000</v>
          </cell>
        </row>
        <row r="596">
          <cell r="A596">
            <v>1133290290</v>
          </cell>
          <cell r="B596">
            <v>1000</v>
          </cell>
          <cell r="D596">
            <v>1000</v>
          </cell>
        </row>
        <row r="597">
          <cell r="A597">
            <v>1133290610</v>
          </cell>
          <cell r="B597">
            <v>0</v>
          </cell>
          <cell r="D597">
            <v>0</v>
          </cell>
        </row>
        <row r="598">
          <cell r="A598">
            <v>1133295390</v>
          </cell>
          <cell r="B598">
            <v>3000</v>
          </cell>
          <cell r="D598">
            <v>3000</v>
          </cell>
        </row>
        <row r="599">
          <cell r="A599">
            <v>1133295910</v>
          </cell>
          <cell r="B599">
            <v>0</v>
          </cell>
          <cell r="C599">
            <v>3000</v>
          </cell>
          <cell r="D599">
            <v>3000</v>
          </cell>
        </row>
        <row r="600">
          <cell r="A600">
            <v>1133296940</v>
          </cell>
          <cell r="B600">
            <v>0</v>
          </cell>
          <cell r="D600">
            <v>0</v>
          </cell>
        </row>
        <row r="601">
          <cell r="A601">
            <v>1133298740</v>
          </cell>
          <cell r="B601">
            <v>2000</v>
          </cell>
          <cell r="C601">
            <v>2000</v>
          </cell>
          <cell r="D601">
            <v>4000</v>
          </cell>
        </row>
        <row r="602">
          <cell r="A602">
            <v>1133298890</v>
          </cell>
          <cell r="B602">
            <v>8000</v>
          </cell>
          <cell r="C602">
            <v>8000</v>
          </cell>
          <cell r="D602">
            <v>16000</v>
          </cell>
        </row>
        <row r="603">
          <cell r="A603" t="str">
            <v>113327807X</v>
          </cell>
          <cell r="B603">
            <v>4000</v>
          </cell>
          <cell r="D603">
            <v>4000</v>
          </cell>
        </row>
        <row r="604">
          <cell r="A604">
            <v>1133295460</v>
          </cell>
          <cell r="B604">
            <v>2000</v>
          </cell>
          <cell r="D604">
            <v>2000</v>
          </cell>
        </row>
        <row r="605">
          <cell r="A605" t="str">
            <v>113329603X</v>
          </cell>
          <cell r="B605">
            <v>4000</v>
          </cell>
          <cell r="C605">
            <v>3000</v>
          </cell>
          <cell r="D605">
            <v>7000</v>
          </cell>
        </row>
        <row r="606">
          <cell r="A606" t="str">
            <v>113329614X</v>
          </cell>
          <cell r="B606">
            <v>2000</v>
          </cell>
          <cell r="C606">
            <v>329</v>
          </cell>
          <cell r="D606">
            <v>2329</v>
          </cell>
        </row>
        <row r="607">
          <cell r="A607" t="str">
            <v>113329627X</v>
          </cell>
          <cell r="B607">
            <v>15000</v>
          </cell>
          <cell r="C607">
            <v>12000</v>
          </cell>
          <cell r="D607">
            <v>27000</v>
          </cell>
        </row>
        <row r="608">
          <cell r="A608" t="str">
            <v>113329632X</v>
          </cell>
          <cell r="B608">
            <v>2500</v>
          </cell>
          <cell r="C608">
            <v>500</v>
          </cell>
          <cell r="D608">
            <v>3000</v>
          </cell>
        </row>
        <row r="609">
          <cell r="A609" t="str">
            <v>113329649X</v>
          </cell>
          <cell r="B609">
            <v>0</v>
          </cell>
          <cell r="D609">
            <v>0</v>
          </cell>
        </row>
        <row r="610">
          <cell r="A610" t="str">
            <v>113329940X</v>
          </cell>
          <cell r="B610">
            <v>20000</v>
          </cell>
          <cell r="D610">
            <v>20000</v>
          </cell>
        </row>
        <row r="611">
          <cell r="A611" t="str">
            <v>113420056X</v>
          </cell>
          <cell r="B611">
            <v>2000</v>
          </cell>
          <cell r="D611">
            <v>2000</v>
          </cell>
        </row>
        <row r="612">
          <cell r="A612">
            <v>1133288240</v>
          </cell>
          <cell r="B612">
            <v>0</v>
          </cell>
          <cell r="D612">
            <v>0</v>
          </cell>
        </row>
        <row r="613">
          <cell r="A613">
            <v>1133288550</v>
          </cell>
          <cell r="B613">
            <v>0</v>
          </cell>
          <cell r="D613">
            <v>0</v>
          </cell>
        </row>
        <row r="614">
          <cell r="A614" t="str">
            <v>113329960X</v>
          </cell>
          <cell r="B614">
            <v>2000</v>
          </cell>
          <cell r="D614">
            <v>2000</v>
          </cell>
        </row>
        <row r="615">
          <cell r="A615" t="str">
            <v>113420012X</v>
          </cell>
          <cell r="B615">
            <v>0</v>
          </cell>
          <cell r="D615">
            <v>0</v>
          </cell>
        </row>
        <row r="616">
          <cell r="A616">
            <v>1134239690</v>
          </cell>
          <cell r="B616">
            <v>2000</v>
          </cell>
          <cell r="C616">
            <v>2000</v>
          </cell>
          <cell r="D616">
            <v>4000</v>
          </cell>
        </row>
        <row r="617">
          <cell r="A617">
            <v>1133288660</v>
          </cell>
          <cell r="B617">
            <v>0</v>
          </cell>
          <cell r="C617">
            <v>2000</v>
          </cell>
          <cell r="D617">
            <v>2000</v>
          </cell>
        </row>
        <row r="618">
          <cell r="A618" t="str">
            <v>113420825X</v>
          </cell>
          <cell r="B618">
            <v>2000</v>
          </cell>
          <cell r="C618">
            <v>1500</v>
          </cell>
          <cell r="D618">
            <v>3500</v>
          </cell>
        </row>
        <row r="619">
          <cell r="A619" t="str">
            <v>113423972X</v>
          </cell>
          <cell r="B619">
            <v>0</v>
          </cell>
          <cell r="D619">
            <v>0</v>
          </cell>
        </row>
        <row r="620">
          <cell r="B620">
            <v>0</v>
          </cell>
          <cell r="D620">
            <v>0</v>
          </cell>
        </row>
        <row r="621">
          <cell r="B621">
            <v>0</v>
          </cell>
          <cell r="D621">
            <v>0</v>
          </cell>
        </row>
        <row r="622">
          <cell r="B622">
            <v>0</v>
          </cell>
          <cell r="D622">
            <v>0</v>
          </cell>
        </row>
        <row r="623">
          <cell r="A623">
            <v>1011645390</v>
          </cell>
          <cell r="B623">
            <v>0</v>
          </cell>
          <cell r="D623">
            <v>0</v>
          </cell>
        </row>
        <row r="624">
          <cell r="A624">
            <v>1011645460</v>
          </cell>
          <cell r="B624">
            <v>450</v>
          </cell>
          <cell r="C624">
            <v>150</v>
          </cell>
          <cell r="D624">
            <v>600</v>
          </cell>
        </row>
        <row r="625">
          <cell r="A625">
            <v>1011645550</v>
          </cell>
          <cell r="B625">
            <v>0</v>
          </cell>
          <cell r="D625">
            <v>0</v>
          </cell>
        </row>
        <row r="626">
          <cell r="A626">
            <v>1011645660</v>
          </cell>
          <cell r="B626">
            <v>450</v>
          </cell>
          <cell r="C626">
            <v>150</v>
          </cell>
          <cell r="D626">
            <v>600</v>
          </cell>
        </row>
        <row r="627">
          <cell r="A627">
            <v>1011645790</v>
          </cell>
          <cell r="B627">
            <v>100</v>
          </cell>
          <cell r="C627">
            <v>100</v>
          </cell>
          <cell r="D627">
            <v>200</v>
          </cell>
        </row>
        <row r="628">
          <cell r="A628">
            <v>1011645840</v>
          </cell>
          <cell r="B628">
            <v>100</v>
          </cell>
          <cell r="C628">
            <v>100</v>
          </cell>
          <cell r="D628">
            <v>200</v>
          </cell>
        </row>
        <row r="629">
          <cell r="A629">
            <v>1012147220</v>
          </cell>
          <cell r="B629">
            <v>100</v>
          </cell>
          <cell r="C629">
            <v>100</v>
          </cell>
          <cell r="D629">
            <v>200</v>
          </cell>
        </row>
        <row r="630">
          <cell r="A630">
            <v>1012147370</v>
          </cell>
          <cell r="B630">
            <v>0</v>
          </cell>
          <cell r="D630">
            <v>0</v>
          </cell>
        </row>
        <row r="631">
          <cell r="A631">
            <v>1012147440</v>
          </cell>
          <cell r="B631">
            <v>500</v>
          </cell>
          <cell r="C631">
            <v>100</v>
          </cell>
          <cell r="D631">
            <v>600</v>
          </cell>
        </row>
        <row r="632">
          <cell r="A632">
            <v>1013532780</v>
          </cell>
          <cell r="B632">
            <v>0</v>
          </cell>
          <cell r="D632">
            <v>0</v>
          </cell>
        </row>
        <row r="633">
          <cell r="A633">
            <v>1013532830</v>
          </cell>
          <cell r="B633">
            <v>350</v>
          </cell>
          <cell r="C633">
            <v>100</v>
          </cell>
          <cell r="D633">
            <v>450</v>
          </cell>
        </row>
        <row r="634">
          <cell r="A634">
            <v>1013532900</v>
          </cell>
          <cell r="B634">
            <v>100</v>
          </cell>
          <cell r="D634">
            <v>100</v>
          </cell>
        </row>
        <row r="635">
          <cell r="A635">
            <v>1013533060</v>
          </cell>
          <cell r="B635">
            <v>0</v>
          </cell>
          <cell r="C635">
            <v>100</v>
          </cell>
          <cell r="D635">
            <v>100</v>
          </cell>
        </row>
        <row r="636">
          <cell r="A636">
            <v>1013533170</v>
          </cell>
          <cell r="B636">
            <v>100</v>
          </cell>
          <cell r="C636">
            <v>100</v>
          </cell>
          <cell r="D636">
            <v>200</v>
          </cell>
        </row>
        <row r="637">
          <cell r="A637">
            <v>1013533200</v>
          </cell>
          <cell r="B637">
            <v>100</v>
          </cell>
          <cell r="D637">
            <v>100</v>
          </cell>
        </row>
        <row r="638">
          <cell r="A638">
            <v>1023189680</v>
          </cell>
          <cell r="B638">
            <v>450</v>
          </cell>
          <cell r="C638">
            <v>150</v>
          </cell>
          <cell r="D638">
            <v>600</v>
          </cell>
        </row>
        <row r="639">
          <cell r="A639">
            <v>1011648290</v>
          </cell>
          <cell r="B639">
            <v>100</v>
          </cell>
          <cell r="D639">
            <v>100</v>
          </cell>
        </row>
        <row r="640">
          <cell r="A640">
            <v>1011648410</v>
          </cell>
          <cell r="B640">
            <v>100</v>
          </cell>
          <cell r="D640">
            <v>100</v>
          </cell>
        </row>
        <row r="641">
          <cell r="A641">
            <v>1012150860</v>
          </cell>
          <cell r="B641">
            <v>100</v>
          </cell>
          <cell r="D641">
            <v>100</v>
          </cell>
        </row>
        <row r="642">
          <cell r="A642">
            <v>1012150710</v>
          </cell>
          <cell r="B642">
            <v>350</v>
          </cell>
          <cell r="D642">
            <v>350</v>
          </cell>
        </row>
        <row r="643">
          <cell r="A643">
            <v>1011649280</v>
          </cell>
          <cell r="B643">
            <v>100</v>
          </cell>
          <cell r="D643">
            <v>100</v>
          </cell>
        </row>
        <row r="644">
          <cell r="A644">
            <v>1012153210</v>
          </cell>
          <cell r="B644">
            <v>0</v>
          </cell>
          <cell r="D644">
            <v>0</v>
          </cell>
        </row>
        <row r="645">
          <cell r="A645">
            <v>1012153180</v>
          </cell>
          <cell r="B645">
            <v>100</v>
          </cell>
          <cell r="D645">
            <v>100</v>
          </cell>
        </row>
        <row r="646">
          <cell r="B646">
            <v>0</v>
          </cell>
          <cell r="D646">
            <v>0</v>
          </cell>
        </row>
        <row r="647">
          <cell r="B647">
            <v>0</v>
          </cell>
          <cell r="D647">
            <v>0</v>
          </cell>
        </row>
        <row r="648">
          <cell r="A648">
            <v>1010475400</v>
          </cell>
          <cell r="B648">
            <v>0</v>
          </cell>
          <cell r="D648">
            <v>0</v>
          </cell>
        </row>
        <row r="649">
          <cell r="A649" t="str">
            <v>101047559A</v>
          </cell>
          <cell r="B649">
            <v>350</v>
          </cell>
          <cell r="C649">
            <v>155</v>
          </cell>
          <cell r="D649">
            <v>505</v>
          </cell>
        </row>
        <row r="650">
          <cell r="A650">
            <v>1010475600</v>
          </cell>
          <cell r="B650">
            <v>0</v>
          </cell>
          <cell r="D650">
            <v>0</v>
          </cell>
        </row>
        <row r="651">
          <cell r="A651">
            <v>1010479190</v>
          </cell>
          <cell r="B651">
            <v>100</v>
          </cell>
          <cell r="C651">
            <v>109</v>
          </cell>
          <cell r="D651">
            <v>209</v>
          </cell>
        </row>
        <row r="652">
          <cell r="A652">
            <v>1010845500</v>
          </cell>
          <cell r="B652">
            <v>450</v>
          </cell>
          <cell r="C652">
            <v>250</v>
          </cell>
          <cell r="D652">
            <v>700</v>
          </cell>
        </row>
        <row r="653">
          <cell r="A653">
            <v>1020215360</v>
          </cell>
          <cell r="B653">
            <v>0</v>
          </cell>
          <cell r="D653">
            <v>0</v>
          </cell>
        </row>
        <row r="654">
          <cell r="A654">
            <v>1020215520</v>
          </cell>
          <cell r="B654">
            <v>4000</v>
          </cell>
          <cell r="C654">
            <v>2000</v>
          </cell>
          <cell r="D654">
            <v>6000</v>
          </cell>
        </row>
        <row r="655">
          <cell r="A655">
            <v>1020243620</v>
          </cell>
          <cell r="B655">
            <v>1000</v>
          </cell>
          <cell r="C655">
            <v>1000</v>
          </cell>
          <cell r="D655">
            <v>2000</v>
          </cell>
        </row>
        <row r="656">
          <cell r="A656">
            <v>1020235920</v>
          </cell>
          <cell r="B656">
            <v>3000</v>
          </cell>
          <cell r="D656">
            <v>3000</v>
          </cell>
        </row>
        <row r="657">
          <cell r="A657">
            <v>1021511230</v>
          </cell>
          <cell r="B657">
            <v>800</v>
          </cell>
          <cell r="D657">
            <v>800</v>
          </cell>
        </row>
        <row r="658">
          <cell r="A658">
            <v>1021522050</v>
          </cell>
          <cell r="B658">
            <v>600</v>
          </cell>
          <cell r="D658">
            <v>600</v>
          </cell>
        </row>
        <row r="659">
          <cell r="A659">
            <v>1022173770</v>
          </cell>
          <cell r="B659">
            <v>550</v>
          </cell>
          <cell r="D659">
            <v>550</v>
          </cell>
        </row>
        <row r="660">
          <cell r="A660" t="str">
            <v>V060300130</v>
          </cell>
          <cell r="B660">
            <v>0</v>
          </cell>
          <cell r="D660">
            <v>0</v>
          </cell>
        </row>
        <row r="661">
          <cell r="A661" t="str">
            <v>V060300260</v>
          </cell>
          <cell r="B661">
            <v>0</v>
          </cell>
          <cell r="D661">
            <v>0</v>
          </cell>
        </row>
        <row r="662">
          <cell r="A662" t="str">
            <v>V060300310</v>
          </cell>
          <cell r="B662">
            <v>0</v>
          </cell>
          <cell r="D662">
            <v>0</v>
          </cell>
        </row>
        <row r="663">
          <cell r="A663">
            <v>1110831650</v>
          </cell>
          <cell r="B663">
            <v>1000</v>
          </cell>
          <cell r="C663">
            <v>1000</v>
          </cell>
          <cell r="D663">
            <v>2000</v>
          </cell>
        </row>
        <row r="664">
          <cell r="A664">
            <v>1110831780</v>
          </cell>
          <cell r="B664">
            <v>1000</v>
          </cell>
          <cell r="C664">
            <v>1000</v>
          </cell>
          <cell r="D664">
            <v>2000</v>
          </cell>
        </row>
        <row r="665">
          <cell r="A665">
            <v>1120439370</v>
          </cell>
          <cell r="B665">
            <v>0</v>
          </cell>
          <cell r="D665">
            <v>0</v>
          </cell>
        </row>
        <row r="666">
          <cell r="A666" t="str">
            <v>114017309C</v>
          </cell>
          <cell r="B666">
            <v>0</v>
          </cell>
          <cell r="D666">
            <v>0</v>
          </cell>
        </row>
        <row r="667">
          <cell r="A667">
            <v>1140518570</v>
          </cell>
          <cell r="B667">
            <v>100</v>
          </cell>
          <cell r="D667">
            <v>100</v>
          </cell>
        </row>
        <row r="668">
          <cell r="A668">
            <v>1141107160</v>
          </cell>
          <cell r="B668">
            <v>200</v>
          </cell>
          <cell r="C668">
            <v>90</v>
          </cell>
          <cell r="D668">
            <v>290</v>
          </cell>
        </row>
        <row r="669">
          <cell r="A669">
            <v>1141950430</v>
          </cell>
          <cell r="B669">
            <v>1700</v>
          </cell>
          <cell r="C669">
            <v>783</v>
          </cell>
          <cell r="D669">
            <v>2483</v>
          </cell>
        </row>
        <row r="670">
          <cell r="A670">
            <v>1141954010</v>
          </cell>
          <cell r="B670">
            <v>0</v>
          </cell>
          <cell r="D670">
            <v>0</v>
          </cell>
        </row>
        <row r="671">
          <cell r="A671">
            <v>1145104640</v>
          </cell>
          <cell r="B671">
            <v>200</v>
          </cell>
          <cell r="D671">
            <v>200</v>
          </cell>
        </row>
        <row r="672">
          <cell r="A672">
            <v>1151210120</v>
          </cell>
          <cell r="B672">
            <v>600</v>
          </cell>
          <cell r="D672">
            <v>600</v>
          </cell>
        </row>
        <row r="673">
          <cell r="A673">
            <v>1151224170</v>
          </cell>
          <cell r="B673">
            <v>100</v>
          </cell>
          <cell r="C673">
            <v>100</v>
          </cell>
          <cell r="D673">
            <v>200</v>
          </cell>
        </row>
        <row r="674">
          <cell r="A674" t="str">
            <v>115230521A</v>
          </cell>
          <cell r="B674">
            <v>450</v>
          </cell>
          <cell r="C674">
            <v>68</v>
          </cell>
          <cell r="D674">
            <v>518</v>
          </cell>
        </row>
        <row r="675">
          <cell r="A675">
            <v>1210149000</v>
          </cell>
          <cell r="B675">
            <v>1200</v>
          </cell>
          <cell r="C675">
            <v>100</v>
          </cell>
          <cell r="D675">
            <v>1300</v>
          </cell>
        </row>
        <row r="676">
          <cell r="A676">
            <v>1230332970</v>
          </cell>
          <cell r="B676">
            <v>200</v>
          </cell>
          <cell r="D676">
            <v>200</v>
          </cell>
        </row>
        <row r="677">
          <cell r="A677">
            <v>1230531760</v>
          </cell>
          <cell r="B677">
            <v>500</v>
          </cell>
          <cell r="C677">
            <v>100</v>
          </cell>
          <cell r="D677">
            <v>600</v>
          </cell>
        </row>
        <row r="678">
          <cell r="A678">
            <v>1230526100</v>
          </cell>
          <cell r="B678">
            <v>800</v>
          </cell>
          <cell r="C678">
            <v>400</v>
          </cell>
          <cell r="D678">
            <v>1200</v>
          </cell>
        </row>
        <row r="679">
          <cell r="A679">
            <v>1240431270</v>
          </cell>
          <cell r="B679">
            <v>0</v>
          </cell>
          <cell r="D679">
            <v>0</v>
          </cell>
        </row>
        <row r="680">
          <cell r="A680">
            <v>1240271870</v>
          </cell>
          <cell r="B680">
            <v>100</v>
          </cell>
          <cell r="C680">
            <v>100</v>
          </cell>
          <cell r="D680">
            <v>200</v>
          </cell>
        </row>
        <row r="681">
          <cell r="A681">
            <v>1240271940</v>
          </cell>
          <cell r="B681">
            <v>0</v>
          </cell>
          <cell r="D681">
            <v>0</v>
          </cell>
        </row>
        <row r="682">
          <cell r="A682">
            <v>1240312980</v>
          </cell>
          <cell r="B682">
            <v>900</v>
          </cell>
          <cell r="C682">
            <v>100</v>
          </cell>
          <cell r="D682">
            <v>1000</v>
          </cell>
        </row>
        <row r="683">
          <cell r="A683">
            <v>1240432370</v>
          </cell>
          <cell r="B683">
            <v>800</v>
          </cell>
          <cell r="C683">
            <v>100</v>
          </cell>
          <cell r="D683">
            <v>900</v>
          </cell>
        </row>
        <row r="684">
          <cell r="A684">
            <v>1255117170</v>
          </cell>
          <cell r="B684">
            <v>2000</v>
          </cell>
          <cell r="C684">
            <v>1000</v>
          </cell>
          <cell r="D684">
            <v>3000</v>
          </cell>
        </row>
        <row r="685">
          <cell r="A685">
            <v>1312765320</v>
          </cell>
          <cell r="B685">
            <v>0</v>
          </cell>
          <cell r="D685">
            <v>0</v>
          </cell>
        </row>
        <row r="686">
          <cell r="A686" t="str">
            <v>V060300480</v>
          </cell>
          <cell r="B686">
            <v>10000</v>
          </cell>
          <cell r="D686">
            <v>10000</v>
          </cell>
        </row>
        <row r="687">
          <cell r="A687" t="str">
            <v>V060300570</v>
          </cell>
          <cell r="B687">
            <v>0</v>
          </cell>
          <cell r="D687">
            <v>0</v>
          </cell>
        </row>
        <row r="688">
          <cell r="A688" t="str">
            <v>V060300680</v>
          </cell>
          <cell r="B688">
            <v>10000</v>
          </cell>
          <cell r="D688">
            <v>10000</v>
          </cell>
        </row>
        <row r="689">
          <cell r="A689" t="str">
            <v>V060300710</v>
          </cell>
          <cell r="B689">
            <v>0</v>
          </cell>
          <cell r="D689">
            <v>0</v>
          </cell>
        </row>
        <row r="690">
          <cell r="A690" t="str">
            <v>V063100380</v>
          </cell>
          <cell r="B690">
            <v>0</v>
          </cell>
          <cell r="D690">
            <v>0</v>
          </cell>
        </row>
        <row r="691">
          <cell r="A691" t="str">
            <v xml:space="preserve">V063100450 </v>
          </cell>
          <cell r="B691">
            <v>10000</v>
          </cell>
          <cell r="C691">
            <v>10000</v>
          </cell>
          <cell r="D691">
            <v>20000</v>
          </cell>
        </row>
        <row r="692">
          <cell r="A692" t="str">
            <v>V063100540</v>
          </cell>
          <cell r="B692">
            <v>13000</v>
          </cell>
          <cell r="C692">
            <v>10000</v>
          </cell>
          <cell r="D692">
            <v>23000</v>
          </cell>
        </row>
        <row r="693">
          <cell r="A693" t="str">
            <v>V063100650</v>
          </cell>
          <cell r="B693">
            <v>0</v>
          </cell>
          <cell r="D693">
            <v>0</v>
          </cell>
        </row>
        <row r="694">
          <cell r="A694" t="str">
            <v>V063100780</v>
          </cell>
          <cell r="B694">
            <v>0</v>
          </cell>
          <cell r="D694">
            <v>0</v>
          </cell>
        </row>
        <row r="695">
          <cell r="A695" t="str">
            <v>V066000120</v>
          </cell>
          <cell r="B695">
            <v>0</v>
          </cell>
          <cell r="D695">
            <v>0</v>
          </cell>
        </row>
        <row r="696">
          <cell r="A696" t="str">
            <v>V063100100</v>
          </cell>
          <cell r="B696">
            <v>10000</v>
          </cell>
          <cell r="D696">
            <v>10000</v>
          </cell>
        </row>
        <row r="697">
          <cell r="A697" t="str">
            <v>V312100170</v>
          </cell>
          <cell r="B697">
            <v>0</v>
          </cell>
          <cell r="D697">
            <v>0</v>
          </cell>
        </row>
        <row r="698">
          <cell r="A698">
            <v>1350105380</v>
          </cell>
          <cell r="B698">
            <v>0</v>
          </cell>
          <cell r="D698">
            <v>0</v>
          </cell>
        </row>
        <row r="699">
          <cell r="A699" t="str">
            <v>V350100150</v>
          </cell>
          <cell r="B699">
            <v>0</v>
          </cell>
          <cell r="D699">
            <v>0</v>
          </cell>
        </row>
        <row r="700">
          <cell r="A700" t="str">
            <v>V255100150</v>
          </cell>
          <cell r="B700">
            <v>9000</v>
          </cell>
          <cell r="C700">
            <v>5000</v>
          </cell>
          <cell r="D700">
            <v>14000</v>
          </cell>
        </row>
        <row r="701">
          <cell r="A701">
            <v>1230211570</v>
          </cell>
          <cell r="B701">
            <v>0</v>
          </cell>
          <cell r="D701">
            <v>0</v>
          </cell>
        </row>
        <row r="702">
          <cell r="A702">
            <v>1230206640</v>
          </cell>
          <cell r="B702">
            <v>0</v>
          </cell>
          <cell r="D702">
            <v>0</v>
          </cell>
        </row>
        <row r="703">
          <cell r="A703" t="str">
            <v>V220100150</v>
          </cell>
          <cell r="B703">
            <v>846</v>
          </cell>
          <cell r="D703">
            <v>846</v>
          </cell>
        </row>
        <row r="704">
          <cell r="A704" t="str">
            <v>V060100150</v>
          </cell>
          <cell r="B704">
            <v>0</v>
          </cell>
          <cell r="C704">
            <v>10000</v>
          </cell>
          <cell r="D704">
            <v>10000</v>
          </cell>
        </row>
        <row r="705">
          <cell r="A705" t="str">
            <v>V060300860</v>
          </cell>
          <cell r="B705">
            <v>0</v>
          </cell>
          <cell r="D705">
            <v>0</v>
          </cell>
        </row>
        <row r="706">
          <cell r="A706" t="str">
            <v>V066200160</v>
          </cell>
          <cell r="B706">
            <v>0</v>
          </cell>
          <cell r="D706">
            <v>0</v>
          </cell>
        </row>
        <row r="707">
          <cell r="A707" t="str">
            <v>V063600150</v>
          </cell>
          <cell r="B707">
            <v>0</v>
          </cell>
          <cell r="D707">
            <v>0</v>
          </cell>
        </row>
        <row r="708">
          <cell r="A708" t="str">
            <v>V063700180</v>
          </cell>
          <cell r="B708">
            <v>0</v>
          </cell>
          <cell r="D708">
            <v>0</v>
          </cell>
        </row>
        <row r="709">
          <cell r="A709" t="str">
            <v>V063800130</v>
          </cell>
          <cell r="B709">
            <v>0</v>
          </cell>
          <cell r="D709">
            <v>0</v>
          </cell>
        </row>
        <row r="710">
          <cell r="A710" t="str">
            <v>111066748X</v>
          </cell>
          <cell r="B710">
            <v>0</v>
          </cell>
          <cell r="D710">
            <v>0</v>
          </cell>
        </row>
        <row r="711">
          <cell r="A711" t="str">
            <v>111066757X</v>
          </cell>
          <cell r="B711">
            <v>0</v>
          </cell>
          <cell r="D711">
            <v>0</v>
          </cell>
        </row>
        <row r="712">
          <cell r="A712" t="str">
            <v>111068625X</v>
          </cell>
          <cell r="D712">
            <v>0</v>
          </cell>
        </row>
        <row r="713">
          <cell r="A713" t="str">
            <v>111317194X</v>
          </cell>
          <cell r="B713">
            <v>0</v>
          </cell>
          <cell r="D713">
            <v>0</v>
          </cell>
        </row>
        <row r="714">
          <cell r="A714" t="str">
            <v>111115747X</v>
          </cell>
          <cell r="B714">
            <v>0</v>
          </cell>
          <cell r="D714">
            <v>0</v>
          </cell>
        </row>
        <row r="715">
          <cell r="A715" t="str">
            <v>111310483X</v>
          </cell>
          <cell r="B715">
            <v>0</v>
          </cell>
          <cell r="D715">
            <v>0</v>
          </cell>
        </row>
        <row r="716">
          <cell r="A716" t="str">
            <v>V063800260</v>
          </cell>
          <cell r="B716">
            <v>0</v>
          </cell>
          <cell r="D716">
            <v>0</v>
          </cell>
        </row>
        <row r="717">
          <cell r="A717" t="str">
            <v>101048174A</v>
          </cell>
          <cell r="B717">
            <v>0</v>
          </cell>
          <cell r="D717">
            <v>0</v>
          </cell>
        </row>
        <row r="718">
          <cell r="A718" t="str">
            <v>101048196A</v>
          </cell>
          <cell r="B718">
            <v>0</v>
          </cell>
          <cell r="D718">
            <v>0</v>
          </cell>
        </row>
        <row r="719">
          <cell r="A719">
            <v>1020240920</v>
          </cell>
          <cell r="B719">
            <v>0</v>
          </cell>
          <cell r="D719">
            <v>0</v>
          </cell>
        </row>
        <row r="720">
          <cell r="A720">
            <v>1021539650</v>
          </cell>
          <cell r="B720">
            <v>500</v>
          </cell>
          <cell r="D720">
            <v>500</v>
          </cell>
        </row>
        <row r="721">
          <cell r="A721" t="str">
            <v>115270857B</v>
          </cell>
          <cell r="B721">
            <v>0</v>
          </cell>
          <cell r="D721">
            <v>0</v>
          </cell>
        </row>
        <row r="722">
          <cell r="A722" t="str">
            <v>115270893B</v>
          </cell>
          <cell r="B722">
            <v>500</v>
          </cell>
          <cell r="C722">
            <v>100</v>
          </cell>
          <cell r="D722">
            <v>600</v>
          </cell>
        </row>
        <row r="723">
          <cell r="A723">
            <v>1155117270</v>
          </cell>
          <cell r="B723">
            <v>1000</v>
          </cell>
          <cell r="D723">
            <v>1000</v>
          </cell>
        </row>
        <row r="724">
          <cell r="A724">
            <v>1230208110</v>
          </cell>
          <cell r="B724">
            <v>0</v>
          </cell>
          <cell r="D724">
            <v>0</v>
          </cell>
        </row>
        <row r="725">
          <cell r="A725" t="str">
            <v>V258000530</v>
          </cell>
          <cell r="D725">
            <v>0</v>
          </cell>
        </row>
        <row r="726">
          <cell r="A726" t="str">
            <v>V258000640</v>
          </cell>
          <cell r="D726">
            <v>0</v>
          </cell>
        </row>
        <row r="727">
          <cell r="A727" t="str">
            <v>V258000770</v>
          </cell>
          <cell r="B727">
            <v>0</v>
          </cell>
          <cell r="D727">
            <v>0</v>
          </cell>
        </row>
        <row r="728">
          <cell r="A728" t="str">
            <v>1230208390</v>
          </cell>
          <cell r="B728">
            <v>400</v>
          </cell>
          <cell r="D728">
            <v>400</v>
          </cell>
        </row>
        <row r="729">
          <cell r="A729">
            <v>1010486460</v>
          </cell>
          <cell r="B729">
            <v>100</v>
          </cell>
          <cell r="D729">
            <v>100</v>
          </cell>
        </row>
        <row r="730">
          <cell r="A730">
            <v>1010487740</v>
          </cell>
          <cell r="B730">
            <v>0</v>
          </cell>
          <cell r="C730">
            <v>50</v>
          </cell>
          <cell r="D730">
            <v>50</v>
          </cell>
        </row>
        <row r="731">
          <cell r="A731" t="str">
            <v>VP9103</v>
          </cell>
          <cell r="B731">
            <v>100</v>
          </cell>
          <cell r="D731">
            <v>100</v>
          </cell>
        </row>
        <row r="732">
          <cell r="A732">
            <v>1010488680</v>
          </cell>
          <cell r="D732">
            <v>0</v>
          </cell>
        </row>
        <row r="733">
          <cell r="A733">
            <v>1021114510</v>
          </cell>
          <cell r="B733">
            <v>1500</v>
          </cell>
          <cell r="D733">
            <v>1500</v>
          </cell>
        </row>
        <row r="734">
          <cell r="A734">
            <v>1021541190</v>
          </cell>
          <cell r="B734">
            <v>0</v>
          </cell>
          <cell r="D734">
            <v>0</v>
          </cell>
        </row>
        <row r="735">
          <cell r="A735" t="str">
            <v>102215706A</v>
          </cell>
          <cell r="B735">
            <v>1700</v>
          </cell>
          <cell r="D735">
            <v>1700</v>
          </cell>
        </row>
        <row r="736">
          <cell r="A736" t="str">
            <v>102313822C</v>
          </cell>
          <cell r="B736">
            <v>0</v>
          </cell>
          <cell r="D736">
            <v>0</v>
          </cell>
        </row>
        <row r="737">
          <cell r="A737" t="str">
            <v>V060301050</v>
          </cell>
          <cell r="B737">
            <v>0</v>
          </cell>
          <cell r="D737">
            <v>0</v>
          </cell>
        </row>
        <row r="738">
          <cell r="A738" t="str">
            <v>114110774X</v>
          </cell>
          <cell r="B738">
            <v>0</v>
          </cell>
          <cell r="D738">
            <v>0</v>
          </cell>
        </row>
        <row r="739">
          <cell r="A739" t="str">
            <v>114198158X</v>
          </cell>
          <cell r="B739">
            <v>0</v>
          </cell>
          <cell r="D739">
            <v>0</v>
          </cell>
        </row>
        <row r="740">
          <cell r="A740" t="str">
            <v>115212408B</v>
          </cell>
          <cell r="B740">
            <v>100</v>
          </cell>
          <cell r="C740">
            <v>200</v>
          </cell>
          <cell r="D740">
            <v>300</v>
          </cell>
        </row>
        <row r="741">
          <cell r="A741">
            <v>1152124190</v>
          </cell>
          <cell r="B741">
            <v>50</v>
          </cell>
          <cell r="C741">
            <v>60</v>
          </cell>
          <cell r="D741">
            <v>110</v>
          </cell>
        </row>
        <row r="742">
          <cell r="A742" t="str">
            <v>115271085A</v>
          </cell>
          <cell r="B742">
            <v>120</v>
          </cell>
          <cell r="C742">
            <v>570</v>
          </cell>
          <cell r="D742">
            <v>690</v>
          </cell>
        </row>
        <row r="743">
          <cell r="A743" t="str">
            <v>115280641B</v>
          </cell>
          <cell r="B743">
            <v>0</v>
          </cell>
          <cell r="D743">
            <v>0</v>
          </cell>
        </row>
        <row r="744">
          <cell r="A744" t="str">
            <v>V060100280</v>
          </cell>
          <cell r="B744">
            <v>5000</v>
          </cell>
          <cell r="D744">
            <v>5000</v>
          </cell>
        </row>
        <row r="745">
          <cell r="A745" t="str">
            <v>V060100330</v>
          </cell>
          <cell r="B745">
            <v>0</v>
          </cell>
          <cell r="C745">
            <v>5000</v>
          </cell>
          <cell r="D745">
            <v>5000</v>
          </cell>
        </row>
        <row r="746">
          <cell r="A746" t="str">
            <v>V060100590</v>
          </cell>
          <cell r="B746">
            <v>10000</v>
          </cell>
          <cell r="D746">
            <v>10000</v>
          </cell>
        </row>
        <row r="747">
          <cell r="A747" t="str">
            <v>V060600250</v>
          </cell>
          <cell r="B747">
            <v>5000</v>
          </cell>
          <cell r="D747">
            <v>5000</v>
          </cell>
        </row>
        <row r="748">
          <cell r="A748" t="str">
            <v>V060300930</v>
          </cell>
          <cell r="B748">
            <v>10000</v>
          </cell>
          <cell r="D748">
            <v>10000</v>
          </cell>
        </row>
        <row r="749">
          <cell r="A749" t="str">
            <v>V066200290</v>
          </cell>
          <cell r="B749">
            <v>10000</v>
          </cell>
          <cell r="D749">
            <v>10000</v>
          </cell>
        </row>
        <row r="750">
          <cell r="A750" t="str">
            <v>V063100900</v>
          </cell>
          <cell r="B750">
            <v>0</v>
          </cell>
          <cell r="D750">
            <v>0</v>
          </cell>
        </row>
        <row r="751">
          <cell r="A751" t="str">
            <v>V063600280</v>
          </cell>
          <cell r="B751">
            <v>0</v>
          </cell>
          <cell r="D751">
            <v>0</v>
          </cell>
        </row>
        <row r="752">
          <cell r="A752">
            <v>1253181740</v>
          </cell>
          <cell r="B752">
            <v>0</v>
          </cell>
          <cell r="D752">
            <v>0</v>
          </cell>
        </row>
        <row r="753">
          <cell r="A753">
            <v>1253182000</v>
          </cell>
          <cell r="B753">
            <v>0</v>
          </cell>
          <cell r="D753">
            <v>0</v>
          </cell>
        </row>
        <row r="754">
          <cell r="A754">
            <v>1010845050</v>
          </cell>
          <cell r="B754">
            <v>162</v>
          </cell>
          <cell r="C754">
            <v>378</v>
          </cell>
          <cell r="D754">
            <v>540</v>
          </cell>
        </row>
        <row r="755">
          <cell r="A755">
            <v>1060100330</v>
          </cell>
          <cell r="B755">
            <v>10000</v>
          </cell>
          <cell r="C755">
            <v>10000</v>
          </cell>
          <cell r="D755">
            <v>20000</v>
          </cell>
        </row>
        <row r="756">
          <cell r="A756">
            <v>1311784010</v>
          </cell>
          <cell r="B756">
            <v>0</v>
          </cell>
          <cell r="C756">
            <v>1000</v>
          </cell>
          <cell r="D756">
            <v>1000</v>
          </cell>
        </row>
        <row r="757">
          <cell r="A757">
            <v>1022141780</v>
          </cell>
          <cell r="B757">
            <v>800</v>
          </cell>
          <cell r="C757">
            <v>1200</v>
          </cell>
          <cell r="D757">
            <v>2000</v>
          </cell>
        </row>
        <row r="758">
          <cell r="A758">
            <v>1010264110</v>
          </cell>
          <cell r="B758">
            <v>0</v>
          </cell>
          <cell r="D758">
            <v>0</v>
          </cell>
        </row>
        <row r="759">
          <cell r="A759">
            <v>1010487500</v>
          </cell>
          <cell r="D759">
            <v>0</v>
          </cell>
        </row>
        <row r="760">
          <cell r="A760">
            <v>1012149330</v>
          </cell>
          <cell r="B760">
            <v>0</v>
          </cell>
          <cell r="D760">
            <v>0</v>
          </cell>
        </row>
        <row r="761">
          <cell r="A761">
            <v>1012149400</v>
          </cell>
          <cell r="B761">
            <v>0</v>
          </cell>
          <cell r="D761">
            <v>0</v>
          </cell>
        </row>
        <row r="762">
          <cell r="A762">
            <v>1012149590</v>
          </cell>
          <cell r="B762">
            <v>0</v>
          </cell>
          <cell r="D762">
            <v>0</v>
          </cell>
        </row>
        <row r="763">
          <cell r="A763">
            <v>1012151890</v>
          </cell>
          <cell r="B763">
            <v>435</v>
          </cell>
          <cell r="C763">
            <v>-55</v>
          </cell>
          <cell r="D763">
            <v>380</v>
          </cell>
        </row>
        <row r="764">
          <cell r="A764">
            <v>1023192800</v>
          </cell>
          <cell r="B764">
            <v>500</v>
          </cell>
          <cell r="C764">
            <v>500</v>
          </cell>
          <cell r="D764">
            <v>1000</v>
          </cell>
        </row>
        <row r="765">
          <cell r="A765">
            <v>1152711400</v>
          </cell>
          <cell r="B765">
            <v>300</v>
          </cell>
          <cell r="C765">
            <v>300</v>
          </cell>
          <cell r="D765">
            <v>600</v>
          </cell>
        </row>
        <row r="766">
          <cell r="A766">
            <v>1152711950</v>
          </cell>
          <cell r="B766">
            <v>0</v>
          </cell>
          <cell r="D766">
            <v>0</v>
          </cell>
        </row>
        <row r="767">
          <cell r="A767">
            <v>1152806740</v>
          </cell>
          <cell r="B767">
            <v>500</v>
          </cell>
          <cell r="C767">
            <v>200</v>
          </cell>
          <cell r="D767">
            <v>700</v>
          </cell>
        </row>
        <row r="768">
          <cell r="A768" t="str">
            <v>101026484A</v>
          </cell>
          <cell r="B768">
            <v>1000</v>
          </cell>
          <cell r="D768">
            <v>1000</v>
          </cell>
        </row>
        <row r="769">
          <cell r="A769">
            <v>6060111300</v>
          </cell>
          <cell r="B769">
            <v>10000</v>
          </cell>
          <cell r="C769">
            <v>10000</v>
          </cell>
          <cell r="D769">
            <v>20000</v>
          </cell>
        </row>
        <row r="770">
          <cell r="A770">
            <v>1020244290</v>
          </cell>
          <cell r="B770">
            <v>1000</v>
          </cell>
          <cell r="D770">
            <v>1000</v>
          </cell>
        </row>
        <row r="771">
          <cell r="A771">
            <v>1020244340</v>
          </cell>
          <cell r="B771">
            <v>1000</v>
          </cell>
          <cell r="D771">
            <v>1000</v>
          </cell>
        </row>
        <row r="772">
          <cell r="A772">
            <v>1021541080</v>
          </cell>
          <cell r="B772">
            <v>200</v>
          </cell>
          <cell r="D772">
            <v>200</v>
          </cell>
        </row>
        <row r="773">
          <cell r="A773">
            <v>1023140690</v>
          </cell>
          <cell r="B773">
            <v>162</v>
          </cell>
          <cell r="D773">
            <v>162</v>
          </cell>
        </row>
        <row r="774">
          <cell r="A774">
            <v>1050269560</v>
          </cell>
          <cell r="B774">
            <v>1000</v>
          </cell>
          <cell r="D774">
            <v>1000</v>
          </cell>
        </row>
        <row r="775">
          <cell r="A775">
            <v>1050269670</v>
          </cell>
          <cell r="B775">
            <v>1000</v>
          </cell>
          <cell r="D775">
            <v>1000</v>
          </cell>
        </row>
        <row r="776">
          <cell r="A776">
            <v>1152807110</v>
          </cell>
          <cell r="B776">
            <v>0</v>
          </cell>
          <cell r="D776">
            <v>0</v>
          </cell>
        </row>
        <row r="777">
          <cell r="A777">
            <v>1240273340</v>
          </cell>
          <cell r="B777">
            <v>0</v>
          </cell>
          <cell r="D777">
            <v>0</v>
          </cell>
        </row>
        <row r="778">
          <cell r="A778">
            <v>1255120150</v>
          </cell>
          <cell r="B778">
            <v>0</v>
          </cell>
          <cell r="D778">
            <v>0</v>
          </cell>
        </row>
        <row r="779">
          <cell r="A779">
            <v>1312767850</v>
          </cell>
          <cell r="B779">
            <v>0</v>
          </cell>
          <cell r="D779">
            <v>0</v>
          </cell>
        </row>
        <row r="780">
          <cell r="A780" t="str">
            <v>131276792A</v>
          </cell>
          <cell r="B780">
            <v>0</v>
          </cell>
          <cell r="D780">
            <v>0</v>
          </cell>
        </row>
        <row r="781">
          <cell r="A781">
            <v>1152220070</v>
          </cell>
          <cell r="B781">
            <v>150</v>
          </cell>
          <cell r="D781">
            <v>150</v>
          </cell>
        </row>
        <row r="782">
          <cell r="A782">
            <v>1152711590</v>
          </cell>
          <cell r="B782">
            <v>100</v>
          </cell>
          <cell r="D782">
            <v>100</v>
          </cell>
        </row>
        <row r="783">
          <cell r="A783">
            <v>1312122150</v>
          </cell>
          <cell r="D783">
            <v>0</v>
          </cell>
        </row>
        <row r="784">
          <cell r="A784">
            <v>1312122040</v>
          </cell>
          <cell r="D784">
            <v>0</v>
          </cell>
        </row>
        <row r="785">
          <cell r="A785">
            <v>1312768220</v>
          </cell>
          <cell r="B785">
            <v>0</v>
          </cell>
          <cell r="D785">
            <v>0</v>
          </cell>
        </row>
        <row r="786">
          <cell r="A786">
            <v>1312768440</v>
          </cell>
          <cell r="D786">
            <v>0</v>
          </cell>
        </row>
        <row r="787">
          <cell r="A787">
            <v>1000728990</v>
          </cell>
          <cell r="B787">
            <v>200</v>
          </cell>
          <cell r="D787">
            <v>200</v>
          </cell>
        </row>
        <row r="788">
          <cell r="A788">
            <v>1258028990</v>
          </cell>
          <cell r="D788">
            <v>0</v>
          </cell>
        </row>
        <row r="789">
          <cell r="B789">
            <v>0</v>
          </cell>
          <cell r="D789">
            <v>0</v>
          </cell>
        </row>
        <row r="790">
          <cell r="B790">
            <v>0</v>
          </cell>
          <cell r="D790">
            <v>0</v>
          </cell>
        </row>
        <row r="791">
          <cell r="A791">
            <v>1000321700</v>
          </cell>
          <cell r="B791">
            <v>0</v>
          </cell>
          <cell r="C791">
            <v>500</v>
          </cell>
          <cell r="D791">
            <v>500</v>
          </cell>
        </row>
        <row r="792">
          <cell r="A792">
            <v>1010478450</v>
          </cell>
          <cell r="B792">
            <v>100</v>
          </cell>
          <cell r="D792">
            <v>100</v>
          </cell>
        </row>
        <row r="793">
          <cell r="A793">
            <v>1022502840</v>
          </cell>
          <cell r="B793">
            <v>0</v>
          </cell>
          <cell r="D793">
            <v>0</v>
          </cell>
        </row>
        <row r="794">
          <cell r="A794">
            <v>1022507050</v>
          </cell>
          <cell r="B794">
            <v>3500</v>
          </cell>
          <cell r="C794">
            <v>400</v>
          </cell>
          <cell r="D794">
            <v>3900</v>
          </cell>
        </row>
        <row r="795">
          <cell r="A795">
            <v>1110114030</v>
          </cell>
          <cell r="B795">
            <v>2000</v>
          </cell>
          <cell r="C795">
            <v>1012</v>
          </cell>
          <cell r="D795">
            <v>3012</v>
          </cell>
        </row>
        <row r="796">
          <cell r="A796">
            <v>1151214500</v>
          </cell>
          <cell r="B796">
            <v>0</v>
          </cell>
          <cell r="D796">
            <v>0</v>
          </cell>
        </row>
        <row r="797">
          <cell r="A797">
            <v>1210141590</v>
          </cell>
          <cell r="B797">
            <v>0</v>
          </cell>
          <cell r="D797">
            <v>0</v>
          </cell>
        </row>
        <row r="798">
          <cell r="A798">
            <v>1210171300</v>
          </cell>
          <cell r="B798">
            <v>1000</v>
          </cell>
          <cell r="C798">
            <v>500</v>
          </cell>
          <cell r="D798">
            <v>1500</v>
          </cell>
        </row>
        <row r="799">
          <cell r="A799">
            <v>1210171470</v>
          </cell>
          <cell r="B799">
            <v>1000</v>
          </cell>
          <cell r="D799">
            <v>1000</v>
          </cell>
        </row>
        <row r="800">
          <cell r="A800">
            <v>1210301330</v>
          </cell>
          <cell r="B800">
            <v>1200</v>
          </cell>
          <cell r="C800">
            <v>500</v>
          </cell>
          <cell r="D800">
            <v>1700</v>
          </cell>
        </row>
        <row r="801">
          <cell r="A801">
            <v>1210901060</v>
          </cell>
          <cell r="B801">
            <v>2600</v>
          </cell>
          <cell r="C801">
            <v>800</v>
          </cell>
          <cell r="D801">
            <v>3400</v>
          </cell>
        </row>
        <row r="802">
          <cell r="A802">
            <v>1230329590</v>
          </cell>
          <cell r="B802">
            <v>0</v>
          </cell>
          <cell r="C802">
            <v>400</v>
          </cell>
          <cell r="D802">
            <v>400</v>
          </cell>
        </row>
        <row r="803">
          <cell r="A803">
            <v>1230330990</v>
          </cell>
          <cell r="B803">
            <v>0</v>
          </cell>
          <cell r="D803">
            <v>0</v>
          </cell>
        </row>
        <row r="804">
          <cell r="A804">
            <v>1230525800</v>
          </cell>
          <cell r="B804">
            <v>7000</v>
          </cell>
          <cell r="C804">
            <v>1300</v>
          </cell>
          <cell r="D804">
            <v>8300</v>
          </cell>
        </row>
        <row r="805">
          <cell r="A805">
            <v>1253202290</v>
          </cell>
          <cell r="B805">
            <v>0</v>
          </cell>
          <cell r="D805">
            <v>0</v>
          </cell>
        </row>
        <row r="806">
          <cell r="A806" t="str">
            <v>V323100150</v>
          </cell>
          <cell r="B806">
            <v>0</v>
          </cell>
          <cell r="D806">
            <v>0</v>
          </cell>
        </row>
        <row r="807">
          <cell r="A807">
            <v>1230524410</v>
          </cell>
          <cell r="B807">
            <v>0</v>
          </cell>
          <cell r="D807">
            <v>0</v>
          </cell>
        </row>
        <row r="808">
          <cell r="A808">
            <v>1233624010</v>
          </cell>
          <cell r="B808">
            <v>0</v>
          </cell>
          <cell r="D808">
            <v>0</v>
          </cell>
        </row>
        <row r="809">
          <cell r="A809">
            <v>1323117170</v>
          </cell>
          <cell r="B809">
            <v>0</v>
          </cell>
          <cell r="D809">
            <v>0</v>
          </cell>
        </row>
        <row r="810">
          <cell r="A810" t="str">
            <v>123010906A</v>
          </cell>
          <cell r="B810">
            <v>0</v>
          </cell>
          <cell r="D810">
            <v>0</v>
          </cell>
        </row>
        <row r="811">
          <cell r="A811" t="str">
            <v>123010917A</v>
          </cell>
          <cell r="B811">
            <v>1800</v>
          </cell>
          <cell r="C811">
            <v>400</v>
          </cell>
          <cell r="D811">
            <v>2200</v>
          </cell>
        </row>
        <row r="812">
          <cell r="A812">
            <v>1230331470</v>
          </cell>
          <cell r="B812">
            <v>200</v>
          </cell>
          <cell r="D812">
            <v>200</v>
          </cell>
        </row>
        <row r="813">
          <cell r="A813">
            <v>1110817290</v>
          </cell>
          <cell r="B813">
            <v>250</v>
          </cell>
          <cell r="D813">
            <v>250</v>
          </cell>
        </row>
        <row r="814">
          <cell r="A814" t="str">
            <v>113133853X</v>
          </cell>
          <cell r="B814">
            <v>6000</v>
          </cell>
          <cell r="C814">
            <v>2000</v>
          </cell>
          <cell r="D814">
            <v>8000</v>
          </cell>
        </row>
        <row r="815">
          <cell r="A815" t="str">
            <v>113133882X</v>
          </cell>
          <cell r="B815">
            <v>0</v>
          </cell>
          <cell r="D815">
            <v>0</v>
          </cell>
        </row>
        <row r="816">
          <cell r="A816" t="str">
            <v>113133952X</v>
          </cell>
          <cell r="B816">
            <v>0</v>
          </cell>
          <cell r="D816">
            <v>0</v>
          </cell>
        </row>
        <row r="817">
          <cell r="A817" t="str">
            <v>113134353X</v>
          </cell>
          <cell r="B817">
            <v>4000</v>
          </cell>
          <cell r="D817">
            <v>4000</v>
          </cell>
        </row>
        <row r="818">
          <cell r="A818" t="str">
            <v>115443767X</v>
          </cell>
          <cell r="B818">
            <v>5000</v>
          </cell>
          <cell r="D818">
            <v>5000</v>
          </cell>
        </row>
        <row r="819">
          <cell r="A819" t="str">
            <v>115443808X</v>
          </cell>
          <cell r="B819">
            <v>1000</v>
          </cell>
          <cell r="D819">
            <v>1000</v>
          </cell>
        </row>
        <row r="820">
          <cell r="A820">
            <v>1151215510</v>
          </cell>
          <cell r="B820">
            <v>0</v>
          </cell>
          <cell r="D820">
            <v>0</v>
          </cell>
        </row>
        <row r="821">
          <cell r="A821">
            <v>1154208870</v>
          </cell>
          <cell r="B821">
            <v>0</v>
          </cell>
          <cell r="D821">
            <v>0</v>
          </cell>
        </row>
        <row r="822">
          <cell r="A822">
            <v>1240271720</v>
          </cell>
          <cell r="B822">
            <v>225</v>
          </cell>
          <cell r="D822">
            <v>225</v>
          </cell>
        </row>
        <row r="823">
          <cell r="A823">
            <v>1113163400</v>
          </cell>
          <cell r="B823">
            <v>480</v>
          </cell>
          <cell r="D823">
            <v>480</v>
          </cell>
        </row>
        <row r="824">
          <cell r="A824">
            <v>1011302530</v>
          </cell>
          <cell r="B824">
            <v>200</v>
          </cell>
          <cell r="D824">
            <v>200</v>
          </cell>
        </row>
        <row r="825">
          <cell r="A825" t="str">
            <v>111036761X</v>
          </cell>
          <cell r="B825">
            <v>6000</v>
          </cell>
          <cell r="D825">
            <v>6000</v>
          </cell>
        </row>
        <row r="826">
          <cell r="A826">
            <v>1133295660</v>
          </cell>
          <cell r="B826">
            <v>1000</v>
          </cell>
          <cell r="D826">
            <v>1000</v>
          </cell>
        </row>
        <row r="827">
          <cell r="A827">
            <v>1113120050</v>
          </cell>
          <cell r="B827">
            <v>504</v>
          </cell>
          <cell r="C827">
            <v>187</v>
          </cell>
          <cell r="D827">
            <v>691</v>
          </cell>
        </row>
        <row r="828">
          <cell r="A828">
            <v>1113163730</v>
          </cell>
          <cell r="B828">
            <v>240</v>
          </cell>
          <cell r="D828">
            <v>240</v>
          </cell>
        </row>
        <row r="829">
          <cell r="A829">
            <v>1113163950</v>
          </cell>
          <cell r="B829">
            <v>200</v>
          </cell>
          <cell r="D829">
            <v>200</v>
          </cell>
        </row>
        <row r="830">
          <cell r="A830" t="str">
            <v>111066786X</v>
          </cell>
          <cell r="B830">
            <v>0</v>
          </cell>
          <cell r="D830">
            <v>0</v>
          </cell>
        </row>
        <row r="831">
          <cell r="A831" t="str">
            <v>111066823X</v>
          </cell>
          <cell r="B831">
            <v>2000</v>
          </cell>
          <cell r="D831">
            <v>2000</v>
          </cell>
        </row>
        <row r="832">
          <cell r="A832" t="str">
            <v>111067079X</v>
          </cell>
          <cell r="B832">
            <v>0</v>
          </cell>
          <cell r="D832">
            <v>0</v>
          </cell>
        </row>
        <row r="833">
          <cell r="A833" t="str">
            <v>111067127X</v>
          </cell>
          <cell r="B833">
            <v>0</v>
          </cell>
          <cell r="D833">
            <v>0</v>
          </cell>
        </row>
        <row r="834">
          <cell r="A834">
            <v>1000323490</v>
          </cell>
          <cell r="B834">
            <v>0</v>
          </cell>
          <cell r="D834">
            <v>0</v>
          </cell>
        </row>
        <row r="835">
          <cell r="A835" t="str">
            <v>111063998X</v>
          </cell>
          <cell r="B835">
            <v>2500</v>
          </cell>
          <cell r="D835">
            <v>2500</v>
          </cell>
        </row>
        <row r="836">
          <cell r="A836" t="str">
            <v>111102563X</v>
          </cell>
          <cell r="B836">
            <v>0</v>
          </cell>
          <cell r="D836">
            <v>0</v>
          </cell>
        </row>
        <row r="837">
          <cell r="A837">
            <v>1111190510</v>
          </cell>
          <cell r="C837">
            <v>85</v>
          </cell>
          <cell r="D837">
            <v>85</v>
          </cell>
        </row>
        <row r="838">
          <cell r="A838" t="str">
            <v>111119347X</v>
          </cell>
          <cell r="B838">
            <v>0</v>
          </cell>
          <cell r="D838">
            <v>0</v>
          </cell>
        </row>
        <row r="839">
          <cell r="A839">
            <v>1113171580</v>
          </cell>
          <cell r="B839">
            <v>100</v>
          </cell>
          <cell r="C839">
            <v>100</v>
          </cell>
          <cell r="D839">
            <v>200</v>
          </cell>
        </row>
        <row r="840">
          <cell r="A840" t="str">
            <v>111316676X</v>
          </cell>
          <cell r="B840">
            <v>0</v>
          </cell>
          <cell r="D840">
            <v>0</v>
          </cell>
        </row>
        <row r="841">
          <cell r="A841" t="str">
            <v>111314582X</v>
          </cell>
          <cell r="B841">
            <v>0</v>
          </cell>
          <cell r="D841">
            <v>0</v>
          </cell>
        </row>
        <row r="842">
          <cell r="A842" t="str">
            <v>115442782X</v>
          </cell>
          <cell r="B842">
            <v>1000</v>
          </cell>
          <cell r="D842">
            <v>1000</v>
          </cell>
        </row>
        <row r="843">
          <cell r="A843" t="str">
            <v>111122215A</v>
          </cell>
          <cell r="B843">
            <v>0</v>
          </cell>
          <cell r="D843">
            <v>0</v>
          </cell>
        </row>
        <row r="844">
          <cell r="A844" t="str">
            <v>111122228A</v>
          </cell>
          <cell r="B844">
            <v>0</v>
          </cell>
          <cell r="D844">
            <v>0</v>
          </cell>
        </row>
        <row r="845">
          <cell r="A845">
            <v>1111231710</v>
          </cell>
          <cell r="B845">
            <v>270</v>
          </cell>
          <cell r="D845">
            <v>270</v>
          </cell>
        </row>
        <row r="846">
          <cell r="A846">
            <v>1113163590</v>
          </cell>
          <cell r="B846">
            <v>270</v>
          </cell>
          <cell r="D846">
            <v>270</v>
          </cell>
        </row>
        <row r="847">
          <cell r="A847" t="str">
            <v>115443101X</v>
          </cell>
          <cell r="B847">
            <v>2000</v>
          </cell>
          <cell r="D847">
            <v>2000</v>
          </cell>
        </row>
        <row r="848">
          <cell r="A848">
            <v>1154433940</v>
          </cell>
          <cell r="B848">
            <v>0</v>
          </cell>
          <cell r="D848">
            <v>0</v>
          </cell>
        </row>
        <row r="849">
          <cell r="A849">
            <v>1010829920</v>
          </cell>
          <cell r="B849">
            <v>400</v>
          </cell>
          <cell r="C849">
            <v>900</v>
          </cell>
          <cell r="D849">
            <v>1300</v>
          </cell>
        </row>
        <row r="850">
          <cell r="A850">
            <v>1010845610</v>
          </cell>
          <cell r="B850">
            <v>600</v>
          </cell>
          <cell r="C850">
            <v>4000</v>
          </cell>
          <cell r="D850">
            <v>4600</v>
          </cell>
        </row>
        <row r="851">
          <cell r="A851">
            <v>1020242380</v>
          </cell>
          <cell r="B851">
            <v>0</v>
          </cell>
          <cell r="D851">
            <v>0</v>
          </cell>
        </row>
        <row r="852">
          <cell r="A852">
            <v>1023000950</v>
          </cell>
          <cell r="B852">
            <v>0</v>
          </cell>
          <cell r="D852">
            <v>0</v>
          </cell>
        </row>
        <row r="853">
          <cell r="A853">
            <v>1023121770</v>
          </cell>
          <cell r="B853">
            <v>0</v>
          </cell>
          <cell r="D853">
            <v>0</v>
          </cell>
        </row>
        <row r="854">
          <cell r="A854">
            <v>1050331230</v>
          </cell>
          <cell r="B854">
            <v>0</v>
          </cell>
          <cell r="D854">
            <v>0</v>
          </cell>
        </row>
        <row r="855">
          <cell r="A855">
            <v>1050518080</v>
          </cell>
          <cell r="B855">
            <v>200</v>
          </cell>
          <cell r="C855">
            <v>400</v>
          </cell>
          <cell r="D855">
            <v>600</v>
          </cell>
        </row>
        <row r="856">
          <cell r="A856">
            <v>1050518370</v>
          </cell>
          <cell r="B856">
            <v>200</v>
          </cell>
          <cell r="C856">
            <v>300</v>
          </cell>
          <cell r="D856">
            <v>500</v>
          </cell>
        </row>
        <row r="857">
          <cell r="A857">
            <v>1065113940</v>
          </cell>
          <cell r="B857">
            <v>1000</v>
          </cell>
          <cell r="D857">
            <v>1000</v>
          </cell>
        </row>
        <row r="858">
          <cell r="A858">
            <v>1110125960</v>
          </cell>
          <cell r="B858">
            <v>0</v>
          </cell>
          <cell r="D858">
            <v>0</v>
          </cell>
        </row>
        <row r="859">
          <cell r="A859" t="str">
            <v>111022814X</v>
          </cell>
          <cell r="C859">
            <v>3000</v>
          </cell>
          <cell r="D859">
            <v>3000</v>
          </cell>
        </row>
        <row r="860">
          <cell r="A860" t="str">
            <v>111024025X</v>
          </cell>
          <cell r="D860">
            <v>0</v>
          </cell>
        </row>
        <row r="861">
          <cell r="A861" t="str">
            <v>111039728X</v>
          </cell>
          <cell r="C861">
            <v>3000</v>
          </cell>
          <cell r="D861">
            <v>3000</v>
          </cell>
        </row>
        <row r="862">
          <cell r="A862" t="str">
            <v>111066045X</v>
          </cell>
          <cell r="B862">
            <v>0</v>
          </cell>
          <cell r="D862">
            <v>0</v>
          </cell>
        </row>
        <row r="863">
          <cell r="A863" t="str">
            <v>111067637X</v>
          </cell>
          <cell r="B863">
            <v>0</v>
          </cell>
          <cell r="D863">
            <v>0</v>
          </cell>
        </row>
        <row r="864">
          <cell r="A864" t="str">
            <v>111067664X</v>
          </cell>
          <cell r="B864">
            <v>0</v>
          </cell>
          <cell r="D864">
            <v>0</v>
          </cell>
        </row>
        <row r="865">
          <cell r="A865" t="str">
            <v>111068564X</v>
          </cell>
          <cell r="B865">
            <v>0</v>
          </cell>
          <cell r="D865">
            <v>0</v>
          </cell>
        </row>
        <row r="866">
          <cell r="A866" t="str">
            <v>111068601X</v>
          </cell>
          <cell r="B866">
            <v>1000</v>
          </cell>
          <cell r="C866">
            <v>1000</v>
          </cell>
          <cell r="D866">
            <v>2000</v>
          </cell>
        </row>
        <row r="867">
          <cell r="A867" t="str">
            <v>111068735X</v>
          </cell>
          <cell r="C867">
            <v>1000</v>
          </cell>
          <cell r="D867">
            <v>1000</v>
          </cell>
        </row>
        <row r="868">
          <cell r="A868" t="str">
            <v>111069147X</v>
          </cell>
          <cell r="B868">
            <v>0</v>
          </cell>
          <cell r="D868">
            <v>0</v>
          </cell>
        </row>
        <row r="869">
          <cell r="A869" t="str">
            <v>111069486X</v>
          </cell>
          <cell r="B869">
            <v>4000</v>
          </cell>
          <cell r="D869">
            <v>4000</v>
          </cell>
        </row>
        <row r="870">
          <cell r="A870" t="str">
            <v>111069493X</v>
          </cell>
          <cell r="B870">
            <v>2000</v>
          </cell>
          <cell r="D870">
            <v>2000</v>
          </cell>
        </row>
        <row r="871">
          <cell r="A871">
            <v>1110695140</v>
          </cell>
          <cell r="B871">
            <v>200</v>
          </cell>
          <cell r="C871">
            <v>300</v>
          </cell>
          <cell r="D871">
            <v>500</v>
          </cell>
        </row>
        <row r="872">
          <cell r="A872">
            <v>1120689030</v>
          </cell>
          <cell r="B872">
            <v>2300</v>
          </cell>
          <cell r="D872">
            <v>2300</v>
          </cell>
        </row>
        <row r="873">
          <cell r="A873" t="str">
            <v>113133918X</v>
          </cell>
          <cell r="B873">
            <v>0</v>
          </cell>
          <cell r="D873">
            <v>0</v>
          </cell>
        </row>
        <row r="874">
          <cell r="A874" t="str">
            <v>113134421X</v>
          </cell>
          <cell r="B874">
            <v>0</v>
          </cell>
          <cell r="D874">
            <v>0</v>
          </cell>
        </row>
        <row r="875">
          <cell r="A875" t="str">
            <v>113134887X</v>
          </cell>
          <cell r="B875">
            <v>0</v>
          </cell>
          <cell r="D875">
            <v>0</v>
          </cell>
        </row>
        <row r="876">
          <cell r="A876">
            <v>1133285050</v>
          </cell>
          <cell r="B876">
            <v>100</v>
          </cell>
          <cell r="D876">
            <v>100</v>
          </cell>
        </row>
        <row r="877">
          <cell r="A877" t="str">
            <v>113328682X</v>
          </cell>
          <cell r="B877">
            <v>0</v>
          </cell>
          <cell r="D877">
            <v>0</v>
          </cell>
        </row>
        <row r="878">
          <cell r="A878">
            <v>1140182290</v>
          </cell>
          <cell r="B878">
            <v>200</v>
          </cell>
          <cell r="D878">
            <v>200</v>
          </cell>
        </row>
        <row r="879">
          <cell r="A879">
            <v>1151105150</v>
          </cell>
          <cell r="B879">
            <v>0</v>
          </cell>
          <cell r="C879">
            <v>100</v>
          </cell>
          <cell r="D879">
            <v>100</v>
          </cell>
        </row>
        <row r="880">
          <cell r="A880">
            <v>1154049620</v>
          </cell>
          <cell r="B880">
            <v>200</v>
          </cell>
          <cell r="C880">
            <v>400</v>
          </cell>
          <cell r="D880">
            <v>600</v>
          </cell>
        </row>
        <row r="881">
          <cell r="A881">
            <v>1154609040</v>
          </cell>
          <cell r="B881">
            <v>3000</v>
          </cell>
          <cell r="D881">
            <v>3000</v>
          </cell>
        </row>
        <row r="882">
          <cell r="A882">
            <v>1230115560</v>
          </cell>
          <cell r="B882">
            <v>0</v>
          </cell>
          <cell r="D882">
            <v>0</v>
          </cell>
        </row>
        <row r="883">
          <cell r="A883">
            <v>1230319030</v>
          </cell>
          <cell r="B883">
            <v>1500</v>
          </cell>
          <cell r="C883">
            <v>1000</v>
          </cell>
          <cell r="D883">
            <v>2500</v>
          </cell>
        </row>
        <row r="884">
          <cell r="A884">
            <v>1230324900</v>
          </cell>
          <cell r="B884">
            <v>0</v>
          </cell>
          <cell r="D884">
            <v>0</v>
          </cell>
        </row>
        <row r="885">
          <cell r="A885">
            <v>1230522830</v>
          </cell>
          <cell r="B885">
            <v>1700</v>
          </cell>
          <cell r="D885">
            <v>1700</v>
          </cell>
        </row>
        <row r="886">
          <cell r="A886">
            <v>1240311930</v>
          </cell>
          <cell r="B886">
            <v>1200</v>
          </cell>
          <cell r="D886">
            <v>1200</v>
          </cell>
        </row>
        <row r="887">
          <cell r="A887">
            <v>1240431030</v>
          </cell>
          <cell r="B887">
            <v>0</v>
          </cell>
          <cell r="D887">
            <v>0</v>
          </cell>
        </row>
        <row r="888">
          <cell r="A888">
            <v>6311715770</v>
          </cell>
          <cell r="B888">
            <v>0</v>
          </cell>
          <cell r="D888">
            <v>0</v>
          </cell>
        </row>
        <row r="889">
          <cell r="A889">
            <v>1310632600</v>
          </cell>
          <cell r="B889">
            <v>0</v>
          </cell>
          <cell r="D889">
            <v>0</v>
          </cell>
        </row>
        <row r="890">
          <cell r="A890">
            <v>1111036940</v>
          </cell>
          <cell r="B890">
            <v>0</v>
          </cell>
          <cell r="D890">
            <v>0</v>
          </cell>
        </row>
        <row r="891">
          <cell r="A891">
            <v>1230109510</v>
          </cell>
          <cell r="B891">
            <v>0</v>
          </cell>
          <cell r="D891">
            <v>0</v>
          </cell>
        </row>
        <row r="892">
          <cell r="A892">
            <v>1230109620</v>
          </cell>
          <cell r="B892">
            <v>0</v>
          </cell>
          <cell r="D892">
            <v>0</v>
          </cell>
        </row>
        <row r="893">
          <cell r="A893">
            <v>1020245350</v>
          </cell>
          <cell r="B893">
            <v>1200</v>
          </cell>
          <cell r="D893">
            <v>1200</v>
          </cell>
        </row>
        <row r="894">
          <cell r="A894">
            <v>1230331670</v>
          </cell>
          <cell r="C894">
            <v>2000</v>
          </cell>
          <cell r="D894">
            <v>2000</v>
          </cell>
        </row>
        <row r="895">
          <cell r="A895" t="str">
            <v>123360593X</v>
          </cell>
          <cell r="B895">
            <v>1000</v>
          </cell>
          <cell r="C895">
            <v>1000</v>
          </cell>
          <cell r="D895">
            <v>2000</v>
          </cell>
        </row>
        <row r="896">
          <cell r="A896">
            <v>6235205610</v>
          </cell>
          <cell r="B896">
            <v>0</v>
          </cell>
          <cell r="D896">
            <v>0</v>
          </cell>
        </row>
        <row r="897">
          <cell r="A897">
            <v>1023001630</v>
          </cell>
          <cell r="B897">
            <v>1000</v>
          </cell>
          <cell r="D897">
            <v>1000</v>
          </cell>
        </row>
        <row r="898">
          <cell r="A898">
            <v>1023001760</v>
          </cell>
          <cell r="C898">
            <v>2000</v>
          </cell>
          <cell r="D898">
            <v>2000</v>
          </cell>
        </row>
        <row r="899">
          <cell r="A899">
            <v>1312120750</v>
          </cell>
          <cell r="B899">
            <v>9000</v>
          </cell>
          <cell r="D899">
            <v>9000</v>
          </cell>
        </row>
        <row r="900">
          <cell r="A900">
            <v>6063200180</v>
          </cell>
          <cell r="B900">
            <v>0</v>
          </cell>
          <cell r="C900">
            <v>5000</v>
          </cell>
          <cell r="D900">
            <v>5000</v>
          </cell>
        </row>
        <row r="901">
          <cell r="A901" t="str">
            <v>112066516X</v>
          </cell>
          <cell r="B901">
            <v>4800</v>
          </cell>
          <cell r="C901">
            <v>2000</v>
          </cell>
          <cell r="D901">
            <v>6800</v>
          </cell>
        </row>
        <row r="902">
          <cell r="A902" t="str">
            <v>115222043B</v>
          </cell>
          <cell r="B902">
            <v>150</v>
          </cell>
          <cell r="C902">
            <v>200</v>
          </cell>
          <cell r="D902">
            <v>350</v>
          </cell>
        </row>
        <row r="903">
          <cell r="A903" t="str">
            <v>124041950A</v>
          </cell>
          <cell r="B903">
            <v>700</v>
          </cell>
          <cell r="C903">
            <v>1600</v>
          </cell>
          <cell r="D903">
            <v>2300</v>
          </cell>
        </row>
        <row r="904">
          <cell r="A904">
            <v>1023170550</v>
          </cell>
          <cell r="B904">
            <v>1000</v>
          </cell>
          <cell r="C904">
            <v>1000</v>
          </cell>
          <cell r="D904">
            <v>2000</v>
          </cell>
        </row>
        <row r="905">
          <cell r="A905" t="str">
            <v>111068582X</v>
          </cell>
          <cell r="B905">
            <v>3000</v>
          </cell>
          <cell r="D905">
            <v>3000</v>
          </cell>
        </row>
        <row r="906">
          <cell r="A906">
            <v>1020242450</v>
          </cell>
          <cell r="B906">
            <v>2000</v>
          </cell>
          <cell r="C906">
            <v>1500</v>
          </cell>
          <cell r="D906">
            <v>3500</v>
          </cell>
        </row>
        <row r="907">
          <cell r="A907">
            <v>1021511650</v>
          </cell>
          <cell r="B907">
            <v>800</v>
          </cell>
          <cell r="C907">
            <v>600</v>
          </cell>
          <cell r="D907">
            <v>1400</v>
          </cell>
        </row>
        <row r="908">
          <cell r="A908" t="str">
            <v>105026666A</v>
          </cell>
          <cell r="B908">
            <v>1000</v>
          </cell>
          <cell r="C908">
            <v>1000</v>
          </cell>
          <cell r="D908">
            <v>2000</v>
          </cell>
        </row>
        <row r="909">
          <cell r="A909" t="str">
            <v>V060100400</v>
          </cell>
          <cell r="D909">
            <v>0</v>
          </cell>
        </row>
        <row r="910">
          <cell r="A910" t="str">
            <v>V060100600</v>
          </cell>
          <cell r="D910">
            <v>0</v>
          </cell>
        </row>
        <row r="911">
          <cell r="A911">
            <v>1023195690</v>
          </cell>
          <cell r="C911">
            <v>300</v>
          </cell>
          <cell r="D911">
            <v>300</v>
          </cell>
        </row>
        <row r="912">
          <cell r="A912">
            <v>1050517920</v>
          </cell>
          <cell r="B912">
            <v>1000</v>
          </cell>
          <cell r="D912">
            <v>1000</v>
          </cell>
        </row>
        <row r="913">
          <cell r="A913" t="str">
            <v>113134869X</v>
          </cell>
          <cell r="B913">
            <v>0</v>
          </cell>
          <cell r="D913">
            <v>0</v>
          </cell>
        </row>
        <row r="914">
          <cell r="A914" t="str">
            <v>113329744X</v>
          </cell>
          <cell r="B914">
            <v>1000</v>
          </cell>
          <cell r="D914">
            <v>1000</v>
          </cell>
        </row>
        <row r="915">
          <cell r="A915" t="str">
            <v>113421000X</v>
          </cell>
          <cell r="B915">
            <v>1500</v>
          </cell>
          <cell r="D915">
            <v>1500</v>
          </cell>
        </row>
        <row r="916">
          <cell r="A916" t="str">
            <v>113421011X</v>
          </cell>
          <cell r="B916">
            <v>1000</v>
          </cell>
          <cell r="D916">
            <v>1000</v>
          </cell>
        </row>
        <row r="917">
          <cell r="A917">
            <v>1140183130</v>
          </cell>
          <cell r="B917">
            <v>600</v>
          </cell>
          <cell r="D917">
            <v>600</v>
          </cell>
        </row>
        <row r="918">
          <cell r="A918">
            <v>1140520870</v>
          </cell>
          <cell r="B918">
            <v>1000</v>
          </cell>
          <cell r="D918">
            <v>1000</v>
          </cell>
        </row>
        <row r="919">
          <cell r="A919">
            <v>1152711330</v>
          </cell>
          <cell r="D919">
            <v>0</v>
          </cell>
        </row>
        <row r="920">
          <cell r="A920" t="str">
            <v>121018715A</v>
          </cell>
          <cell r="B920">
            <v>200</v>
          </cell>
          <cell r="D920">
            <v>200</v>
          </cell>
        </row>
        <row r="921">
          <cell r="A921" t="str">
            <v>122051863A</v>
          </cell>
          <cell r="B921">
            <v>400</v>
          </cell>
          <cell r="C921">
            <v>400</v>
          </cell>
          <cell r="D921">
            <v>800</v>
          </cell>
        </row>
        <row r="922">
          <cell r="A922">
            <v>1240260230</v>
          </cell>
          <cell r="B922">
            <v>500</v>
          </cell>
          <cell r="D922">
            <v>500</v>
          </cell>
        </row>
        <row r="923">
          <cell r="A923">
            <v>1240273410</v>
          </cell>
          <cell r="B923">
            <v>750</v>
          </cell>
          <cell r="D923">
            <v>750</v>
          </cell>
        </row>
        <row r="924">
          <cell r="A924">
            <v>1240273500</v>
          </cell>
          <cell r="D924">
            <v>0</v>
          </cell>
        </row>
        <row r="925">
          <cell r="A925">
            <v>1255113820</v>
          </cell>
          <cell r="B925">
            <v>200</v>
          </cell>
          <cell r="D925">
            <v>200</v>
          </cell>
        </row>
        <row r="926">
          <cell r="A926">
            <v>1310632040</v>
          </cell>
          <cell r="D926">
            <v>0</v>
          </cell>
        </row>
        <row r="927">
          <cell r="A927">
            <v>6060101260</v>
          </cell>
          <cell r="B927">
            <v>2000</v>
          </cell>
          <cell r="D927">
            <v>2000</v>
          </cell>
        </row>
        <row r="928">
          <cell r="A928">
            <v>6060130480</v>
          </cell>
          <cell r="B928">
            <v>5000</v>
          </cell>
          <cell r="D928">
            <v>5000</v>
          </cell>
        </row>
        <row r="929">
          <cell r="A929">
            <v>6062512640</v>
          </cell>
          <cell r="B929">
            <v>400</v>
          </cell>
          <cell r="D929">
            <v>400</v>
          </cell>
        </row>
        <row r="930">
          <cell r="A930">
            <v>6063700860</v>
          </cell>
          <cell r="B930">
            <v>1000</v>
          </cell>
          <cell r="D930">
            <v>1000</v>
          </cell>
        </row>
        <row r="931">
          <cell r="A931" t="str">
            <v>113424171X</v>
          </cell>
          <cell r="B931">
            <v>1000</v>
          </cell>
          <cell r="D931">
            <v>1000</v>
          </cell>
        </row>
        <row r="932">
          <cell r="A932" t="str">
            <v>113420924X</v>
          </cell>
          <cell r="B932">
            <v>0</v>
          </cell>
          <cell r="D932">
            <v>0</v>
          </cell>
        </row>
        <row r="933">
          <cell r="A933" t="str">
            <v>初回のみ</v>
          </cell>
          <cell r="B933">
            <v>0</v>
          </cell>
          <cell r="D933">
            <v>0</v>
          </cell>
        </row>
        <row r="934">
          <cell r="A934">
            <v>1010265250</v>
          </cell>
          <cell r="B934">
            <v>650</v>
          </cell>
          <cell r="D934">
            <v>650</v>
          </cell>
        </row>
        <row r="935">
          <cell r="A935" t="str">
            <v>115443156X</v>
          </cell>
          <cell r="B935">
            <v>0</v>
          </cell>
          <cell r="D935">
            <v>0</v>
          </cell>
        </row>
        <row r="936">
          <cell r="A936">
            <v>1154608960</v>
          </cell>
          <cell r="B936">
            <v>100</v>
          </cell>
          <cell r="D936">
            <v>100</v>
          </cell>
        </row>
        <row r="937">
          <cell r="A937" t="str">
            <v>115404368X</v>
          </cell>
          <cell r="B937">
            <v>0</v>
          </cell>
          <cell r="D937">
            <v>0</v>
          </cell>
        </row>
        <row r="938">
          <cell r="A938">
            <v>1152014350</v>
          </cell>
          <cell r="B938">
            <v>0</v>
          </cell>
          <cell r="C938">
            <v>50</v>
          </cell>
          <cell r="D938">
            <v>50</v>
          </cell>
        </row>
        <row r="939">
          <cell r="A939">
            <v>1152127360</v>
          </cell>
          <cell r="B939">
            <v>20</v>
          </cell>
          <cell r="D939">
            <v>20</v>
          </cell>
        </row>
        <row r="940">
          <cell r="A940">
            <v>1152807240</v>
          </cell>
          <cell r="B940">
            <v>100</v>
          </cell>
          <cell r="D940">
            <v>100</v>
          </cell>
        </row>
        <row r="941">
          <cell r="A941">
            <v>1230333140</v>
          </cell>
          <cell r="D941">
            <v>0</v>
          </cell>
        </row>
        <row r="942">
          <cell r="A942">
            <v>1233987940</v>
          </cell>
          <cell r="D942">
            <v>0</v>
          </cell>
        </row>
        <row r="943">
          <cell r="A943">
            <v>1240434150</v>
          </cell>
          <cell r="D943">
            <v>0</v>
          </cell>
        </row>
        <row r="944">
          <cell r="A944" t="str">
            <v>111041860X</v>
          </cell>
          <cell r="D944">
            <v>0</v>
          </cell>
        </row>
        <row r="945">
          <cell r="A945">
            <v>6060420040</v>
          </cell>
          <cell r="B945">
            <v>0</v>
          </cell>
          <cell r="C945">
            <v>20000</v>
          </cell>
          <cell r="D945">
            <v>20000</v>
          </cell>
        </row>
        <row r="946">
          <cell r="D946">
            <v>0</v>
          </cell>
        </row>
        <row r="947">
          <cell r="D947">
            <v>0</v>
          </cell>
        </row>
        <row r="948">
          <cell r="A948" t="str">
            <v>113134849X</v>
          </cell>
          <cell r="B948">
            <v>2000</v>
          </cell>
          <cell r="D948">
            <v>2000</v>
          </cell>
        </row>
        <row r="949">
          <cell r="A949" t="str">
            <v>113134858X</v>
          </cell>
          <cell r="B949">
            <v>4000</v>
          </cell>
          <cell r="D949">
            <v>4000</v>
          </cell>
        </row>
        <row r="950">
          <cell r="A950" t="str">
            <v>113135091X</v>
          </cell>
          <cell r="B950">
            <v>8000</v>
          </cell>
          <cell r="D950">
            <v>8000</v>
          </cell>
        </row>
        <row r="951">
          <cell r="A951" t="str">
            <v>113135127X</v>
          </cell>
          <cell r="B951">
            <v>0</v>
          </cell>
          <cell r="D951">
            <v>0</v>
          </cell>
        </row>
        <row r="952">
          <cell r="A952" t="str">
            <v>113135132X</v>
          </cell>
          <cell r="B952">
            <v>0</v>
          </cell>
          <cell r="D952">
            <v>0</v>
          </cell>
        </row>
        <row r="953">
          <cell r="A953">
            <v>1134202230</v>
          </cell>
          <cell r="B953">
            <v>200</v>
          </cell>
          <cell r="C953">
            <v>400</v>
          </cell>
          <cell r="D953">
            <v>600</v>
          </cell>
        </row>
        <row r="954">
          <cell r="A954">
            <v>1134208470</v>
          </cell>
          <cell r="B954">
            <v>200</v>
          </cell>
          <cell r="C954">
            <v>450</v>
          </cell>
          <cell r="D954">
            <v>650</v>
          </cell>
        </row>
        <row r="955">
          <cell r="A955">
            <v>1134208560</v>
          </cell>
          <cell r="B955">
            <v>600</v>
          </cell>
          <cell r="C955">
            <v>1200</v>
          </cell>
          <cell r="D955">
            <v>1800</v>
          </cell>
        </row>
        <row r="956">
          <cell r="A956" t="str">
            <v>113135114X</v>
          </cell>
          <cell r="B956">
            <v>3000</v>
          </cell>
          <cell r="D956">
            <v>3000</v>
          </cell>
        </row>
        <row r="957">
          <cell r="A957">
            <v>1133244600</v>
          </cell>
          <cell r="B957">
            <v>800</v>
          </cell>
          <cell r="C957">
            <v>600</v>
          </cell>
          <cell r="D957">
            <v>1400</v>
          </cell>
        </row>
        <row r="958">
          <cell r="A958">
            <v>1133245410</v>
          </cell>
          <cell r="B958">
            <v>0</v>
          </cell>
          <cell r="D958">
            <v>0</v>
          </cell>
        </row>
        <row r="959">
          <cell r="A959" t="str">
            <v>113420801X</v>
          </cell>
          <cell r="B959">
            <v>1000</v>
          </cell>
          <cell r="C959">
            <v>2500</v>
          </cell>
          <cell r="D959">
            <v>3500</v>
          </cell>
        </row>
        <row r="960">
          <cell r="A960" t="str">
            <v>113421158X</v>
          </cell>
          <cell r="B960">
            <v>1000</v>
          </cell>
          <cell r="C960">
            <v>500</v>
          </cell>
          <cell r="D960">
            <v>1500</v>
          </cell>
        </row>
        <row r="961">
          <cell r="A961" t="str">
            <v>113421169X</v>
          </cell>
          <cell r="B961">
            <v>1000</v>
          </cell>
          <cell r="C961">
            <v>500</v>
          </cell>
          <cell r="D961">
            <v>1500</v>
          </cell>
        </row>
        <row r="962">
          <cell r="A962" t="str">
            <v>113326062X</v>
          </cell>
          <cell r="B962">
            <v>5500</v>
          </cell>
          <cell r="D962">
            <v>5500</v>
          </cell>
        </row>
        <row r="963">
          <cell r="A963" t="str">
            <v>113329915X</v>
          </cell>
          <cell r="B963">
            <v>500</v>
          </cell>
          <cell r="D963">
            <v>500</v>
          </cell>
        </row>
        <row r="964">
          <cell r="A964" t="str">
            <v>113329928X</v>
          </cell>
          <cell r="B964">
            <v>0</v>
          </cell>
          <cell r="D964">
            <v>0</v>
          </cell>
        </row>
        <row r="965">
          <cell r="A965" t="str">
            <v>113420924X</v>
          </cell>
          <cell r="B965">
            <v>0</v>
          </cell>
          <cell r="D965">
            <v>0</v>
          </cell>
        </row>
        <row r="966">
          <cell r="B966">
            <v>0</v>
          </cell>
          <cell r="D966">
            <v>0</v>
          </cell>
        </row>
        <row r="967">
          <cell r="A967">
            <v>1253201000</v>
          </cell>
          <cell r="B967">
            <v>1000</v>
          </cell>
          <cell r="C967">
            <v>100</v>
          </cell>
          <cell r="D967">
            <v>1100</v>
          </cell>
        </row>
        <row r="968">
          <cell r="B968">
            <v>0</v>
          </cell>
          <cell r="D968">
            <v>0</v>
          </cell>
        </row>
        <row r="969">
          <cell r="A969">
            <v>6310600080</v>
          </cell>
          <cell r="B969">
            <v>0</v>
          </cell>
          <cell r="D969">
            <v>0</v>
          </cell>
        </row>
        <row r="970">
          <cell r="B970">
            <v>0</v>
          </cell>
          <cell r="D970">
            <v>0</v>
          </cell>
        </row>
        <row r="971">
          <cell r="A971">
            <v>1000732100</v>
          </cell>
          <cell r="B971">
            <v>0</v>
          </cell>
          <cell r="D971">
            <v>0</v>
          </cell>
        </row>
        <row r="972">
          <cell r="A972">
            <v>1000733420</v>
          </cell>
          <cell r="B972">
            <v>1000</v>
          </cell>
          <cell r="D972">
            <v>1000</v>
          </cell>
        </row>
        <row r="973">
          <cell r="A973" t="str">
            <v>100073535A</v>
          </cell>
          <cell r="C973">
            <v>1400</v>
          </cell>
          <cell r="D973">
            <v>1400</v>
          </cell>
        </row>
        <row r="974">
          <cell r="A974">
            <v>1000735420</v>
          </cell>
          <cell r="C974">
            <v>1000</v>
          </cell>
          <cell r="D974">
            <v>1000</v>
          </cell>
        </row>
        <row r="975">
          <cell r="A975">
            <v>1000733510</v>
          </cell>
          <cell r="B975">
            <v>200</v>
          </cell>
          <cell r="D975">
            <v>200</v>
          </cell>
        </row>
        <row r="976">
          <cell r="A976">
            <v>1000736830</v>
          </cell>
          <cell r="D976">
            <v>0</v>
          </cell>
        </row>
        <row r="977">
          <cell r="B977">
            <v>0</v>
          </cell>
          <cell r="D977">
            <v>0</v>
          </cell>
        </row>
        <row r="978">
          <cell r="A978">
            <v>1012152910</v>
          </cell>
          <cell r="B978">
            <v>100</v>
          </cell>
          <cell r="D978">
            <v>100</v>
          </cell>
        </row>
        <row r="979">
          <cell r="A979">
            <v>1012154620</v>
          </cell>
          <cell r="B979">
            <v>200</v>
          </cell>
          <cell r="C979">
            <v>8</v>
          </cell>
          <cell r="D979">
            <v>208</v>
          </cell>
        </row>
        <row r="980">
          <cell r="A980">
            <v>1012154350</v>
          </cell>
          <cell r="B980">
            <v>0</v>
          </cell>
          <cell r="C980">
            <v>279</v>
          </cell>
          <cell r="D980">
            <v>279</v>
          </cell>
        </row>
        <row r="981">
          <cell r="A981">
            <v>1012154510</v>
          </cell>
          <cell r="B981">
            <v>200</v>
          </cell>
          <cell r="D981">
            <v>200</v>
          </cell>
        </row>
        <row r="982">
          <cell r="A982">
            <v>1012153430</v>
          </cell>
          <cell r="B982">
            <v>240</v>
          </cell>
          <cell r="C982">
            <v>300</v>
          </cell>
          <cell r="D982">
            <v>540</v>
          </cell>
        </row>
        <row r="983">
          <cell r="A983">
            <v>1010264790</v>
          </cell>
          <cell r="D983">
            <v>0</v>
          </cell>
        </row>
        <row r="984">
          <cell r="A984">
            <v>1065131610</v>
          </cell>
          <cell r="B984">
            <v>200</v>
          </cell>
          <cell r="D984">
            <v>200</v>
          </cell>
        </row>
        <row r="985">
          <cell r="A985">
            <v>1012154420</v>
          </cell>
          <cell r="B985">
            <v>0</v>
          </cell>
          <cell r="C985">
            <v>31</v>
          </cell>
          <cell r="D985">
            <v>31</v>
          </cell>
        </row>
        <row r="986">
          <cell r="B986">
            <v>0</v>
          </cell>
          <cell r="D986">
            <v>0</v>
          </cell>
        </row>
        <row r="987">
          <cell r="B987">
            <v>0</v>
          </cell>
          <cell r="D987">
            <v>0</v>
          </cell>
        </row>
        <row r="988">
          <cell r="A988">
            <v>1013539390</v>
          </cell>
          <cell r="C988">
            <v>131</v>
          </cell>
          <cell r="D988">
            <v>131</v>
          </cell>
        </row>
        <row r="989">
          <cell r="A989">
            <v>1013539460</v>
          </cell>
          <cell r="B989">
            <v>0</v>
          </cell>
          <cell r="C989">
            <v>242</v>
          </cell>
          <cell r="D989">
            <v>242</v>
          </cell>
        </row>
        <row r="990">
          <cell r="B990">
            <v>0</v>
          </cell>
          <cell r="D990">
            <v>0</v>
          </cell>
        </row>
        <row r="991">
          <cell r="B991">
            <v>0</v>
          </cell>
          <cell r="D991">
            <v>0</v>
          </cell>
        </row>
        <row r="992">
          <cell r="A992" t="str">
            <v>111115369X</v>
          </cell>
          <cell r="B992">
            <v>0</v>
          </cell>
          <cell r="D992">
            <v>0</v>
          </cell>
        </row>
        <row r="993">
          <cell r="A993" t="str">
            <v>102153758A</v>
          </cell>
          <cell r="B993">
            <v>1000</v>
          </cell>
          <cell r="D993">
            <v>1000</v>
          </cell>
        </row>
        <row r="994">
          <cell r="A994" t="str">
            <v>102154089A</v>
          </cell>
          <cell r="B994">
            <v>0</v>
          </cell>
          <cell r="D994">
            <v>0</v>
          </cell>
        </row>
        <row r="995">
          <cell r="A995">
            <v>1065301110</v>
          </cell>
          <cell r="C995">
            <v>1500</v>
          </cell>
          <cell r="D995">
            <v>1500</v>
          </cell>
        </row>
        <row r="996">
          <cell r="A996">
            <v>1021540740</v>
          </cell>
          <cell r="B996">
            <v>1500</v>
          </cell>
          <cell r="C996">
            <v>1000</v>
          </cell>
          <cell r="D996">
            <v>2500</v>
          </cell>
        </row>
        <row r="997">
          <cell r="A997">
            <v>1021543910</v>
          </cell>
          <cell r="B997">
            <v>500</v>
          </cell>
          <cell r="D997">
            <v>500</v>
          </cell>
        </row>
        <row r="998">
          <cell r="A998" t="str">
            <v>101171207A</v>
          </cell>
          <cell r="C998">
            <v>1700</v>
          </cell>
          <cell r="D998">
            <v>1700</v>
          </cell>
        </row>
        <row r="999">
          <cell r="A999">
            <v>1020517970</v>
          </cell>
          <cell r="C999">
            <v>1700</v>
          </cell>
          <cell r="D999">
            <v>1700</v>
          </cell>
        </row>
        <row r="1000">
          <cell r="A1000">
            <v>1210334820</v>
          </cell>
          <cell r="D1000">
            <v>0</v>
          </cell>
        </row>
        <row r="1001">
          <cell r="A1001">
            <v>1060380240</v>
          </cell>
          <cell r="B1001">
            <v>500</v>
          </cell>
          <cell r="D1001">
            <v>500</v>
          </cell>
        </row>
        <row r="1002">
          <cell r="A1002">
            <v>6060102070</v>
          </cell>
          <cell r="D1002">
            <v>0</v>
          </cell>
        </row>
        <row r="1003">
          <cell r="B1003">
            <v>0</v>
          </cell>
          <cell r="D1003">
            <v>0</v>
          </cell>
        </row>
        <row r="1004">
          <cell r="A1004">
            <v>1111231130</v>
          </cell>
          <cell r="B1004">
            <v>0</v>
          </cell>
          <cell r="D1004">
            <v>0</v>
          </cell>
        </row>
        <row r="1005">
          <cell r="A1005">
            <v>1111231260</v>
          </cell>
          <cell r="B1005">
            <v>0</v>
          </cell>
          <cell r="D1005">
            <v>0</v>
          </cell>
        </row>
        <row r="1006">
          <cell r="A1006">
            <v>1111231020</v>
          </cell>
          <cell r="B1006">
            <v>0</v>
          </cell>
          <cell r="D1006">
            <v>0</v>
          </cell>
        </row>
        <row r="1007">
          <cell r="A1007">
            <v>1111232630</v>
          </cell>
          <cell r="B1007">
            <v>1000</v>
          </cell>
          <cell r="C1007">
            <v>1000</v>
          </cell>
          <cell r="D1007">
            <v>2000</v>
          </cell>
        </row>
        <row r="1008">
          <cell r="A1008">
            <v>1113169440</v>
          </cell>
          <cell r="B1008">
            <v>2400</v>
          </cell>
          <cell r="D1008">
            <v>2400</v>
          </cell>
        </row>
        <row r="1009">
          <cell r="A1009">
            <v>1113169530</v>
          </cell>
          <cell r="B1009">
            <v>1600</v>
          </cell>
          <cell r="C1009">
            <v>1600</v>
          </cell>
          <cell r="D1009">
            <v>3200</v>
          </cell>
        </row>
        <row r="1010">
          <cell r="B1010">
            <v>0</v>
          </cell>
          <cell r="D1010">
            <v>0</v>
          </cell>
        </row>
        <row r="1011">
          <cell r="B1011">
            <v>0</v>
          </cell>
          <cell r="D1011">
            <v>0</v>
          </cell>
        </row>
        <row r="1012">
          <cell r="B1012">
            <v>0</v>
          </cell>
          <cell r="D1012">
            <v>0</v>
          </cell>
        </row>
        <row r="1013">
          <cell r="A1013" t="str">
            <v>102152696A</v>
          </cell>
          <cell r="B1013">
            <v>1300</v>
          </cell>
          <cell r="C1013">
            <v>400</v>
          </cell>
          <cell r="D1013">
            <v>1700</v>
          </cell>
        </row>
        <row r="1014">
          <cell r="A1014">
            <v>1210171560</v>
          </cell>
          <cell r="B1014">
            <v>0</v>
          </cell>
          <cell r="D1014">
            <v>0</v>
          </cell>
        </row>
        <row r="1015">
          <cell r="A1015">
            <v>1010264390</v>
          </cell>
          <cell r="B1015">
            <v>200</v>
          </cell>
          <cell r="D1015">
            <v>200</v>
          </cell>
        </row>
        <row r="1016">
          <cell r="A1016">
            <v>1010264460</v>
          </cell>
          <cell r="B1016">
            <v>200</v>
          </cell>
          <cell r="D1016">
            <v>200</v>
          </cell>
        </row>
        <row r="1017">
          <cell r="A1017">
            <v>1010264550</v>
          </cell>
          <cell r="D1017">
            <v>0</v>
          </cell>
        </row>
        <row r="1018">
          <cell r="A1018">
            <v>1010264660</v>
          </cell>
          <cell r="D1018">
            <v>0</v>
          </cell>
        </row>
        <row r="1019">
          <cell r="A1019">
            <v>1010265010</v>
          </cell>
          <cell r="D1019">
            <v>0</v>
          </cell>
        </row>
        <row r="1020">
          <cell r="A1020">
            <v>1010265120</v>
          </cell>
          <cell r="D1020">
            <v>0</v>
          </cell>
        </row>
        <row r="1021">
          <cell r="A1021">
            <v>1220518430</v>
          </cell>
          <cell r="B1021">
            <v>500</v>
          </cell>
          <cell r="D1021">
            <v>500</v>
          </cell>
        </row>
        <row r="1022">
          <cell r="A1022">
            <v>1010263700</v>
          </cell>
          <cell r="B1022">
            <v>500</v>
          </cell>
          <cell r="D1022">
            <v>500</v>
          </cell>
        </row>
        <row r="1023">
          <cell r="B1023">
            <v>0</v>
          </cell>
          <cell r="D1023">
            <v>0</v>
          </cell>
        </row>
        <row r="1024">
          <cell r="B1024">
            <v>0</v>
          </cell>
          <cell r="D1024">
            <v>0</v>
          </cell>
        </row>
        <row r="1025">
          <cell r="A1025">
            <v>1012153070</v>
          </cell>
          <cell r="B1025">
            <v>0</v>
          </cell>
          <cell r="D1025">
            <v>0</v>
          </cell>
        </row>
        <row r="1026">
          <cell r="A1026">
            <v>1021544100</v>
          </cell>
          <cell r="B1026">
            <v>0</v>
          </cell>
          <cell r="D1026">
            <v>0</v>
          </cell>
        </row>
        <row r="1027">
          <cell r="A1027">
            <v>1210389530</v>
          </cell>
          <cell r="B1027">
            <v>800</v>
          </cell>
          <cell r="D1027">
            <v>800</v>
          </cell>
        </row>
        <row r="1028">
          <cell r="A1028">
            <v>1210393650</v>
          </cell>
          <cell r="B1028">
            <v>800</v>
          </cell>
          <cell r="D1028">
            <v>800</v>
          </cell>
        </row>
        <row r="1029">
          <cell r="A1029">
            <v>1010264000</v>
          </cell>
          <cell r="B1029">
            <v>0</v>
          </cell>
          <cell r="D1029">
            <v>0</v>
          </cell>
        </row>
        <row r="1030">
          <cell r="A1030">
            <v>1210380100</v>
          </cell>
          <cell r="B1030">
            <v>500</v>
          </cell>
          <cell r="D1030">
            <v>500</v>
          </cell>
        </row>
        <row r="1031">
          <cell r="A1031" t="str">
            <v>121038023A</v>
          </cell>
          <cell r="B1031">
            <v>500</v>
          </cell>
          <cell r="D1031">
            <v>500</v>
          </cell>
        </row>
        <row r="1032">
          <cell r="A1032">
            <v>1010264240</v>
          </cell>
          <cell r="B1032">
            <v>100</v>
          </cell>
          <cell r="C1032">
            <v>2000</v>
          </cell>
          <cell r="D1032">
            <v>2100</v>
          </cell>
        </row>
        <row r="1033">
          <cell r="B1033">
            <v>0</v>
          </cell>
          <cell r="D1033">
            <v>0</v>
          </cell>
        </row>
        <row r="1034">
          <cell r="B1034">
            <v>0</v>
          </cell>
          <cell r="D1034">
            <v>0</v>
          </cell>
        </row>
        <row r="1035">
          <cell r="A1035">
            <v>1154604900</v>
          </cell>
          <cell r="B1035">
            <v>1000</v>
          </cell>
          <cell r="D1035">
            <v>1000</v>
          </cell>
        </row>
        <row r="1036">
          <cell r="A1036">
            <v>1154605660</v>
          </cell>
          <cell r="B1036">
            <v>1000</v>
          </cell>
          <cell r="D1036">
            <v>1000</v>
          </cell>
        </row>
        <row r="1037">
          <cell r="A1037" t="str">
            <v>115460591X</v>
          </cell>
          <cell r="B1037">
            <v>1000</v>
          </cell>
          <cell r="D1037">
            <v>1000</v>
          </cell>
        </row>
        <row r="1038">
          <cell r="A1038" t="str">
            <v>115461383X</v>
          </cell>
          <cell r="B1038">
            <v>1000</v>
          </cell>
          <cell r="D1038">
            <v>1000</v>
          </cell>
        </row>
        <row r="1039">
          <cell r="A1039" t="str">
            <v>115461163X</v>
          </cell>
          <cell r="B1039">
            <v>1000</v>
          </cell>
          <cell r="D1039">
            <v>1000</v>
          </cell>
        </row>
        <row r="1040">
          <cell r="B1040">
            <v>0</v>
          </cell>
          <cell r="D1040">
            <v>0</v>
          </cell>
        </row>
        <row r="1041">
          <cell r="B1041">
            <v>0</v>
          </cell>
          <cell r="D1041">
            <v>0</v>
          </cell>
        </row>
        <row r="1042">
          <cell r="A1042" t="str">
            <v>123361370X</v>
          </cell>
          <cell r="B1042">
            <v>0</v>
          </cell>
          <cell r="D1042">
            <v>0</v>
          </cell>
        </row>
        <row r="1043">
          <cell r="A1043" t="str">
            <v>123361385X</v>
          </cell>
          <cell r="B1043">
            <v>1000</v>
          </cell>
          <cell r="D1043">
            <v>1000</v>
          </cell>
        </row>
        <row r="1044">
          <cell r="A1044" t="str">
            <v>123361392X</v>
          </cell>
          <cell r="C1044">
            <v>1000</v>
          </cell>
          <cell r="D1044">
            <v>1000</v>
          </cell>
        </row>
        <row r="1045">
          <cell r="A1045" t="str">
            <v>123361491X</v>
          </cell>
          <cell r="B1045">
            <v>3000</v>
          </cell>
          <cell r="D1045">
            <v>3000</v>
          </cell>
        </row>
        <row r="1046">
          <cell r="A1046" t="str">
            <v>123361501X</v>
          </cell>
          <cell r="B1046">
            <v>1000</v>
          </cell>
          <cell r="D1046">
            <v>1000</v>
          </cell>
        </row>
        <row r="1047">
          <cell r="A1047">
            <v>1233978760</v>
          </cell>
          <cell r="C1047">
            <v>3000</v>
          </cell>
          <cell r="D1047">
            <v>3000</v>
          </cell>
        </row>
        <row r="1048">
          <cell r="A1048">
            <v>1230110750</v>
          </cell>
          <cell r="B1048">
            <v>200</v>
          </cell>
          <cell r="D1048">
            <v>200</v>
          </cell>
        </row>
        <row r="1049">
          <cell r="A1049">
            <v>1240432640</v>
          </cell>
          <cell r="D1049">
            <v>0</v>
          </cell>
        </row>
        <row r="1050">
          <cell r="B1050">
            <v>0</v>
          </cell>
          <cell r="D1050">
            <v>0</v>
          </cell>
        </row>
        <row r="1051">
          <cell r="B1051">
            <v>0</v>
          </cell>
          <cell r="D1051">
            <v>0</v>
          </cell>
        </row>
        <row r="1052">
          <cell r="A1052">
            <v>1013537280</v>
          </cell>
          <cell r="B1052">
            <v>100</v>
          </cell>
          <cell r="D1052">
            <v>100</v>
          </cell>
        </row>
        <row r="1053">
          <cell r="A1053">
            <v>1013537150</v>
          </cell>
          <cell r="B1053">
            <v>100</v>
          </cell>
          <cell r="D1053">
            <v>100</v>
          </cell>
        </row>
        <row r="1054">
          <cell r="A1054">
            <v>1011648340</v>
          </cell>
          <cell r="B1054">
            <v>100</v>
          </cell>
          <cell r="D1054">
            <v>100</v>
          </cell>
        </row>
        <row r="1055">
          <cell r="A1055">
            <v>1011648160</v>
          </cell>
          <cell r="B1055">
            <v>300</v>
          </cell>
          <cell r="C1055">
            <v>400</v>
          </cell>
          <cell r="D1055">
            <v>700</v>
          </cell>
        </row>
        <row r="1056">
          <cell r="A1056">
            <v>1010847320</v>
          </cell>
          <cell r="B1056">
            <v>100</v>
          </cell>
          <cell r="D1056">
            <v>100</v>
          </cell>
        </row>
        <row r="1057">
          <cell r="A1057">
            <v>1013537950</v>
          </cell>
          <cell r="B1057">
            <v>100</v>
          </cell>
          <cell r="D1057">
            <v>100</v>
          </cell>
        </row>
        <row r="1058">
          <cell r="A1058">
            <v>1013538250</v>
          </cell>
          <cell r="B1058">
            <v>200</v>
          </cell>
          <cell r="D1058">
            <v>200</v>
          </cell>
        </row>
        <row r="1059">
          <cell r="A1059">
            <v>1013538010</v>
          </cell>
          <cell r="B1059">
            <v>600</v>
          </cell>
          <cell r="D1059">
            <v>600</v>
          </cell>
        </row>
        <row r="1060">
          <cell r="A1060">
            <v>1013538120</v>
          </cell>
          <cell r="B1060">
            <v>0</v>
          </cell>
          <cell r="D1060">
            <v>0</v>
          </cell>
        </row>
        <row r="1061">
          <cell r="A1061">
            <v>1023196350</v>
          </cell>
          <cell r="B1061">
            <v>700</v>
          </cell>
          <cell r="D1061">
            <v>700</v>
          </cell>
        </row>
        <row r="1062">
          <cell r="A1062">
            <v>1012154170</v>
          </cell>
          <cell r="B1062">
            <v>600</v>
          </cell>
          <cell r="D1062">
            <v>600</v>
          </cell>
        </row>
        <row r="1063">
          <cell r="A1063">
            <v>1012154200</v>
          </cell>
          <cell r="B1063">
            <v>600</v>
          </cell>
          <cell r="D1063">
            <v>600</v>
          </cell>
        </row>
        <row r="1064">
          <cell r="A1064" t="str">
            <v>101352998A</v>
          </cell>
          <cell r="B1064">
            <v>1100</v>
          </cell>
          <cell r="C1064">
            <v>1000</v>
          </cell>
          <cell r="D1064">
            <v>2100</v>
          </cell>
        </row>
        <row r="1065">
          <cell r="A1065">
            <v>1240430910</v>
          </cell>
          <cell r="B1065">
            <v>1000</v>
          </cell>
          <cell r="C1065">
            <v>800</v>
          </cell>
          <cell r="D1065">
            <v>1800</v>
          </cell>
        </row>
        <row r="1066">
          <cell r="A1066">
            <v>1013534500</v>
          </cell>
          <cell r="B1066">
            <v>50</v>
          </cell>
          <cell r="D1066">
            <v>50</v>
          </cell>
        </row>
        <row r="1067">
          <cell r="A1067">
            <v>1013539000</v>
          </cell>
          <cell r="B1067">
            <v>700</v>
          </cell>
          <cell r="D1067">
            <v>700</v>
          </cell>
        </row>
        <row r="1068">
          <cell r="A1068">
            <v>1012153760</v>
          </cell>
          <cell r="B1068">
            <v>220</v>
          </cell>
          <cell r="D1068">
            <v>220</v>
          </cell>
        </row>
        <row r="1069">
          <cell r="A1069">
            <v>1012153810</v>
          </cell>
          <cell r="B1069">
            <v>220</v>
          </cell>
          <cell r="D1069">
            <v>220</v>
          </cell>
        </row>
        <row r="1070">
          <cell r="A1070">
            <v>1013534410</v>
          </cell>
          <cell r="B1070">
            <v>220</v>
          </cell>
          <cell r="D1070">
            <v>220</v>
          </cell>
        </row>
        <row r="1071">
          <cell r="A1071">
            <v>1013540060</v>
          </cell>
          <cell r="D1071">
            <v>0</v>
          </cell>
        </row>
        <row r="1072">
          <cell r="A1072">
            <v>1013538700</v>
          </cell>
          <cell r="B1072">
            <v>350</v>
          </cell>
          <cell r="D1072">
            <v>350</v>
          </cell>
        </row>
        <row r="1073">
          <cell r="A1073">
            <v>1013534050</v>
          </cell>
          <cell r="B1073">
            <v>220</v>
          </cell>
          <cell r="D1073">
            <v>220</v>
          </cell>
        </row>
        <row r="1074">
          <cell r="A1074">
            <v>1013534160</v>
          </cell>
          <cell r="B1074">
            <v>220</v>
          </cell>
          <cell r="D1074">
            <v>220</v>
          </cell>
        </row>
        <row r="1075">
          <cell r="A1075">
            <v>1013539790</v>
          </cell>
          <cell r="B1075">
            <v>220</v>
          </cell>
          <cell r="D1075">
            <v>220</v>
          </cell>
        </row>
        <row r="1076">
          <cell r="A1076">
            <v>1013539840</v>
          </cell>
          <cell r="B1076">
            <v>220</v>
          </cell>
          <cell r="C1076">
            <v>3</v>
          </cell>
          <cell r="D1076">
            <v>223</v>
          </cell>
        </row>
        <row r="1077">
          <cell r="A1077">
            <v>1012154060</v>
          </cell>
          <cell r="B1077">
            <v>750</v>
          </cell>
          <cell r="C1077">
            <v>1200</v>
          </cell>
          <cell r="D1077">
            <v>1950</v>
          </cell>
        </row>
        <row r="1078">
          <cell r="A1078">
            <v>1012153980</v>
          </cell>
          <cell r="B1078">
            <v>750</v>
          </cell>
          <cell r="C1078">
            <v>1200</v>
          </cell>
          <cell r="D1078">
            <v>1950</v>
          </cell>
        </row>
        <row r="1079">
          <cell r="A1079">
            <v>6013500690</v>
          </cell>
          <cell r="B1079">
            <v>100</v>
          </cell>
          <cell r="D1079">
            <v>100</v>
          </cell>
        </row>
        <row r="1080">
          <cell r="A1080">
            <v>1023192750</v>
          </cell>
          <cell r="B1080">
            <v>1500</v>
          </cell>
          <cell r="C1080">
            <v>3500</v>
          </cell>
          <cell r="D1080">
            <v>5000</v>
          </cell>
        </row>
        <row r="1081">
          <cell r="B1081">
            <v>0</v>
          </cell>
          <cell r="D1081">
            <v>0</v>
          </cell>
        </row>
        <row r="1082">
          <cell r="B1082">
            <v>0</v>
          </cell>
          <cell r="D1082">
            <v>0</v>
          </cell>
        </row>
        <row r="1083">
          <cell r="A1083" t="str">
            <v>111066236X</v>
          </cell>
          <cell r="B1083">
            <v>1000</v>
          </cell>
          <cell r="D1083">
            <v>1000</v>
          </cell>
        </row>
        <row r="1084">
          <cell r="A1084" t="str">
            <v>111067488X</v>
          </cell>
          <cell r="B1084">
            <v>6000</v>
          </cell>
          <cell r="D1084">
            <v>6000</v>
          </cell>
        </row>
        <row r="1085">
          <cell r="A1085" t="str">
            <v>111070899X</v>
          </cell>
          <cell r="B1085">
            <v>0</v>
          </cell>
          <cell r="D1085">
            <v>0</v>
          </cell>
        </row>
        <row r="1086">
          <cell r="A1086" t="str">
            <v>111070907X</v>
          </cell>
          <cell r="B1086">
            <v>0</v>
          </cell>
          <cell r="D1086">
            <v>0</v>
          </cell>
        </row>
        <row r="1087">
          <cell r="A1087" t="str">
            <v>111317149X</v>
          </cell>
          <cell r="B1087">
            <v>2000</v>
          </cell>
          <cell r="D1087">
            <v>2000</v>
          </cell>
        </row>
        <row r="1088">
          <cell r="A1088" t="str">
            <v>111116975X</v>
          </cell>
          <cell r="B1088">
            <v>4000</v>
          </cell>
          <cell r="D1088">
            <v>4000</v>
          </cell>
        </row>
        <row r="1089">
          <cell r="A1089" t="str">
            <v>111118320X</v>
          </cell>
          <cell r="B1089">
            <v>2000</v>
          </cell>
          <cell r="D1089">
            <v>2000</v>
          </cell>
        </row>
        <row r="1090">
          <cell r="A1090" t="str">
            <v>111118434X</v>
          </cell>
          <cell r="B1090">
            <v>0</v>
          </cell>
          <cell r="D1090">
            <v>0</v>
          </cell>
        </row>
        <row r="1091">
          <cell r="A1091" t="str">
            <v>111118441X</v>
          </cell>
          <cell r="B1091">
            <v>2000</v>
          </cell>
          <cell r="D1091">
            <v>2000</v>
          </cell>
        </row>
        <row r="1092">
          <cell r="A1092" t="str">
            <v>111119260X</v>
          </cell>
          <cell r="B1092">
            <v>0</v>
          </cell>
          <cell r="D1092">
            <v>0</v>
          </cell>
        </row>
        <row r="1093">
          <cell r="A1093" t="str">
            <v>111119295X</v>
          </cell>
          <cell r="B1093">
            <v>0</v>
          </cell>
          <cell r="D1093">
            <v>0</v>
          </cell>
        </row>
        <row r="1094">
          <cell r="A1094" t="str">
            <v>111119370X</v>
          </cell>
          <cell r="B1094">
            <v>0</v>
          </cell>
          <cell r="D1094">
            <v>0</v>
          </cell>
        </row>
        <row r="1095">
          <cell r="A1095" t="str">
            <v>111312829X</v>
          </cell>
          <cell r="B1095">
            <v>0</v>
          </cell>
          <cell r="D1095">
            <v>0</v>
          </cell>
        </row>
        <row r="1096">
          <cell r="A1096" t="str">
            <v>111312850X</v>
          </cell>
          <cell r="B1096">
            <v>2000</v>
          </cell>
          <cell r="D1096">
            <v>2000</v>
          </cell>
        </row>
        <row r="1097">
          <cell r="A1097" t="str">
            <v>111312889X</v>
          </cell>
          <cell r="B1097">
            <v>2000</v>
          </cell>
          <cell r="D1097">
            <v>2000</v>
          </cell>
        </row>
        <row r="1098">
          <cell r="A1098" t="str">
            <v>111312896X</v>
          </cell>
          <cell r="B1098">
            <v>0</v>
          </cell>
          <cell r="D1098">
            <v>0</v>
          </cell>
        </row>
        <row r="1099">
          <cell r="A1099">
            <v>1113145530</v>
          </cell>
          <cell r="B1099">
            <v>600</v>
          </cell>
          <cell r="D1099">
            <v>600</v>
          </cell>
        </row>
        <row r="1100">
          <cell r="A1100" t="str">
            <v>111314599X</v>
          </cell>
          <cell r="B1100">
            <v>2000</v>
          </cell>
          <cell r="D1100">
            <v>2000</v>
          </cell>
        </row>
        <row r="1101">
          <cell r="A1101" t="str">
            <v>111314720X</v>
          </cell>
          <cell r="B1101">
            <v>0</v>
          </cell>
          <cell r="D1101">
            <v>0</v>
          </cell>
        </row>
        <row r="1102">
          <cell r="A1102">
            <v>1113163040</v>
          </cell>
          <cell r="B1102">
            <v>500</v>
          </cell>
          <cell r="D1102">
            <v>500</v>
          </cell>
        </row>
        <row r="1103">
          <cell r="A1103" t="str">
            <v>111119385X</v>
          </cell>
          <cell r="B1103">
            <v>2000</v>
          </cell>
          <cell r="D1103">
            <v>2000</v>
          </cell>
        </row>
        <row r="1104">
          <cell r="A1104" t="str">
            <v>111317187X</v>
          </cell>
          <cell r="B1104">
            <v>0</v>
          </cell>
          <cell r="D1104">
            <v>0</v>
          </cell>
        </row>
        <row r="1105">
          <cell r="A1105" t="str">
            <v>111230165X</v>
          </cell>
          <cell r="B1105">
            <v>0</v>
          </cell>
          <cell r="D1105">
            <v>0</v>
          </cell>
        </row>
        <row r="1106">
          <cell r="B1106">
            <v>0</v>
          </cell>
          <cell r="D1106">
            <v>0</v>
          </cell>
        </row>
        <row r="1107">
          <cell r="B1107">
            <v>0</v>
          </cell>
          <cell r="D1107">
            <v>0</v>
          </cell>
        </row>
        <row r="1108">
          <cell r="A1108" t="str">
            <v>115221295D</v>
          </cell>
          <cell r="B1108">
            <v>500</v>
          </cell>
          <cell r="C1108">
            <v>-237</v>
          </cell>
          <cell r="D1108">
            <v>263</v>
          </cell>
        </row>
        <row r="1109">
          <cell r="A1109">
            <v>1152706550</v>
          </cell>
          <cell r="B1109">
            <v>0</v>
          </cell>
          <cell r="D1109">
            <v>0</v>
          </cell>
        </row>
        <row r="1110">
          <cell r="A1110">
            <v>1152219160</v>
          </cell>
          <cell r="B1110">
            <v>0</v>
          </cell>
          <cell r="D1110">
            <v>0</v>
          </cell>
        </row>
        <row r="1111">
          <cell r="A1111">
            <v>1152707890</v>
          </cell>
          <cell r="D1111">
            <v>0</v>
          </cell>
        </row>
        <row r="1112">
          <cell r="A1112">
            <v>1152707960</v>
          </cell>
          <cell r="B1112">
            <v>0</v>
          </cell>
          <cell r="D1112">
            <v>0</v>
          </cell>
        </row>
        <row r="1113">
          <cell r="A1113">
            <v>1152708310</v>
          </cell>
          <cell r="D1113">
            <v>0</v>
          </cell>
        </row>
        <row r="1114">
          <cell r="A1114">
            <v>1152708480</v>
          </cell>
          <cell r="B1114">
            <v>100</v>
          </cell>
          <cell r="D1114">
            <v>100</v>
          </cell>
        </row>
        <row r="1115">
          <cell r="A1115" t="str">
            <v>115221905B</v>
          </cell>
          <cell r="B1115">
            <v>0</v>
          </cell>
          <cell r="D1115">
            <v>0</v>
          </cell>
        </row>
        <row r="1116">
          <cell r="A1116" t="str">
            <v>115221929B</v>
          </cell>
          <cell r="B1116">
            <v>100</v>
          </cell>
          <cell r="D1116">
            <v>100</v>
          </cell>
        </row>
        <row r="1117">
          <cell r="B1117">
            <v>0</v>
          </cell>
          <cell r="D1117">
            <v>0</v>
          </cell>
        </row>
        <row r="1118">
          <cell r="B1118">
            <v>0</v>
          </cell>
          <cell r="D1118">
            <v>0</v>
          </cell>
        </row>
        <row r="1119">
          <cell r="B1119">
            <v>0</v>
          </cell>
          <cell r="D1119">
            <v>0</v>
          </cell>
        </row>
        <row r="1120">
          <cell r="A1120">
            <v>2013524140</v>
          </cell>
          <cell r="B1120">
            <v>200</v>
          </cell>
          <cell r="D1120">
            <v>200</v>
          </cell>
        </row>
        <row r="1121">
          <cell r="A1121">
            <v>2012107770</v>
          </cell>
          <cell r="B1121">
            <v>400</v>
          </cell>
          <cell r="D1121">
            <v>400</v>
          </cell>
        </row>
        <row r="1122">
          <cell r="A1122">
            <v>2012109070</v>
          </cell>
          <cell r="B1122">
            <v>250</v>
          </cell>
          <cell r="D1122">
            <v>250</v>
          </cell>
        </row>
        <row r="1123">
          <cell r="A1123">
            <v>2012109180</v>
          </cell>
          <cell r="B1123">
            <v>250</v>
          </cell>
          <cell r="D1123">
            <v>250</v>
          </cell>
        </row>
        <row r="1124">
          <cell r="A1124">
            <v>2013525150</v>
          </cell>
          <cell r="B1124">
            <v>500</v>
          </cell>
          <cell r="D1124">
            <v>500</v>
          </cell>
        </row>
        <row r="1125">
          <cell r="A1125">
            <v>2012109520</v>
          </cell>
          <cell r="B1125">
            <v>400</v>
          </cell>
          <cell r="D1125">
            <v>400</v>
          </cell>
        </row>
        <row r="1126">
          <cell r="A1126">
            <v>2012109630</v>
          </cell>
          <cell r="B1126">
            <v>200</v>
          </cell>
          <cell r="D1126">
            <v>200</v>
          </cell>
        </row>
        <row r="1127">
          <cell r="A1127">
            <v>2012109210</v>
          </cell>
          <cell r="B1127">
            <v>100</v>
          </cell>
          <cell r="D1127">
            <v>100</v>
          </cell>
        </row>
        <row r="1128">
          <cell r="A1128">
            <v>2012109430</v>
          </cell>
          <cell r="B1128">
            <v>200</v>
          </cell>
          <cell r="D1128">
            <v>200</v>
          </cell>
        </row>
        <row r="1129">
          <cell r="A1129">
            <v>2012109760</v>
          </cell>
          <cell r="B1129">
            <v>240</v>
          </cell>
          <cell r="C1129">
            <v>250</v>
          </cell>
          <cell r="D1129">
            <v>490</v>
          </cell>
        </row>
        <row r="1130">
          <cell r="A1130">
            <v>2012107850</v>
          </cell>
          <cell r="C1130">
            <v>300</v>
          </cell>
          <cell r="D1130">
            <v>300</v>
          </cell>
        </row>
        <row r="1131">
          <cell r="A1131" t="str">
            <v>2012108190</v>
          </cell>
          <cell r="B1131">
            <v>0</v>
          </cell>
          <cell r="C1131">
            <v>300</v>
          </cell>
          <cell r="D1131">
            <v>300</v>
          </cell>
        </row>
        <row r="1132">
          <cell r="A1132">
            <v>2012108640</v>
          </cell>
          <cell r="D1132">
            <v>0</v>
          </cell>
        </row>
        <row r="1133">
          <cell r="A1133">
            <v>2012107920</v>
          </cell>
          <cell r="D1133">
            <v>0</v>
          </cell>
        </row>
        <row r="1134">
          <cell r="A1134">
            <v>2012110520</v>
          </cell>
          <cell r="D1134">
            <v>0</v>
          </cell>
        </row>
        <row r="1135">
          <cell r="A1135">
            <v>2012108990</v>
          </cell>
          <cell r="B1135">
            <v>240</v>
          </cell>
          <cell r="C1135">
            <v>300</v>
          </cell>
          <cell r="D1135">
            <v>540</v>
          </cell>
        </row>
        <row r="1136">
          <cell r="A1136">
            <v>2012108080</v>
          </cell>
          <cell r="B1136">
            <v>240</v>
          </cell>
          <cell r="C1136">
            <v>300</v>
          </cell>
          <cell r="D1136">
            <v>540</v>
          </cell>
        </row>
        <row r="1137">
          <cell r="A1137">
            <v>2012109810</v>
          </cell>
          <cell r="B1137">
            <v>200</v>
          </cell>
          <cell r="D1137">
            <v>200</v>
          </cell>
        </row>
        <row r="1138">
          <cell r="A1138">
            <v>2012109980</v>
          </cell>
          <cell r="B1138">
            <v>200</v>
          </cell>
          <cell r="D1138">
            <v>200</v>
          </cell>
        </row>
        <row r="1139">
          <cell r="A1139">
            <v>2013526070</v>
          </cell>
          <cell r="B1139">
            <v>200</v>
          </cell>
          <cell r="D1139">
            <v>200</v>
          </cell>
        </row>
        <row r="1140">
          <cell r="A1140">
            <v>2013525590</v>
          </cell>
          <cell r="B1140">
            <v>60</v>
          </cell>
          <cell r="D1140">
            <v>60</v>
          </cell>
        </row>
        <row r="1141">
          <cell r="A1141">
            <v>2010200580</v>
          </cell>
          <cell r="D1141">
            <v>0</v>
          </cell>
        </row>
        <row r="1142">
          <cell r="A1142">
            <v>2065100240</v>
          </cell>
          <cell r="B1142">
            <v>200</v>
          </cell>
          <cell r="D1142">
            <v>200</v>
          </cell>
        </row>
        <row r="1143">
          <cell r="A1143">
            <v>2013525600</v>
          </cell>
          <cell r="B1143">
            <v>100</v>
          </cell>
          <cell r="D1143">
            <v>100</v>
          </cell>
        </row>
        <row r="1144">
          <cell r="A1144">
            <v>2013525950</v>
          </cell>
          <cell r="B1144">
            <v>200</v>
          </cell>
          <cell r="D1144">
            <v>200</v>
          </cell>
        </row>
        <row r="1145">
          <cell r="A1145">
            <v>2013526180</v>
          </cell>
          <cell r="D1145">
            <v>0</v>
          </cell>
        </row>
        <row r="1146">
          <cell r="A1146">
            <v>2010200490</v>
          </cell>
          <cell r="D1146">
            <v>0</v>
          </cell>
        </row>
        <row r="1147">
          <cell r="A1147">
            <v>2012109360</v>
          </cell>
          <cell r="B1147">
            <v>0</v>
          </cell>
          <cell r="C1147">
            <v>300</v>
          </cell>
          <cell r="D1147">
            <v>300</v>
          </cell>
        </row>
        <row r="1148">
          <cell r="A1148">
            <v>2013527570</v>
          </cell>
          <cell r="B1148">
            <v>100</v>
          </cell>
          <cell r="D1148">
            <v>100</v>
          </cell>
        </row>
        <row r="1149">
          <cell r="B1149">
            <v>0</v>
          </cell>
          <cell r="D1149">
            <v>0</v>
          </cell>
        </row>
        <row r="1150">
          <cell r="B1150">
            <v>0</v>
          </cell>
          <cell r="D1150">
            <v>0</v>
          </cell>
        </row>
        <row r="1151">
          <cell r="A1151">
            <v>1111025520</v>
          </cell>
          <cell r="B1151">
            <v>600</v>
          </cell>
          <cell r="D1151">
            <v>600</v>
          </cell>
        </row>
        <row r="1152">
          <cell r="A1152">
            <v>1110903290</v>
          </cell>
          <cell r="B1152">
            <v>200</v>
          </cell>
          <cell r="C1152">
            <v>-200</v>
          </cell>
          <cell r="D1152">
            <v>0</v>
          </cell>
        </row>
        <row r="1153">
          <cell r="A1153" t="str">
            <v>111067039X</v>
          </cell>
          <cell r="B1153">
            <v>1000</v>
          </cell>
          <cell r="C1153">
            <v>1000</v>
          </cell>
          <cell r="D1153">
            <v>2000</v>
          </cell>
        </row>
        <row r="1154">
          <cell r="A1154">
            <v>1110903340</v>
          </cell>
          <cell r="B1154">
            <v>1500</v>
          </cell>
          <cell r="C1154">
            <v>500</v>
          </cell>
          <cell r="D1154">
            <v>2000</v>
          </cell>
        </row>
        <row r="1155">
          <cell r="A1155">
            <v>1110903890</v>
          </cell>
          <cell r="B1155">
            <v>100</v>
          </cell>
          <cell r="D1155">
            <v>100</v>
          </cell>
        </row>
      </sheetData>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Gia VL"/>
      <sheetName val="Bang gia ca may"/>
      <sheetName val="Bang luong CB"/>
      <sheetName val="Bang P.tich CT"/>
      <sheetName val="D.toan chi tiet"/>
      <sheetName val="Bang TH Dtoan"/>
      <sheetName val="XXXXXXXX"/>
      <sheetName val="Sheet1"/>
      <sheetName val="Sheet2"/>
      <sheetName val="Sheet3"/>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KLHT"/>
      <sheetName val="THKP"/>
      <sheetName val="KL XL2000"/>
      <sheetName val="KLXL2001"/>
      <sheetName val="THKP2001"/>
      <sheetName val="KLphanbo"/>
      <sheetName val="Chiet tinh"/>
      <sheetName val="XL4Poppy"/>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BC_KKTSCD"/>
      <sheetName val="Chitiet"/>
      <sheetName val="Sheet2 (2)"/>
      <sheetName val="Mau_BC_KKTSCD"/>
      <sheetName val="KH 2003 (moi max)"/>
      <sheetName val="Chart1"/>
      <sheetName val="Interim payment"/>
      <sheetName val="Letter"/>
      <sheetName val="Bid Sum"/>
      <sheetName val="Item B"/>
      <sheetName val="Dg A"/>
      <sheetName val="Dg B&amp;C"/>
      <sheetName val="Rates&amp;Prices"/>
      <sheetName val="Material at site"/>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00000000"/>
      <sheetName val="Chart2"/>
      <sheetName val="Chi tiet - Dv lap"/>
      <sheetName val="TH KHTC"/>
      <sheetName val="000"/>
      <sheetName val="Dong Dau"/>
      <sheetName val="Dong Dau (2)"/>
      <sheetName val="Sau dong"/>
      <sheetName val="Ma xa"/>
      <sheetName val="My dinh"/>
      <sheetName val="Tong cong"/>
      <sheetName val="1"/>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DTHH"/>
      <sheetName val="Bang1"/>
      <sheetName val="TAI TRONG"/>
      <sheetName val="NOI LUC"/>
      <sheetName val="TINH DUYET THTT CHINH"/>
      <sheetName val="TDUYET THTT PHU"/>
      <sheetName val="TINH DAO DONG VA DO VONG"/>
      <sheetName val="TINH NEO"/>
      <sheetName val="116(300)"/>
      <sheetName val="116(200)"/>
      <sheetName val="116(150)"/>
      <sheetName val="MD"/>
      <sheetName val="ND"/>
      <sheetName val="CONG"/>
      <sheetName val="DGCT"/>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VL"/>
      <sheetName val="CTXD"/>
      <sheetName val=".."/>
      <sheetName val="CTDN"/>
      <sheetName val="san vuon"/>
      <sheetName val="khu phu tro"/>
      <sheetName val="TH"/>
      <sheetName val="Phu luc"/>
      <sheetName val="Gia trÞ"/>
      <sheetName val="KH12"/>
      <sheetName val="CN12"/>
      <sheetName val="HD12"/>
      <sheetName val="KH1"/>
      <sheetName val="Thuyet minh"/>
      <sheetName val="CQ-HQ"/>
      <sheetName val="be tong"/>
      <sheetName val="Thep"/>
      <sheetName val="Tong hop thep"/>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10000000"/>
      <sheetName val="C45A-BH"/>
      <sheetName val="C46A-BH"/>
      <sheetName val="C47A-BH"/>
      <sheetName val="C48A-BH"/>
      <sheetName val="S-53-1"/>
      <sheetName val="dutoan1"/>
      <sheetName val="Anhtoan"/>
      <sheetName val="dutoan2"/>
      <sheetName val="vat tu"/>
      <sheetName val="Sheet17"/>
      <sheetName val="DS them luong qui 4-2002"/>
      <sheetName val="Phuc loi 2-9-02"/>
      <sheetName val="PCLB-2002"/>
      <sheetName val="Thuong nhan dip 21-12-02"/>
      <sheetName val="Thuong dip nhan danh hieu AHL§"/>
      <sheetName val="Thang luong thu 13 nam 2002"/>
      <sheetName val="Luong SX# dip Tet Qui Mui(dong)"/>
      <sheetName val="Sheet13"/>
      <sheetName val="Sheet14"/>
      <sheetName val="Sheet15"/>
      <sheetName val="Sheet16"/>
      <sheetName val="Congty"/>
      <sheetName val="VPPN"/>
      <sheetName val="XN74"/>
      <sheetName val="XN54"/>
      <sheetName val="XN33"/>
      <sheetName val="NK96"/>
      <sheetName val="XL4Test5"/>
      <sheetName val="THCT"/>
      <sheetName val="cap cho cac DT"/>
      <sheetName val="Ung - hoan"/>
      <sheetName val="CP may"/>
      <sheetName val="SS"/>
      <sheetName val="NVL"/>
      <sheetName val="Thep "/>
      <sheetName val="Chi tiet Khoi luong"/>
      <sheetName val="TH khoi luong"/>
      <sheetName val="Chiet tinh vat lieu "/>
      <sheetName val="TH KL VL"/>
      <sheetName val="CT xa"/>
      <sheetName val="TLGC"/>
      <sheetName val="BL"/>
      <sheetName val="tscd"/>
      <sheetName val="KM"/>
      <sheetName val="KHOANMUC"/>
      <sheetName val="CPQL"/>
      <sheetName val="SANLUONG"/>
      <sheetName val="SSCP-SL"/>
      <sheetName val="CPSX"/>
      <sheetName val="KQKD"/>
      <sheetName val="CDSL (2)"/>
      <sheetName val="00000001"/>
      <sheetName val="00000002"/>
      <sheetName val="00000003"/>
      <sheetName val="00000004"/>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Quang Tri"/>
      <sheetName val="TTHue"/>
      <sheetName val="Da Nang"/>
      <sheetName val="Quang Nam"/>
      <sheetName val="Quang Ngai"/>
      <sheetName val="TH DH-QN"/>
      <sheetName val="KP HD"/>
      <sheetName val="DB HD"/>
      <sheetName val="Phu luc HD"/>
      <sheetName val="Gia du thau"/>
      <sheetName val="PTDG"/>
      <sheetName val="Ca xe"/>
      <sheetName val="PTCT"/>
      <sheetName val="CDghino"/>
      <sheetName val="Tonghop"/>
      <sheetName val="TH (T1-6)"/>
      <sheetName val="ThueTB"/>
      <sheetName val="SCD5"/>
      <sheetName val=" NL"/>
      <sheetName val="CPVL-CPM"/>
      <sheetName val="PTVL"/>
      <sheetName val="CD1"/>
      <sheetName val=" NL (2)"/>
      <sheetName val="CDTHCT"/>
      <sheetName val="CDTHCT (3)"/>
      <sheetName val="cd viaK0-T6"/>
      <sheetName val="cdvia T6-Tc24"/>
      <sheetName val="cdvia Tc24-T46"/>
      <sheetName val="cdbtnL2ko-k0+361"/>
      <sheetName val="cd btnL2k0+361-T19"/>
      <sheetName val="01"/>
      <sheetName val="02"/>
      <sheetName val="03"/>
      <sheetName val="04"/>
      <sheetName val="05"/>
      <sheetName val="Sheet18"/>
      <sheetName val="Sheet19"/>
      <sheetName val="Sheet20"/>
      <sheetName val="DT"/>
      <sheetName val="THND"/>
      <sheetName val="THMD"/>
      <sheetName val="Phtro1"/>
      <sheetName val="DTKS1"/>
      <sheetName val="CT1m"/>
      <sheetName val="tc"/>
      <sheetName val="TDT"/>
      <sheetName val="xl"/>
      <sheetName val="NN"/>
      <sheetName val="Tralaivay"/>
      <sheetName val="TBTN"/>
      <sheetName val="CPTV"/>
      <sheetName val="PCCHAY"/>
      <sheetName val="dtks"/>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9"/>
      <sheetName val="10"/>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cong Q2"/>
      <sheetName val="T.U luong Q1"/>
      <sheetName val="T.U luong Q2"/>
      <sheetName val="T.U luong Q3"/>
      <sheetName val="sent to"/>
      <sheetName val="CHIT"/>
      <sheetName val="THXH"/>
      <sheetName val="BHXH"/>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TM"/>
      <sheetName val="BU-gian"/>
      <sheetName val="Bu-Ha"/>
      <sheetName val="PTVT"/>
      <sheetName val="Gia DAN"/>
      <sheetName val="Dan"/>
      <sheetName val="Cuoc"/>
      <sheetName val="Bugia"/>
      <sheetName val="KL57"/>
      <sheetName val="Quyet toan"/>
      <sheetName val="Thu hoi"/>
      <sheetName val="Lai vay"/>
      <sheetName val="Tien vay"/>
      <sheetName val="Cong no"/>
      <sheetName val="Cop pha"/>
      <sheetName val="2000000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ong Thu"/>
      <sheetName val="Tong Chi"/>
      <sheetName val="Truong hoc"/>
      <sheetName val="Cty CP"/>
      <sheetName val="G.thau 3B"/>
      <sheetName val="T.Hop Thu-chi"/>
      <sheetName val="THDT"/>
      <sheetName val="DM-Goc"/>
      <sheetName val="Gia-CT"/>
      <sheetName val="PTCP"/>
      <sheetName val="cphoi"/>
      <sheetName val="phan tich DG"/>
      <sheetName val="gia vat lieu"/>
      <sheetName val="gia xe may"/>
      <sheetName val="gia nhan cong"/>
      <sheetName val="KL VL"/>
      <sheetName val="KHCTiet"/>
      <sheetName val="QT 9-6"/>
      <sheetName val="Thuong luu HB"/>
      <sheetName val="QT03"/>
      <sheetName val="QT"/>
      <sheetName val="PTmay"/>
      <sheetName val="KK"/>
      <sheetName val="QT Ky T"/>
      <sheetName val="BCKT"/>
      <sheetName val="bc vt TON BAI"/>
      <sheetName val="XXXXXXX0"/>
      <sheetName val="binh do"/>
      <sheetName val="cot lieu"/>
      <sheetName val="van khuon"/>
      <sheetName val="CT BT"/>
      <sheetName val="lay mau"/>
      <sheetName val="mat ngoai goi"/>
      <sheetName val="coc tram-bt"/>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C.TIEU"/>
      <sheetName val="CPNLTT"/>
      <sheetName val="T.Luong"/>
      <sheetName val="NCTT"/>
      <sheetName val="QLDN"/>
      <sheetName val="641"/>
      <sheetName val="642"/>
      <sheetName val="T.HAO"/>
      <sheetName val="DT TUYEN"/>
      <sheetName val="DT GIA"/>
      <sheetName val="KHDT"/>
      <sheetName val="KHDT (2)"/>
      <sheetName val="SX-TT"/>
      <sheetName val="CL "/>
      <sheetName val="VTu"/>
      <sheetName val="LDTL"/>
      <sheetName val="KHao"/>
      <sheetName val="LNKD"/>
      <sheetName val="SK"/>
      <sheetName val="TNo"/>
      <sheetName val="CTTH"/>
      <sheetName val="VON"/>
      <sheetName val="VLD"/>
      <sheetName val="KQ (2)"/>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NRC"/>
    </sheetNames>
    <definedNames>
      <definedName name="DataFilter"/>
      <definedName name="DataSort"/>
      <definedName name="GoBack" sheetId="8"/>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sheetData sheetId="120"/>
      <sheetData sheetId="121"/>
      <sheetData sheetId="122"/>
      <sheetData sheetId="123"/>
      <sheetData sheetId="124"/>
      <sheetData sheetId="125"/>
      <sheetData sheetId="126"/>
      <sheetData sheetId="127"/>
      <sheetData sheetId="128" refreshError="1"/>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 val="Dinh muc du toan"/>
      <sheetName val="Config"/>
      <sheetName val="AutoClose"/>
    </sheetNames>
    <sheetDataSet>
      <sheetData sheetId="0"/>
      <sheetData sheetId="1" refreshError="1"/>
      <sheetData sheetId="2" refreshError="1">
        <row r="9">
          <cell r="N9">
            <v>118182</v>
          </cell>
        </row>
        <row r="16">
          <cell r="N16">
            <v>759</v>
          </cell>
        </row>
        <row r="38">
          <cell r="N38">
            <v>4.5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DMCAMERA&amp;NEWSWITCHER"/>
      <sheetName val="MD-DMCPV90"/>
      <sheetName val="ZPーCD901J "/>
      <sheetName val="TC-R0350"/>
      <sheetName val="S-2950"/>
      <sheetName val="C-PV09-SS"/>
      <sheetName val="C-PV09"/>
      <sheetName val="C-CV10"/>
      <sheetName val="C-CV10SS"/>
      <sheetName val="C-2900"/>
      <sheetName val="ZCYH601JPV"/>
      <sheetName val="C-PV04"/>
      <sheetName val="4JI"/>
      <sheetName val="CCC110"/>
      <sheetName val="C-CV14-2"/>
      <sheetName val="C-CV14-2ntsc"/>
      <sheetName val="C-CV14-2pal"/>
      <sheetName val="C-CV14cs"/>
      <sheetName val="C-CV14cs-ntsc"/>
      <sheetName val="C-CV14cs-PAL"/>
      <sheetName val="C-CV20-2"/>
      <sheetName val="C-CV40-ss"/>
      <sheetName val="C-CV40-3"/>
      <sheetName val="5JI"/>
      <sheetName val="ME-VIETLANG"/>
      <sheetName val="MultiMaster"/>
      <sheetName val="consumable"/>
      <sheetName val="CMS161D"/>
      <sheetName val="CMS161D-ntsc"/>
      <sheetName val="CMS161D-pal"/>
      <sheetName val="CMS0160"/>
      <sheetName val="CMS0140"/>
      <sheetName val="CMS161S"/>
      <sheetName val="CMS91D"/>
      <sheetName val="CMS91D-ntsc"/>
      <sheetName val="CMS91D-pal"/>
      <sheetName val="CMS0150"/>
      <sheetName val="CMS91S"/>
      <sheetName val="CMS0130"/>
      <sheetName val="SwitcherMaster"/>
      <sheetName val="CM-C0100"/>
      <sheetName val="CM-C0120"/>
      <sheetName val="C-MS40P"/>
      <sheetName val="C-P40L"/>
      <sheetName val="CM-C0110"/>
      <sheetName val="CM-C0150"/>
      <sheetName val="C-P10AL"/>
      <sheetName val="C-P40SAL"/>
      <sheetName val="C-CV24-2"/>
      <sheetName val="C-CV24-2 ntsc"/>
      <sheetName val="C-CV24-2 PAL"/>
      <sheetName val="C-CV44-3"/>
      <sheetName val="C-CV44-3 NTSC"/>
      <sheetName val="C-CV44-3 PAL"/>
      <sheetName val="C-CD10"/>
      <sheetName val="C-CD20"/>
      <sheetName val="C-CV10 CS"/>
      <sheetName val="ccv24-44&amp;ccd"/>
      <sheetName val="VP9103"/>
      <sheetName val="VC4103"/>
      <sheetName val="C-P11AL"/>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9">
          <cell r="D19" t="str">
            <v>123293037B</v>
          </cell>
          <cell r="E19" t="str">
            <v>2P71#28(400)BW/SAN-DH!23</v>
          </cell>
          <cell r="H19">
            <v>5</v>
          </cell>
          <cell r="I19" t="str">
            <v>connection parts</v>
          </cell>
          <cell r="J19" t="str">
            <v>2P71#28(400)BW/SAN-DH!23</v>
          </cell>
          <cell r="K19" t="str">
            <v>D©y nèi 2P71#28(400)BW/SAN-DH!23</v>
          </cell>
        </row>
        <row r="20">
          <cell r="D20" t="str">
            <v>123293387B</v>
          </cell>
          <cell r="E20" t="str">
            <v>2P71#28(120)BW/SAN-PH!21</v>
          </cell>
          <cell r="H20">
            <v>5</v>
          </cell>
          <cell r="I20" t="str">
            <v>connection parts</v>
          </cell>
          <cell r="J20" t="str">
            <v>2P71#28(120)BW/SAN-PH!21</v>
          </cell>
          <cell r="K20" t="str">
            <v>D©y nèi 2P71#28(120)BW/SAN-PH!21</v>
          </cell>
        </row>
        <row r="21">
          <cell r="D21" t="str">
            <v>123293394B</v>
          </cell>
          <cell r="E21" t="str">
            <v>2P71#28(260)BW/SAN-PH!1</v>
          </cell>
          <cell r="H21">
            <v>5</v>
          </cell>
          <cell r="I21" t="str">
            <v>connection parts</v>
          </cell>
          <cell r="J21" t="str">
            <v>2P71#28(260)BW/SAN-PH!1</v>
          </cell>
          <cell r="K21" t="str">
            <v>D©y nèi 2P71#28(260)BW/SAN-PH!1</v>
          </cell>
        </row>
        <row r="22">
          <cell r="D22" t="str">
            <v>123293402B</v>
          </cell>
          <cell r="E22" t="str">
            <v>3P1571#28(140)BWW/SAN-PH</v>
          </cell>
          <cell r="H22">
            <v>5</v>
          </cell>
          <cell r="I22" t="str">
            <v>connection parts</v>
          </cell>
          <cell r="J22" t="str">
            <v>3P1571#28(140)BWW/SAN-PH</v>
          </cell>
          <cell r="K22" t="str">
            <v>D©y nèi 3P1571#28(140)BWW/SAN-PH</v>
          </cell>
        </row>
        <row r="23">
          <cell r="D23" t="str">
            <v>123293426B</v>
          </cell>
          <cell r="E23" t="str">
            <v>5P1571#28(160)BW*4/SAN-P</v>
          </cell>
          <cell r="H23">
            <v>5</v>
          </cell>
          <cell r="I23" t="str">
            <v>connection parts</v>
          </cell>
          <cell r="J23" t="str">
            <v>5P1571#28(160)BW*4/SAN-P</v>
          </cell>
          <cell r="K23" t="str">
            <v>D©y nèi 5P1571#28(160)BW*4/SAN-P</v>
          </cell>
        </row>
        <row r="24">
          <cell r="D24" t="str">
            <v>123293431B</v>
          </cell>
          <cell r="E24" t="str">
            <v>5P1571#28(120)BW*4/SAN-P</v>
          </cell>
          <cell r="H24">
            <v>5</v>
          </cell>
          <cell r="I24" t="str">
            <v>connection parts</v>
          </cell>
          <cell r="J24" t="str">
            <v>5P1571#28(120)BW*4/SAN-P</v>
          </cell>
          <cell r="K24" t="str">
            <v>D©y nèi 5P1571#28(120)BW*4/SAN-P</v>
          </cell>
        </row>
        <row r="25">
          <cell r="D25" t="str">
            <v>123293448B</v>
          </cell>
          <cell r="E25" t="str">
            <v>6P1571#28(180)BW*5/SAN-P</v>
          </cell>
          <cell r="H25">
            <v>5</v>
          </cell>
          <cell r="I25" t="str">
            <v>connection parts</v>
          </cell>
          <cell r="J25" t="str">
            <v>6P1571#28(180)BW*5/SAN-P</v>
          </cell>
          <cell r="K25" t="str">
            <v>D©y nèi 6P1571#28(180)BW*5/SAN-P</v>
          </cell>
        </row>
        <row r="26">
          <cell r="D26" t="str">
            <v>123293457B</v>
          </cell>
          <cell r="E26" t="str">
            <v>8P71#28(350)BW*7/SAN-PH!</v>
          </cell>
          <cell r="H26">
            <v>5</v>
          </cell>
          <cell r="I26" t="str">
            <v>connection parts</v>
          </cell>
          <cell r="J26" t="str">
            <v>8P71#28(350)BW*7/SAN-PH!</v>
          </cell>
          <cell r="K26" t="str">
            <v>D©y nèi 8P71#28(350)BW*7/SAN-PH!</v>
          </cell>
        </row>
        <row r="27">
          <cell r="D27" t="str">
            <v>123293468B</v>
          </cell>
          <cell r="E27" t="str">
            <v>8P71#28(140)BW*7/SAN-PH!</v>
          </cell>
          <cell r="H27">
            <v>5</v>
          </cell>
          <cell r="I27" t="str">
            <v>connection parts</v>
          </cell>
          <cell r="J27" t="str">
            <v>8P71#28(140)BW*7/SAN-PH!</v>
          </cell>
          <cell r="K27" t="str">
            <v>D©y nèi 8P71#28(140)BW*7/SAN-PH!</v>
          </cell>
        </row>
        <row r="28">
          <cell r="D28" t="str">
            <v>123293471B</v>
          </cell>
          <cell r="E28" t="str">
            <v>2P71#28(300)BW/PH-5ﾊﾝ!20</v>
          </cell>
          <cell r="H28">
            <v>5</v>
          </cell>
          <cell r="I28" t="str">
            <v>connection parts</v>
          </cell>
          <cell r="J28" t="str">
            <v>2P71#28(300)BW/PH-5HAN!20</v>
          </cell>
          <cell r="K28" t="str">
            <v>D©y nèi 2P71#28(300)BW/PH-5!20</v>
          </cell>
        </row>
        <row r="29">
          <cell r="D29" t="str">
            <v>123294337A</v>
          </cell>
          <cell r="E29" t="str">
            <v>3P1571#28(100)BWW/SAN-PH</v>
          </cell>
          <cell r="H29">
            <v>5</v>
          </cell>
          <cell r="I29" t="str">
            <v>connection parts</v>
          </cell>
          <cell r="J29" t="str">
            <v>3P1571#28(100)BWW/SAN-PH</v>
          </cell>
          <cell r="K29" t="str">
            <v>D©y nèi 3P1571#28(100)BWW/SAN-PH</v>
          </cell>
        </row>
        <row r="30">
          <cell r="D30" t="str">
            <v>123294377A</v>
          </cell>
          <cell r="E30" t="str">
            <v>3P1571#28(200)BWW/ZH-5ﾊﾝ</v>
          </cell>
          <cell r="H30">
            <v>5</v>
          </cell>
          <cell r="I30" t="str">
            <v>connection parts</v>
          </cell>
          <cell r="J30" t="str">
            <v>3P1571#28(200)BWW/ZH-5</v>
          </cell>
          <cell r="K30" t="str">
            <v>D©y nèi 3P1571#28(200)BWW/ZH-5</v>
          </cell>
        </row>
        <row r="31">
          <cell r="D31" t="str">
            <v>123294382A</v>
          </cell>
          <cell r="E31" t="str">
            <v>3P71B91HZ#28(300)SAN-PH</v>
          </cell>
          <cell r="H31">
            <v>5</v>
          </cell>
          <cell r="I31" t="str">
            <v>connection parts</v>
          </cell>
          <cell r="J31" t="str">
            <v>3P71B91HZ#28(300)SAN-PH</v>
          </cell>
          <cell r="K31" t="str">
            <v>D©y nèi 3P71B91HZ#28(300)SAN-PH</v>
          </cell>
        </row>
        <row r="32">
          <cell r="D32" t="str">
            <v>123294553B</v>
          </cell>
          <cell r="E32" t="str">
            <v>CP40SALｴｲｿﾞｳﾆｭｳｼｭﾂﾘｮｸｺﾈｸ</v>
          </cell>
          <cell r="H32">
            <v>5</v>
          </cell>
          <cell r="I32" t="str">
            <v>connection parts</v>
          </cell>
          <cell r="J32" t="str">
            <v>CP40SAL Video Connector</v>
          </cell>
          <cell r="K32" t="str">
            <v>§Çu nèi truyÒn tÝn hiÖu ph¶n x¹ CP40SAL</v>
          </cell>
        </row>
        <row r="33">
          <cell r="D33" t="str">
            <v>1232958240</v>
          </cell>
          <cell r="E33" t="str">
            <v>CP40SAL ﾃｲﾃﾞﾝﾘｮｳ ｺﾈｸﾀ</v>
          </cell>
          <cell r="H33">
            <v>5</v>
          </cell>
          <cell r="I33" t="str">
            <v>connection parts</v>
          </cell>
          <cell r="J33" t="str">
            <v>CP40SAL Black Out Connector</v>
          </cell>
          <cell r="K33" t="str">
            <v xml:space="preserve">§©u nèi dßng ®iÖn cè ®Þnh CP40SAL </v>
          </cell>
        </row>
        <row r="34">
          <cell r="D34" t="str">
            <v>1232958390</v>
          </cell>
          <cell r="E34" t="str">
            <v>10P1571#28(220)BW*9/SAN-</v>
          </cell>
          <cell r="H34">
            <v>5</v>
          </cell>
          <cell r="I34" t="str">
            <v>connection parts</v>
          </cell>
          <cell r="J34" t="str">
            <v>10P1571#28(220)BW*9/SAN-</v>
          </cell>
          <cell r="K34" t="str">
            <v>D©y nèi 10P1571#28(220)BW*9/SAN-</v>
          </cell>
        </row>
        <row r="35">
          <cell r="D35" t="str">
            <v>1232958460</v>
          </cell>
          <cell r="E35" t="str">
            <v>12P1571#28(220)BW*11/SAN</v>
          </cell>
          <cell r="H35">
            <v>5</v>
          </cell>
          <cell r="I35" t="str">
            <v>connection parts</v>
          </cell>
          <cell r="J35" t="str">
            <v>12P1571#28(220)BW*11/SAN</v>
          </cell>
          <cell r="K35" t="str">
            <v>D©y nèi 12P1571#28(220)BW*11/SAN</v>
          </cell>
        </row>
        <row r="36">
          <cell r="D36" t="str">
            <v>1232975410</v>
          </cell>
          <cell r="E36" t="str">
            <v>2P1007#26(290)BW/SAN-PH</v>
          </cell>
          <cell r="H36">
            <v>5</v>
          </cell>
          <cell r="I36" t="str">
            <v>connection parts</v>
          </cell>
          <cell r="J36" t="str">
            <v>2P1007#26(290)BW/SAN-PH</v>
          </cell>
          <cell r="K36" t="str">
            <v>D©y nèi 2P1007#26(290)BW/SAN-PH</v>
          </cell>
        </row>
        <row r="37">
          <cell r="D37" t="str">
            <v>1232975500</v>
          </cell>
          <cell r="E37" t="str">
            <v>2P1007#26(160)BW/SAN-PH</v>
          </cell>
          <cell r="H37">
            <v>5</v>
          </cell>
          <cell r="I37" t="str">
            <v>connection parts</v>
          </cell>
          <cell r="J37" t="str">
            <v>2P1007#26(160)BW/SAN-PH</v>
          </cell>
          <cell r="K37" t="str">
            <v>D©y nèi 2P1007#26(160)BW/SAN-PH</v>
          </cell>
        </row>
        <row r="38">
          <cell r="D38" t="str">
            <v>1232975610</v>
          </cell>
          <cell r="E38" t="str">
            <v>3P1007#26(150)BWW/SAN-PH</v>
          </cell>
          <cell r="H38">
            <v>5</v>
          </cell>
          <cell r="I38" t="str">
            <v>connection parts</v>
          </cell>
          <cell r="J38" t="str">
            <v>3P1007#26(150)BWW/SAN-PH</v>
          </cell>
          <cell r="K38" t="str">
            <v>D©y nèi 3P1007#26(150)BWW/SAN-PH</v>
          </cell>
        </row>
        <row r="39">
          <cell r="D39" t="str">
            <v>1232975890</v>
          </cell>
          <cell r="E39" t="str">
            <v>10P1007#26(70)BW*9SAN-PH</v>
          </cell>
          <cell r="H39">
            <v>5</v>
          </cell>
          <cell r="I39" t="str">
            <v>connection parts</v>
          </cell>
          <cell r="J39" t="str">
            <v>10P1007#26(70)BW*9SAN-PH</v>
          </cell>
          <cell r="K39" t="str">
            <v>D©y nèi 10P1007#26(70)BW*9SAN-PH</v>
          </cell>
        </row>
        <row r="40">
          <cell r="D40" t="str">
            <v>1233904750</v>
          </cell>
          <cell r="E40" t="str">
            <v>3P1672#22(70)BAW/VH-15ﾊﾝ</v>
          </cell>
          <cell r="H40">
            <v>5</v>
          </cell>
          <cell r="I40" t="str">
            <v>connection parts</v>
          </cell>
          <cell r="J40" t="str">
            <v>3P1672#22(70)BAW/VH-15</v>
          </cell>
          <cell r="K40" t="str">
            <v>D©y nèi 3P1672#22(70)BAW/VH-15</v>
          </cell>
        </row>
        <row r="41">
          <cell r="D41" t="str">
            <v>1233904800</v>
          </cell>
          <cell r="E41" t="str">
            <v>6-4P72#22(70)WWABAW/VHVH</v>
          </cell>
          <cell r="H41">
            <v>5</v>
          </cell>
          <cell r="I41" t="str">
            <v>connection parts</v>
          </cell>
          <cell r="J41" t="str">
            <v>6-4P72#22(70)WWABAW/VHVH</v>
          </cell>
          <cell r="K41" t="str">
            <v>D©y nèi 6-4P72#22(70)WWABAW/VHVH</v>
          </cell>
        </row>
        <row r="42">
          <cell r="D42" t="str">
            <v>1233904970</v>
          </cell>
          <cell r="E42" t="str">
            <v>2P10007#26(70)WW/EH-EH</v>
          </cell>
          <cell r="H42">
            <v>5</v>
          </cell>
          <cell r="I42" t="str">
            <v>connection parts</v>
          </cell>
          <cell r="J42" t="str">
            <v>2P10007#26(70)WW/EH-EH</v>
          </cell>
          <cell r="K42" t="str">
            <v>D©y nèi 2P10007#26(70)WW/EH-EH</v>
          </cell>
        </row>
        <row r="43">
          <cell r="D43" t="str">
            <v>1233905070</v>
          </cell>
          <cell r="E43" t="str">
            <v>4P33#26(270.200)H/SB-SB2</v>
          </cell>
          <cell r="H43">
            <v>5</v>
          </cell>
          <cell r="I43" t="str">
            <v>connection parts</v>
          </cell>
          <cell r="J43" t="str">
            <v>4P33#26(270.200)H/SB-SB2</v>
          </cell>
          <cell r="K43" t="str">
            <v>D©y nèi 4P33#26(270.200)H/SB-SB2</v>
          </cell>
        </row>
        <row r="44">
          <cell r="D44" t="str">
            <v>1233911880</v>
          </cell>
          <cell r="E44" t="str">
            <v>5P15#22(120)BAWAA/VH15ﾊﾝ</v>
          </cell>
          <cell r="H44">
            <v>5</v>
          </cell>
          <cell r="I44" t="str">
            <v>connection parts</v>
          </cell>
          <cell r="J44" t="str">
            <v>5P15#22(120)BAWAA/VH15</v>
          </cell>
          <cell r="K44" t="str">
            <v>D©y nèi 5P15#22(120)BAWAA/VH15</v>
          </cell>
        </row>
        <row r="45">
          <cell r="D45" t="str">
            <v>1233933390</v>
          </cell>
          <cell r="E45" t="str">
            <v>11P07#26(120)BW*10/SANPH</v>
          </cell>
          <cell r="H45">
            <v>5</v>
          </cell>
          <cell r="I45" t="str">
            <v>connection parts</v>
          </cell>
          <cell r="J45" t="str">
            <v>11P07#26(120)BW*10/SANPH</v>
          </cell>
          <cell r="K45" t="str">
            <v>D©y nèi 11P07#26(120)BW*10/SANPH</v>
          </cell>
        </row>
        <row r="46">
          <cell r="D46" t="str">
            <v>1233951390</v>
          </cell>
          <cell r="E46" t="str">
            <v>4-2P15#22(220)TAAR/VH-VH</v>
          </cell>
          <cell r="H46">
            <v>5</v>
          </cell>
          <cell r="I46" t="str">
            <v>connection parts</v>
          </cell>
          <cell r="J46" t="str">
            <v>4-2P15#22(220)TAAR/VH-VH</v>
          </cell>
          <cell r="K46" t="str">
            <v>D©y nèi 4-2P15#22(220)TAAR/VH-VH</v>
          </cell>
        </row>
        <row r="47">
          <cell r="D47" t="str">
            <v>6250790290</v>
          </cell>
          <cell r="E47" t="str">
            <v>AWG1015#18G/Y 100-15-15</v>
          </cell>
          <cell r="H47">
            <v>5</v>
          </cell>
          <cell r="I47" t="str">
            <v>connection parts</v>
          </cell>
          <cell r="J47" t="str">
            <v>AWG1015#18G/Y 100-15-15</v>
          </cell>
          <cell r="K47" t="str">
            <v>AWG1015#18G/Y 100-15-15</v>
          </cell>
        </row>
        <row r="48">
          <cell r="D48" t="str">
            <v>6250800520</v>
          </cell>
          <cell r="E48" t="str">
            <v>AWG1015#22 ｸﾛ 325-15-15</v>
          </cell>
          <cell r="H48">
            <v>5</v>
          </cell>
          <cell r="I48" t="str">
            <v>connection parts</v>
          </cell>
          <cell r="J48" t="str">
            <v>AWG1015#22 BLK 325-15-15</v>
          </cell>
          <cell r="K48" t="str">
            <v>AWG1015#22 BLK 325-15-15</v>
          </cell>
        </row>
        <row r="49">
          <cell r="D49" t="str">
            <v>6250801110</v>
          </cell>
          <cell r="E49" t="str">
            <v>AWG1015#22 ｸﾛ  360-15-15</v>
          </cell>
          <cell r="H49">
            <v>5</v>
          </cell>
          <cell r="I49" t="str">
            <v>connection parts</v>
          </cell>
          <cell r="J49" t="str">
            <v>AWG1015#22 BLK  360-15-15</v>
          </cell>
          <cell r="K49" t="str">
            <v>AWG1015#22 BLK  360-15-15</v>
          </cell>
        </row>
        <row r="50">
          <cell r="D50" t="str">
            <v>6250801550</v>
          </cell>
          <cell r="E50" t="str">
            <v>AWG1015#22 ｸﾛ  250-15-15</v>
          </cell>
          <cell r="H50">
            <v>5</v>
          </cell>
          <cell r="I50" t="str">
            <v>connection parts</v>
          </cell>
          <cell r="J50" t="str">
            <v>AWG1015#22 BLK  250-15-15</v>
          </cell>
          <cell r="K50" t="str">
            <v>AWG1015#22 BLK  250-15-15</v>
          </cell>
        </row>
        <row r="51">
          <cell r="D51" t="str">
            <v>6250811090</v>
          </cell>
          <cell r="E51" t="str">
            <v>AWG1015#22 ｼﾛ 325-15-15</v>
          </cell>
          <cell r="H51">
            <v>5</v>
          </cell>
          <cell r="I51" t="str">
            <v>connection parts</v>
          </cell>
          <cell r="J51" t="str">
            <v>AWG1015#22 WHT 325-15-15</v>
          </cell>
          <cell r="K51" t="str">
            <v>AWG1015#22 WHT 325-15-15</v>
          </cell>
        </row>
        <row r="52">
          <cell r="D52" t="str">
            <v>6250811900</v>
          </cell>
          <cell r="E52" t="str">
            <v>AWG1015#22 ｼﾛ  360-15-15</v>
          </cell>
          <cell r="H52">
            <v>5</v>
          </cell>
          <cell r="I52" t="str">
            <v>connection parts</v>
          </cell>
          <cell r="J52" t="str">
            <v>AWG1015#22 WHT  360-15-15</v>
          </cell>
          <cell r="K52" t="str">
            <v>AWG1015#22 WHT  360-15-15</v>
          </cell>
        </row>
        <row r="53">
          <cell r="D53" t="str">
            <v>6250812280</v>
          </cell>
          <cell r="E53" t="str">
            <v>AWG1015#22 ｼﾛ  250-15-15</v>
          </cell>
          <cell r="H53">
            <v>5</v>
          </cell>
          <cell r="I53" t="str">
            <v>connection parts</v>
          </cell>
          <cell r="J53" t="str">
            <v>AWG1015#22 WHT  250-15-15</v>
          </cell>
          <cell r="K53" t="str">
            <v>AWG1015#22 WHT  250-15-15</v>
          </cell>
        </row>
        <row r="54">
          <cell r="D54" t="str">
            <v>6252001150</v>
          </cell>
          <cell r="E54" t="str">
            <v>UL1672AWG22 ｸﾛ 360-15-15</v>
          </cell>
          <cell r="H54">
            <v>5</v>
          </cell>
          <cell r="I54" t="str">
            <v>connection parts</v>
          </cell>
          <cell r="J54" t="str">
            <v>UL1672AWG22 BLK 360-15-15</v>
          </cell>
          <cell r="K54" t="str">
            <v>UL1672AWG22 BLK 360-15-15</v>
          </cell>
        </row>
        <row r="55">
          <cell r="D55" t="str">
            <v>6252011140</v>
          </cell>
          <cell r="E55" t="str">
            <v>UL1672AWG22 ｼﾛ 360-15-15</v>
          </cell>
          <cell r="H55">
            <v>5</v>
          </cell>
          <cell r="I55" t="str">
            <v>connection parts</v>
          </cell>
          <cell r="J55" t="str">
            <v>UL1672AWG22 WHT 360-15-15</v>
          </cell>
          <cell r="K55" t="str">
            <v>UL1672AWG22 WHT 360-15-15</v>
          </cell>
        </row>
        <row r="56">
          <cell r="D56" t="str">
            <v>123396592A</v>
          </cell>
          <cell r="E56" t="str">
            <v>6P07#26(180)W*6/EH-EHｴｸｼ</v>
          </cell>
          <cell r="K56" t="str">
            <v>D©y nèi 6P07#26(180)W*6/EH-EHｴｸｼ</v>
          </cell>
        </row>
        <row r="57">
          <cell r="D57" t="str">
            <v>123396604B</v>
          </cell>
          <cell r="E57" t="str">
            <v>5P-1685#28(50)W*5/SH-SH</v>
          </cell>
          <cell r="K57" t="str">
            <v>D©y nèi 5P-1685#28(50)W*5/SH-SH</v>
          </cell>
        </row>
        <row r="58">
          <cell r="D58" t="str">
            <v>123396615B</v>
          </cell>
          <cell r="E58" t="str">
            <v>7P-1685#28(50)W*7/SH-SH</v>
          </cell>
          <cell r="K58" t="str">
            <v>D©y nèi 7P-1685#28(50)W*7/SH-SH</v>
          </cell>
        </row>
        <row r="59">
          <cell r="D59" t="str">
            <v>123396628B</v>
          </cell>
          <cell r="E59" t="str">
            <v>8P-1685#28(100)W*8/SH-SH</v>
          </cell>
          <cell r="K59" t="str">
            <v>D©y nèi 8P-1685#28(100)W*8/SH-SH</v>
          </cell>
        </row>
        <row r="60">
          <cell r="D60" t="str">
            <v>123396633B</v>
          </cell>
          <cell r="E60" t="str">
            <v>10P1685#28(50)W*10/SH-SH</v>
          </cell>
          <cell r="K60" t="str">
            <v>D©y nèi 10P1685#28(50)W*10/SH-SH</v>
          </cell>
        </row>
        <row r="61">
          <cell r="D61" t="str">
            <v>1233970760</v>
          </cell>
          <cell r="E61" t="str">
            <v>5P72#20(80)BAWAA/VH-15ﾊﾝ</v>
          </cell>
          <cell r="K61" t="str">
            <v>D©y nèi 5P72#20(80)BAWAA/VH-15ﾊﾝ</v>
          </cell>
        </row>
        <row r="62">
          <cell r="D62" t="str">
            <v>1233980000</v>
          </cell>
          <cell r="E62" t="str">
            <v>5P72#20(310)BAWAA/VH-15ﾊﾝ</v>
          </cell>
          <cell r="K62" t="str">
            <v>D©y nèi 5P72#20(310)BAWAA/VH-15ﾊﾝ</v>
          </cell>
        </row>
        <row r="63">
          <cell r="D63" t="str">
            <v>123396585B</v>
          </cell>
          <cell r="E63" t="str">
            <v>8P-1685#28(55)W*8/SH-SH</v>
          </cell>
          <cell r="K63" t="str">
            <v>D©y nèi 8P-1685#28(55)W*8/SH-SH</v>
          </cell>
        </row>
        <row r="64">
          <cell r="D64" t="str">
            <v>1233977110</v>
          </cell>
          <cell r="E64" t="str">
            <v>4P1685#28(70)W*4/SH-SH</v>
          </cell>
          <cell r="K64" t="str">
            <v>D©y nèi 4P1685#28(70)W*4/SH-SH</v>
          </cell>
        </row>
        <row r="65">
          <cell r="D65" t="str">
            <v>1233977240</v>
          </cell>
          <cell r="E65" t="str">
            <v>3P1685#28(45)W*3/SH-SH</v>
          </cell>
          <cell r="K65" t="str">
            <v>D©y nèi 3P1685#28(45)W*3/SH-SH</v>
          </cell>
        </row>
        <row r="66">
          <cell r="D66" t="str">
            <v>1233977390</v>
          </cell>
          <cell r="E66" t="str">
            <v>2P1007#26(175)WW/PHPH</v>
          </cell>
          <cell r="K66" t="str">
            <v>D©y nèi 2P1007#26(175)WW/PHPH</v>
          </cell>
        </row>
        <row r="67">
          <cell r="D67" t="str">
            <v>1233979800</v>
          </cell>
          <cell r="E67" t="str">
            <v>10P1685#28(90)W*10/SH-SH</v>
          </cell>
          <cell r="K67" t="str">
            <v>D©y nèi 10P1685#28(90)W*10/SH-SH</v>
          </cell>
        </row>
        <row r="68">
          <cell r="D68" t="str">
            <v>1233979970</v>
          </cell>
          <cell r="E68" t="str">
            <v>6P1685#28(75)W*6/SH-SH</v>
          </cell>
          <cell r="K68" t="str">
            <v>D©y nèi 6P1685#28(75)W*6/SH-SH</v>
          </cell>
        </row>
        <row r="69">
          <cell r="J69" t="str">
            <v>＊＊＊</v>
          </cell>
        </row>
        <row r="70">
          <cell r="D70" t="str">
            <v>1321606290</v>
          </cell>
          <cell r="E70" t="str">
            <v>CMS40P ﾊﾟｯｷﾝｸﾞｹ-ｽ</v>
          </cell>
          <cell r="H70">
            <v>7</v>
          </cell>
          <cell r="I70" t="str">
            <v xml:space="preserve">packing material </v>
          </cell>
          <cell r="J70" t="str">
            <v>CMS40P Packing Case</v>
          </cell>
          <cell r="K70" t="str">
            <v xml:space="preserve">Hép carton CMS40P </v>
          </cell>
        </row>
        <row r="71">
          <cell r="D71" t="str">
            <v>1321606340</v>
          </cell>
          <cell r="E71" t="str">
            <v>CP10AL ﾊﾟｯｷﾝｸﾞｹ-ｽ</v>
          </cell>
          <cell r="H71">
            <v>7</v>
          </cell>
          <cell r="I71" t="str">
            <v xml:space="preserve">packing material </v>
          </cell>
          <cell r="J71" t="str">
            <v>CP10AL Packing Case</v>
          </cell>
          <cell r="K71" t="str">
            <v xml:space="preserve">Hép carton CP10AL </v>
          </cell>
        </row>
        <row r="72">
          <cell r="D72" t="str">
            <v>1321606410</v>
          </cell>
          <cell r="E72" t="str">
            <v>CP40 ﾊﾟｯｷﾝｸﾞｹ-ｽ ｼﾝ</v>
          </cell>
          <cell r="H72">
            <v>7</v>
          </cell>
          <cell r="I72" t="str">
            <v xml:space="preserve">packing material </v>
          </cell>
          <cell r="J72" t="str">
            <v>CP40 Packing Case</v>
          </cell>
          <cell r="K72" t="str">
            <v xml:space="preserve">Hép carton CP40 </v>
          </cell>
        </row>
        <row r="73">
          <cell r="D73" t="str">
            <v>V320600150</v>
          </cell>
          <cell r="E73" t="str">
            <v>CMS40P輸送箱</v>
          </cell>
          <cell r="H73">
            <v>7</v>
          </cell>
          <cell r="I73" t="str">
            <v xml:space="preserve">packing material </v>
          </cell>
          <cell r="J73" t="str">
            <v>CMS40P Outer Packing Case</v>
          </cell>
          <cell r="K73" t="str">
            <v>Hép carton bao ngoµi CMS40P</v>
          </cell>
        </row>
        <row r="74">
          <cell r="D74" t="str">
            <v>V320600280</v>
          </cell>
          <cell r="E74" t="str">
            <v>CP40L輸送箱</v>
          </cell>
          <cell r="H74">
            <v>7</v>
          </cell>
          <cell r="I74" t="str">
            <v xml:space="preserve">packing material </v>
          </cell>
          <cell r="J74" t="str">
            <v>CP40L Outer Packing Case</v>
          </cell>
          <cell r="K74" t="str">
            <v>Hép carton bao ngoµi CP40L</v>
          </cell>
        </row>
        <row r="75">
          <cell r="D75" t="str">
            <v>V320600330</v>
          </cell>
          <cell r="E75" t="str">
            <v>CP10AL輸送箱</v>
          </cell>
          <cell r="H75">
            <v>7</v>
          </cell>
          <cell r="I75" t="str">
            <v xml:space="preserve">packing material </v>
          </cell>
          <cell r="J75" t="str">
            <v>CP10AL Outer Packing Case</v>
          </cell>
          <cell r="K75" t="str">
            <v>Hép carton bao ngoµi CP10AL</v>
          </cell>
        </row>
        <row r="76">
          <cell r="D76" t="str">
            <v>V32060033A</v>
          </cell>
          <cell r="E76" t="str">
            <v>CP10AL輸送箱(6個入り)</v>
          </cell>
          <cell r="H76">
            <v>7</v>
          </cell>
          <cell r="I76" t="str">
            <v xml:space="preserve">packing material </v>
          </cell>
          <cell r="J76" t="str">
            <v>CP10AL Outer Packing Case</v>
          </cell>
          <cell r="K76" t="str">
            <v>Hép carton bao ngoµi CP10AL(6 s¶n phÈm)</v>
          </cell>
        </row>
        <row r="77">
          <cell r="D77">
            <v>1321612330</v>
          </cell>
          <cell r="E77" t="str">
            <v>CCC100ZL ﾊﾟｯｷﾝｸﾞｹ-ｽ</v>
          </cell>
          <cell r="K77" t="str">
            <v xml:space="preserve">Hép carton CCC100ZL </v>
          </cell>
        </row>
        <row r="78">
          <cell r="D78">
            <v>1321612400</v>
          </cell>
          <cell r="E78" t="str">
            <v>TC-R0350 ﾕｿｳﾊﾞｺ</v>
          </cell>
          <cell r="K78" t="str">
            <v>Hép carton TC-R0350</v>
          </cell>
        </row>
        <row r="79">
          <cell r="D79">
            <v>1321612590</v>
          </cell>
          <cell r="E79" t="str">
            <v>S2950 ﾕｿｳﾊﾞｺ</v>
          </cell>
          <cell r="K79" t="str">
            <v>Hép carton S2950</v>
          </cell>
        </row>
        <row r="80">
          <cell r="D80" t="str">
            <v>1320693860</v>
          </cell>
          <cell r="E80" t="str">
            <v>CCC300 ﾊﾟｯｷﾝｸﾞｹｰｽ</v>
          </cell>
          <cell r="K80" t="str">
            <v xml:space="preserve">Hép carton CCC300 </v>
          </cell>
        </row>
        <row r="81">
          <cell r="D81" t="str">
            <v>1320695680</v>
          </cell>
          <cell r="E81" t="str">
            <v>TCR0410 ﾕｿｳﾊﾞｺ</v>
          </cell>
          <cell r="K81" t="str">
            <v>Hép carton bao ngoµi TCR0410</v>
          </cell>
        </row>
        <row r="82">
          <cell r="D82" t="str">
            <v>1321609620</v>
          </cell>
          <cell r="E82" t="str">
            <v>C2900 ﾊﾟﾂｷﾝｸﾞｹ-ｽ</v>
          </cell>
          <cell r="K82" t="str">
            <v>Hép carton C2900</v>
          </cell>
        </row>
        <row r="83">
          <cell r="D83" t="str">
            <v>1321610420</v>
          </cell>
          <cell r="E83" t="str">
            <v>C2900 ﾕｿｳﾊﾞｺ</v>
          </cell>
          <cell r="K83" t="str">
            <v>Hép carton bao ngoµi C2900</v>
          </cell>
        </row>
        <row r="84">
          <cell r="J84" t="str">
            <v>＊＊＊</v>
          </cell>
        </row>
        <row r="85">
          <cell r="D85" t="str">
            <v>V322100180</v>
          </cell>
          <cell r="E85" t="str">
            <v>ﾎﾟﾘﾌﾞｸﾛ 380X580</v>
          </cell>
          <cell r="H85">
            <v>7</v>
          </cell>
          <cell r="I85" t="str">
            <v xml:space="preserve">packing material </v>
          </cell>
          <cell r="J85" t="str">
            <v>Poly Bag 390X580</v>
          </cell>
          <cell r="K85" t="str">
            <v>Tói nilon 380X580</v>
          </cell>
        </row>
        <row r="86">
          <cell r="D86" t="str">
            <v>V322100210</v>
          </cell>
          <cell r="E86" t="str">
            <v>ﾎﾟﾘﾌﾞｸﾛ 220*360</v>
          </cell>
          <cell r="H86">
            <v>7</v>
          </cell>
          <cell r="I86" t="str">
            <v xml:space="preserve">packing material </v>
          </cell>
          <cell r="J86" t="str">
            <v>Poly Bag 220X360</v>
          </cell>
          <cell r="K86" t="str">
            <v>Tói nilon 220*360</v>
          </cell>
        </row>
        <row r="87">
          <cell r="D87" t="str">
            <v>V322100360</v>
          </cell>
          <cell r="E87" t="str">
            <v>ﾎﾟﾘﾌﾞｸﾛ 450X850</v>
          </cell>
          <cell r="H87">
            <v>7</v>
          </cell>
          <cell r="I87" t="str">
            <v xml:space="preserve">packing material </v>
          </cell>
          <cell r="J87" t="str">
            <v>Poly Bag 450X850</v>
          </cell>
          <cell r="K87" t="str">
            <v>Tói nilon 450X850</v>
          </cell>
        </row>
        <row r="88">
          <cell r="D88" t="str">
            <v>V322100430</v>
          </cell>
          <cell r="E88" t="str">
            <v>ﾎﾟﾘﾌﾞｸﾛ 120X200</v>
          </cell>
          <cell r="K88" t="str">
            <v>Tói nilon 120X200</v>
          </cell>
        </row>
        <row r="89">
          <cell r="D89" t="str">
            <v>V322100520</v>
          </cell>
          <cell r="E89" t="str">
            <v>ﾎﾟﾘﾌﾞｸﾛ 190X280</v>
          </cell>
          <cell r="K89" t="str">
            <v>Tói nilon 190X280</v>
          </cell>
        </row>
        <row r="90">
          <cell r="D90" t="str">
            <v>6321310950</v>
          </cell>
          <cell r="E90" t="str">
            <v>ｴｱｰｷｬｯﾌﾟ 290*740(140ﾌｸﾛ)</v>
          </cell>
          <cell r="K90" t="str">
            <v>Tói khÝ  290*740</v>
          </cell>
        </row>
        <row r="91">
          <cell r="J91" t="str">
            <v>＊＊＊</v>
          </cell>
        </row>
        <row r="92">
          <cell r="D92" t="str">
            <v>133124138A</v>
          </cell>
          <cell r="E92" t="str">
            <v>CP10AL ﾄﾘｾﾂ(JPN)</v>
          </cell>
          <cell r="F92" t="str">
            <v>1331241380</v>
          </cell>
          <cell r="G92" t="str">
            <v>CP10AL ﾄﾘｾﾂ(JPN)</v>
          </cell>
          <cell r="H92">
            <v>8</v>
          </cell>
          <cell r="I92" t="str">
            <v>instruction manual</v>
          </cell>
          <cell r="J92" t="str">
            <v>CP10AL Manual (JPN)</v>
          </cell>
          <cell r="K92" t="str">
            <v>S¸ch h­íng dÉn CP10AL</v>
          </cell>
        </row>
        <row r="93">
          <cell r="D93" t="str">
            <v>133124154A</v>
          </cell>
          <cell r="E93" t="str">
            <v>CP40L ﾄﾘｾﾂ(JPN)</v>
          </cell>
          <cell r="F93" t="str">
            <v>1331241540</v>
          </cell>
          <cell r="G93" t="str">
            <v>CP40L ﾄﾘｾﾂ(JPN)</v>
          </cell>
          <cell r="H93">
            <v>8</v>
          </cell>
          <cell r="I93" t="str">
            <v>instruction manual</v>
          </cell>
          <cell r="J93" t="str">
            <v>CP40L Manual (JPN)</v>
          </cell>
          <cell r="K93" t="str">
            <v>S¸ch h­íng dÉn CP40L</v>
          </cell>
        </row>
        <row r="94">
          <cell r="D94" t="str">
            <v>133124260B</v>
          </cell>
          <cell r="E94" t="str">
            <v>CMC0100 ﾄﾘｾﾂ(JPN)</v>
          </cell>
          <cell r="H94">
            <v>8</v>
          </cell>
          <cell r="I94" t="str">
            <v>instruction manual</v>
          </cell>
          <cell r="J94" t="str">
            <v>CMC0100 Manual (JPN)</v>
          </cell>
          <cell r="K94" t="str">
            <v>S¸ch h­íng dÉn CMC0100</v>
          </cell>
        </row>
        <row r="95">
          <cell r="D95" t="str">
            <v>133124273B</v>
          </cell>
          <cell r="E95" t="str">
            <v>CMC0120 ﾄﾘｾﾂ(JPN)</v>
          </cell>
          <cell r="H95">
            <v>8</v>
          </cell>
          <cell r="I95" t="str">
            <v>instruction manual</v>
          </cell>
          <cell r="J95" t="str">
            <v>CMC0120 Manual (JPN)</v>
          </cell>
          <cell r="K95" t="str">
            <v>S¸ch h­íng dÉn CMC0120</v>
          </cell>
        </row>
        <row r="96">
          <cell r="D96" t="str">
            <v>133125353C</v>
          </cell>
          <cell r="E96" t="str">
            <v>CMS40P ﾄﾘｾﾂ(JPN)</v>
          </cell>
          <cell r="H96">
            <v>8</v>
          </cell>
          <cell r="I96" t="str">
            <v>instruction manual</v>
          </cell>
          <cell r="J96" t="str">
            <v>CMS40P Manual (JPN)</v>
          </cell>
          <cell r="K96" t="str">
            <v>S¸ch h­íng dÉn CMS40P (JPN)</v>
          </cell>
        </row>
        <row r="97">
          <cell r="D97" t="str">
            <v>133125599B</v>
          </cell>
          <cell r="E97" t="str">
            <v>CMC0150 ﾄﾘｾﾂ(JPN)</v>
          </cell>
          <cell r="H97">
            <v>8</v>
          </cell>
          <cell r="I97" t="str">
            <v>instruction manual</v>
          </cell>
          <cell r="J97" t="str">
            <v>CMC0150 Manual (JPN)</v>
          </cell>
          <cell r="K97" t="str">
            <v>S¸ch h­íng dÉn CMC0150</v>
          </cell>
        </row>
        <row r="98">
          <cell r="D98" t="str">
            <v>133212505A</v>
          </cell>
          <cell r="E98" t="str">
            <v>CP10AL CDU ｾｯﾃｲﾁｭｳｲｼｮ</v>
          </cell>
          <cell r="H98">
            <v>8</v>
          </cell>
          <cell r="I98" t="str">
            <v>instruction manual</v>
          </cell>
          <cell r="J98" t="str">
            <v xml:space="preserve">CP10AL CDU Caution </v>
          </cell>
          <cell r="K98" t="str">
            <v xml:space="preserve">S¸ch chó ý CP10AL CDU </v>
          </cell>
        </row>
        <row r="99">
          <cell r="D99" t="str">
            <v>1332125160</v>
          </cell>
          <cell r="E99" t="str">
            <v>CMC0100 ｾｯﾁｼﾞｮｳﾉﾁｭｳｲ</v>
          </cell>
          <cell r="H99">
            <v>8</v>
          </cell>
          <cell r="I99" t="str">
            <v>instruction manual</v>
          </cell>
          <cell r="J99" t="str">
            <v>CMC0100 Caution</v>
          </cell>
          <cell r="K99" t="str">
            <v>S¸ch chó ý CMC0100</v>
          </cell>
        </row>
        <row r="100">
          <cell r="D100" t="str">
            <v>1332125500</v>
          </cell>
          <cell r="E100" t="str">
            <v>ﾚﾝﾗｸｻｷｲﾁﾗﾝ</v>
          </cell>
          <cell r="H100">
            <v>8</v>
          </cell>
          <cell r="I100" t="str">
            <v>instruction manual</v>
          </cell>
          <cell r="J100" t="str">
            <v>Information Address</v>
          </cell>
          <cell r="K100" t="str">
            <v xml:space="preserve">§i¹ chØ liªn hÖ </v>
          </cell>
        </row>
        <row r="101">
          <cell r="D101" t="str">
            <v>1332127940</v>
          </cell>
          <cell r="E101" t="str">
            <v>ｾｺﾑ PL ﾁｭｳｲｼｮ NO.1</v>
          </cell>
          <cell r="H101">
            <v>8</v>
          </cell>
          <cell r="I101" t="str">
            <v>instruction manual</v>
          </cell>
          <cell r="J101" t="str">
            <v>SECOM PL Caution NO.1</v>
          </cell>
          <cell r="K101" t="str">
            <v>S¸ch chó ý SECOM PL NO.1</v>
          </cell>
        </row>
        <row r="102">
          <cell r="D102" t="str">
            <v>1332129540</v>
          </cell>
          <cell r="E102" t="str">
            <v>ｱﾝｾﾞﾝｼﾞｮｳﾉｺﾞﾁｭｳｲ ACｷｷ</v>
          </cell>
          <cell r="H102">
            <v>8</v>
          </cell>
          <cell r="I102" t="str">
            <v>instruction manual</v>
          </cell>
          <cell r="J102" t="str">
            <v>Safety Caution</v>
          </cell>
          <cell r="K102" t="str">
            <v xml:space="preserve">H­íng dÉn an toµn thiÕt bÞ ®iÖn </v>
          </cell>
        </row>
        <row r="103">
          <cell r="D103" t="str">
            <v>133213601A</v>
          </cell>
          <cell r="E103" t="str">
            <v>ｾｯﾁｼﾞｮｳﾉｺﾞﾁｭｳｲ(ﾜ･ｴｲ)</v>
          </cell>
          <cell r="H103">
            <v>8</v>
          </cell>
          <cell r="I103" t="str">
            <v>instruction manual</v>
          </cell>
          <cell r="J103" t="str">
            <v>Set Up Caution (JPN-ENG)</v>
          </cell>
          <cell r="K103" t="str">
            <v>H­íng dÉn l¾p ®Æt</v>
          </cell>
        </row>
        <row r="104">
          <cell r="D104" t="str">
            <v>133214112A</v>
          </cell>
          <cell r="E104" t="str">
            <v>CMS40P ﾁｭｳｲｶﾞｷ</v>
          </cell>
          <cell r="H104">
            <v>8</v>
          </cell>
          <cell r="I104" t="str">
            <v>instruction manual</v>
          </cell>
          <cell r="J104" t="str">
            <v>CMS40P Caution</v>
          </cell>
          <cell r="K104" t="str">
            <v xml:space="preserve">Chó ý CMS40P </v>
          </cell>
        </row>
        <row r="105">
          <cell r="D105" t="str">
            <v>133125582C</v>
          </cell>
          <cell r="E105" t="str">
            <v>TCR0350 ﾄﾘｾﾂ(JPN)</v>
          </cell>
          <cell r="K105" t="str">
            <v>S¸ch chó ý TCR0350 (JPN)</v>
          </cell>
        </row>
        <row r="106">
          <cell r="D106" t="str">
            <v>133127957B</v>
          </cell>
          <cell r="E106" t="str">
            <v>CPV09 ﾄﾘｾﾂ(JPN)</v>
          </cell>
          <cell r="K106" t="str">
            <v>S¸ch chó ý CPV09 (JPN)</v>
          </cell>
        </row>
        <row r="107">
          <cell r="D107" t="str">
            <v>1331280350</v>
          </cell>
          <cell r="E107" t="str">
            <v>CPV09SS ﾄﾘｾﾂ(JPN)</v>
          </cell>
          <cell r="K107" t="str">
            <v>S¸ch chó ý CPV09SS (JPN)</v>
          </cell>
        </row>
        <row r="108">
          <cell r="D108" t="str">
            <v>1331283250</v>
          </cell>
          <cell r="E108" t="str">
            <v>S2950 ﾄﾘｾﾂ(JPN)</v>
          </cell>
          <cell r="K108" t="str">
            <v>S¸ch chó ý S2950 (JPN)</v>
          </cell>
        </row>
        <row r="109">
          <cell r="D109" t="str">
            <v>1331284240</v>
          </cell>
          <cell r="E109" t="str">
            <v>ZPCD901J ﾄﾘｾﾂ(JPN)</v>
          </cell>
          <cell r="K109" t="str">
            <v>S¸ch chó ý ZPCD901J (JPN)</v>
          </cell>
        </row>
        <row r="110">
          <cell r="D110" t="str">
            <v>1331285250</v>
          </cell>
          <cell r="E110" t="str">
            <v>CMS161D Manual (ENG)</v>
          </cell>
          <cell r="K110" t="str">
            <v>S¸ch chó ý CMS161D (ENG)</v>
          </cell>
        </row>
        <row r="111">
          <cell r="D111" t="str">
            <v>133128020B</v>
          </cell>
          <cell r="E111" t="str">
            <v>CCV10SS ﾄﾘｾﾂ (JPN)</v>
          </cell>
          <cell r="K111" t="str">
            <v>S¸ch chó ý CCV10SS (JPN)</v>
          </cell>
        </row>
        <row r="112">
          <cell r="D112" t="str">
            <v>1331282330</v>
          </cell>
          <cell r="E112" t="str">
            <v>CPV04 ﾄﾘｾﾂ(JPN)</v>
          </cell>
          <cell r="K112" t="str">
            <v>S¸ch chó ý CPV04 (JPN)</v>
          </cell>
        </row>
        <row r="113">
          <cell r="D113" t="str">
            <v>133128295A</v>
          </cell>
          <cell r="E113" t="str">
            <v>C2900 ﾄﾘｾﾂ(JPN)</v>
          </cell>
          <cell r="K113" t="str">
            <v>S¸ch chó ý C2900 (JPN)</v>
          </cell>
        </row>
        <row r="114">
          <cell r="D114" t="str">
            <v>1331284460</v>
          </cell>
          <cell r="E114" t="str">
            <v>ZCYH601 ﾄﾘｾﾂ(JPN)</v>
          </cell>
          <cell r="K114" t="str">
            <v>S¸ch chó ý ZCYH601 (JPN)</v>
          </cell>
        </row>
        <row r="115">
          <cell r="D115" t="str">
            <v>133127948D</v>
          </cell>
          <cell r="E115" t="str">
            <v>CCV10 ﾄﾘｾﾂ (JPN)</v>
          </cell>
          <cell r="K115" t="str">
            <v>S¸ch chó ý CCV10 (JPN)</v>
          </cell>
        </row>
        <row r="116">
          <cell r="J116" t="str">
            <v>＊＊＊</v>
          </cell>
        </row>
        <row r="117">
          <cell r="D117" t="str">
            <v>1010845960</v>
          </cell>
          <cell r="E117" t="str">
            <v>ﾋｰﾄｼﾝｸ 30FB109H-25</v>
          </cell>
          <cell r="H117">
            <v>2</v>
          </cell>
          <cell r="I117" t="str">
            <v>mechanical parts</v>
          </cell>
          <cell r="J117" t="str">
            <v>Heat Sink 30FB109H-25</v>
          </cell>
          <cell r="K117" t="str">
            <v>Bé t¶n nhiÖt 30FB109H-25</v>
          </cell>
        </row>
        <row r="118">
          <cell r="D118" t="str">
            <v>1010842080</v>
          </cell>
          <cell r="E118" t="str">
            <v>ｺﾙｹﾞｰﾄﾋｰﾄｼﾝｸ L=201.5</v>
          </cell>
          <cell r="H118">
            <v>2</v>
          </cell>
          <cell r="I118" t="str">
            <v>mechanical parts</v>
          </cell>
          <cell r="J118" t="str">
            <v>Colgate Heat Sink L=201.5</v>
          </cell>
          <cell r="K118" t="str">
            <v>Bé t¶n nhiÖt L=201.5</v>
          </cell>
        </row>
        <row r="119">
          <cell r="D119" t="str">
            <v>1100601780</v>
          </cell>
          <cell r="E119" t="str">
            <v>PKM17EPP-4001 ｱﾂﾃﾞﾝﾌﾞｻﾞｰ</v>
          </cell>
          <cell r="H119">
            <v>1</v>
          </cell>
          <cell r="I119" t="str">
            <v>electronics parts</v>
          </cell>
          <cell r="J119" t="str">
            <v>PKM17EPP-4001-BO</v>
          </cell>
          <cell r="K119" t="str">
            <v xml:space="preserve">ThiÕt bÞ ¸p ®iÖn PKM17EPP-4001 </v>
          </cell>
        </row>
        <row r="120">
          <cell r="D120" t="str">
            <v>1110123290</v>
          </cell>
          <cell r="E120" t="str">
            <v>2SB1366Y</v>
          </cell>
          <cell r="H120">
            <v>1</v>
          </cell>
          <cell r="I120" t="str">
            <v>electronics parts</v>
          </cell>
          <cell r="J120" t="str">
            <v>KTB1366YU</v>
          </cell>
          <cell r="K120" t="str">
            <v>Bãng b¸n dÉn 2SB1366Y</v>
          </cell>
        </row>
        <row r="121">
          <cell r="D121" t="str">
            <v>111032899F</v>
          </cell>
          <cell r="E121" t="str">
            <v>S2VB20</v>
          </cell>
          <cell r="H121">
            <v>1</v>
          </cell>
          <cell r="I121" t="str">
            <v>electronics parts</v>
          </cell>
          <cell r="J121" t="str">
            <v>S2VB20</v>
          </cell>
          <cell r="K121" t="str">
            <v>ThiÕt bÞ t¸ch sãng 2 cùc S2VB20</v>
          </cell>
        </row>
        <row r="122">
          <cell r="D122" t="str">
            <v>111036284T</v>
          </cell>
          <cell r="E122" t="str">
            <v>1SS133 T-77</v>
          </cell>
          <cell r="H122">
            <v>1</v>
          </cell>
          <cell r="I122" t="str">
            <v>electronics parts</v>
          </cell>
          <cell r="J122" t="str">
            <v>1SS133 T-77</v>
          </cell>
          <cell r="K122" t="str">
            <v>§ièt 1SS133 T-77</v>
          </cell>
        </row>
        <row r="123">
          <cell r="D123" t="str">
            <v>1110821170</v>
          </cell>
          <cell r="E123" t="str">
            <v>GL3LR8 LED(RED)</v>
          </cell>
          <cell r="H123">
            <v>1</v>
          </cell>
          <cell r="I123" t="str">
            <v>electronics parts</v>
          </cell>
          <cell r="J123" t="str">
            <v>GL3LR8 LED(RED)</v>
          </cell>
          <cell r="K123" t="str">
            <v>§ièt ph¸t s¸ng GL3LR8 LED (®á)</v>
          </cell>
        </row>
        <row r="124">
          <cell r="D124" t="str">
            <v>1113140270</v>
          </cell>
          <cell r="E124" t="str">
            <v>S-80845ALY ﾘｾｯﾄIC   CMOS</v>
          </cell>
          <cell r="H124">
            <v>1</v>
          </cell>
          <cell r="I124" t="str">
            <v>electronics parts</v>
          </cell>
          <cell r="J124" t="str">
            <v>S-80845ALY Reset IC   CMOS</v>
          </cell>
          <cell r="K124" t="str">
            <v>ThiÕt bÞ ®iÒu chØnh S-80845ALY IC   CMOS</v>
          </cell>
        </row>
        <row r="125">
          <cell r="D125" t="str">
            <v>1120661580</v>
          </cell>
          <cell r="E125" t="str">
            <v>EVM-L4G 500 ｵｰﾑ</v>
          </cell>
          <cell r="H125">
            <v>1</v>
          </cell>
          <cell r="I125" t="str">
            <v>electronics parts</v>
          </cell>
          <cell r="J125" t="str">
            <v>EVM-L4G 500 Ω</v>
          </cell>
          <cell r="K125" t="str">
            <v>§iÖn trë EVM-L4G 500</v>
          </cell>
        </row>
        <row r="126">
          <cell r="D126" t="str">
            <v>1120661690</v>
          </cell>
          <cell r="E126" t="str">
            <v>EVM-L4G   1Kｵｰﾑ</v>
          </cell>
          <cell r="H126">
            <v>1</v>
          </cell>
          <cell r="I126" t="str">
            <v>electronics parts</v>
          </cell>
          <cell r="J126" t="str">
            <v>EVM-L4G   1K　Ω</v>
          </cell>
          <cell r="K126" t="str">
            <v>§iÖn trë EVM-L4G   1K</v>
          </cell>
        </row>
        <row r="127">
          <cell r="D127" t="str">
            <v>1120661720</v>
          </cell>
          <cell r="E127" t="str">
            <v>EVM-L4G A00 2Kｵ-ﾑ(B)</v>
          </cell>
          <cell r="H127">
            <v>1</v>
          </cell>
          <cell r="I127" t="str">
            <v>electronics parts</v>
          </cell>
          <cell r="J127" t="str">
            <v>EVM-L4G A00 2KΩ(B)</v>
          </cell>
          <cell r="K127" t="str">
            <v>§iÖn trë EVM-L4G A00 2K</v>
          </cell>
        </row>
        <row r="128">
          <cell r="D128" t="str">
            <v>1123165890</v>
          </cell>
          <cell r="E128" t="str">
            <v>SR25N  680 ｵｰﾑ J</v>
          </cell>
          <cell r="H128">
            <v>1</v>
          </cell>
          <cell r="I128" t="str">
            <v>electronics parts</v>
          </cell>
          <cell r="J128" t="str">
            <v>SR25N  680 Ω J</v>
          </cell>
          <cell r="K128" t="str">
            <v xml:space="preserve">§iÖn trë SR25N  680 </v>
          </cell>
        </row>
        <row r="129">
          <cell r="D129" t="str">
            <v>1123165960</v>
          </cell>
          <cell r="E129" t="str">
            <v>SR25N  820 ｵｰﾑ J</v>
          </cell>
          <cell r="H129">
            <v>1</v>
          </cell>
          <cell r="I129" t="str">
            <v>electronics parts</v>
          </cell>
          <cell r="J129" t="str">
            <v>SR25N  820 Ω J</v>
          </cell>
          <cell r="K129" t="str">
            <v xml:space="preserve">§iÖn trë SR25N  820 </v>
          </cell>
        </row>
        <row r="130">
          <cell r="D130" t="str">
            <v>1123166080</v>
          </cell>
          <cell r="E130" t="str">
            <v>SR25N  1.8Kｵｰﾑ J</v>
          </cell>
          <cell r="H130">
            <v>1</v>
          </cell>
          <cell r="I130" t="str">
            <v>electronics parts</v>
          </cell>
          <cell r="J130" t="str">
            <v>SR25N  1.8KΩ J</v>
          </cell>
          <cell r="K130" t="str">
            <v>§iÖn trë SR25N  1.8K</v>
          </cell>
        </row>
        <row r="131">
          <cell r="D131" t="str">
            <v>1124708720</v>
          </cell>
          <cell r="E131" t="str">
            <v>R50 8.2Kｵｰﾑ J (X)</v>
          </cell>
          <cell r="H131">
            <v>1</v>
          </cell>
          <cell r="I131" t="str">
            <v>electronics parts</v>
          </cell>
          <cell r="J131" t="str">
            <v>R50 8.2KΩ J (X)</v>
          </cell>
          <cell r="K131" t="str">
            <v>§iÖn trë R50 8.2K</v>
          </cell>
        </row>
        <row r="132">
          <cell r="D132" t="str">
            <v>112494014F</v>
          </cell>
          <cell r="E132" t="str">
            <v>SPR5L30 10ｵｰﾑ(J)</v>
          </cell>
          <cell r="H132">
            <v>1</v>
          </cell>
          <cell r="I132" t="str">
            <v>electronics parts</v>
          </cell>
          <cell r="J132" t="str">
            <v>SPR5L30 10Ω(J)</v>
          </cell>
          <cell r="K132" t="str">
            <v>§iÖn trë SPR5L30 10</v>
          </cell>
        </row>
        <row r="133">
          <cell r="D133" t="str">
            <v>1130277890</v>
          </cell>
          <cell r="E133" t="str">
            <v>CE04KMA 6.3V 47MFVB105ﾟC</v>
          </cell>
          <cell r="H133">
            <v>1</v>
          </cell>
          <cell r="I133" t="str">
            <v>electronics parts</v>
          </cell>
          <cell r="J133" t="str">
            <v>CE04KMA 6.3V 47MFVB105ﾟC</v>
          </cell>
          <cell r="K133" t="str">
            <v>Tô ®iÖn CE04KMA 6.3V 47MFVB105ﾟC</v>
          </cell>
        </row>
        <row r="134">
          <cell r="D134" t="str">
            <v>1130278020</v>
          </cell>
          <cell r="E134" t="str">
            <v>CE04KMA 6.3V100MFVB105ﾟC</v>
          </cell>
          <cell r="H134">
            <v>1</v>
          </cell>
          <cell r="I134" t="str">
            <v>electronics parts</v>
          </cell>
          <cell r="J134" t="str">
            <v>CE04KMA 6.3V100MFVB105ﾟC</v>
          </cell>
          <cell r="K134" t="str">
            <v>Tô ®iÖn CE04KMA 6.3V100MFVB105ﾟC</v>
          </cell>
        </row>
        <row r="135">
          <cell r="D135" t="str">
            <v>1130282030</v>
          </cell>
          <cell r="E135" t="str">
            <v>CE04KMA 50V  10MFVB105ﾟC</v>
          </cell>
          <cell r="H135">
            <v>1</v>
          </cell>
          <cell r="I135" t="str">
            <v>electronics parts</v>
          </cell>
          <cell r="J135" t="str">
            <v>CE04KMA 50V  10MFVB105ﾟC</v>
          </cell>
          <cell r="K135" t="str">
            <v>Tô ®iÖn CE04KMA 50V  10MFVB105ﾟC</v>
          </cell>
        </row>
        <row r="136">
          <cell r="D136" t="str">
            <v>1133274120</v>
          </cell>
          <cell r="E136" t="str">
            <v>CE04KMF 50V 1000MFVB</v>
          </cell>
          <cell r="H136">
            <v>1</v>
          </cell>
          <cell r="I136" t="str">
            <v>electronics parts</v>
          </cell>
          <cell r="J136" t="str">
            <v>CE04KMF 50V 1000MFVB</v>
          </cell>
          <cell r="K136" t="str">
            <v>Tô ®iÖn CE04KMF 50V 1000MFVB</v>
          </cell>
        </row>
        <row r="137">
          <cell r="D137" t="str">
            <v>1133278180</v>
          </cell>
          <cell r="E137" t="str">
            <v>CE04SXE50V68MFVB</v>
          </cell>
          <cell r="H137">
            <v>1</v>
          </cell>
          <cell r="I137" t="str">
            <v>electronics parts</v>
          </cell>
          <cell r="J137" t="str">
            <v>CE04SXE50V68MFVB</v>
          </cell>
          <cell r="K137" t="str">
            <v>Tô ®iÖn CE04SXE50V68MFVB</v>
          </cell>
        </row>
        <row r="138">
          <cell r="D138" t="str">
            <v>1133291530</v>
          </cell>
          <cell r="E138" t="str">
            <v>CE04 LXY 35V 560MF VB 12.5*20(K20)</v>
          </cell>
          <cell r="H138">
            <v>1</v>
          </cell>
          <cell r="I138" t="str">
            <v>electronics parts</v>
          </cell>
          <cell r="J138" t="str">
            <v>CE04 LXY 35V 560MF VB 12.5*20(K20)</v>
          </cell>
          <cell r="K138" t="str">
            <v>Tô ®iÖn CE04 LXY 35V 560MF VB</v>
          </cell>
        </row>
        <row r="139">
          <cell r="D139" t="str">
            <v>1133291770</v>
          </cell>
          <cell r="E139" t="str">
            <v>CE04 LXY 35V 220MF VB 8*20(H20)</v>
          </cell>
          <cell r="H139">
            <v>1</v>
          </cell>
          <cell r="I139" t="str">
            <v>electronics parts</v>
          </cell>
          <cell r="J139" t="str">
            <v>CE04 LXY 35V 220MF VB 8*20(H20)</v>
          </cell>
          <cell r="K139" t="str">
            <v>Tô ®iÖn CE04 LXY 35V 220MF VB</v>
          </cell>
        </row>
        <row r="140">
          <cell r="D140" t="str">
            <v>1151217950</v>
          </cell>
          <cell r="E140" t="str">
            <v>ESD-32228 ｽﾗｲﾄﾞSW</v>
          </cell>
          <cell r="H140">
            <v>1</v>
          </cell>
          <cell r="I140" t="str">
            <v>electronics parts</v>
          </cell>
          <cell r="J140" t="str">
            <v>ESD-32228 Slide Switch</v>
          </cell>
          <cell r="K140" t="str">
            <v>ThiÕt bÞ chuyÓn m¹ch ESD-32228 SW</v>
          </cell>
        </row>
        <row r="141">
          <cell r="D141" t="str">
            <v>1151428600</v>
          </cell>
          <cell r="E141" t="str">
            <v>ﾒｶｷｰSW B3F-1150</v>
          </cell>
          <cell r="H141">
            <v>1</v>
          </cell>
          <cell r="I141" t="str">
            <v>electronics parts</v>
          </cell>
          <cell r="J141" t="str">
            <v>Mechanic Key-SW B3F-1150</v>
          </cell>
          <cell r="K141" t="str">
            <v>C«ng t¾c B3F-1150</v>
          </cell>
        </row>
        <row r="142">
          <cell r="D142" t="str">
            <v>1154403840</v>
          </cell>
          <cell r="E142" t="str">
            <v>ﾉｲｽﾞﾌｨﾙﾀ BL02RN2-R62</v>
          </cell>
          <cell r="H142">
            <v>1</v>
          </cell>
          <cell r="I142" t="str">
            <v>electronics parts</v>
          </cell>
          <cell r="J142" t="str">
            <v>Noise Filter BL02RN2-R62</v>
          </cell>
          <cell r="K142" t="str">
            <v>ThiÕt bÞ läc ©m BL02RN2-R62</v>
          </cell>
        </row>
        <row r="143">
          <cell r="D143" t="str">
            <v>1154403910</v>
          </cell>
          <cell r="E143" t="str">
            <v>ﾌｨﾙﾀDSS310-55D223S50</v>
          </cell>
          <cell r="H143">
            <v>1</v>
          </cell>
          <cell r="I143" t="str">
            <v>electronics parts</v>
          </cell>
          <cell r="J143" t="str">
            <v>Filter DSS310-55D223S50</v>
          </cell>
          <cell r="K143" t="str">
            <v>Bé läc DSS310-55D223S50</v>
          </cell>
        </row>
        <row r="144">
          <cell r="D144" t="str">
            <v>1154427770</v>
          </cell>
          <cell r="E144" t="str">
            <v>SFE10.7MA19 ｾﾗﾌｨﾙ</v>
          </cell>
          <cell r="H144">
            <v>1</v>
          </cell>
          <cell r="I144" t="str">
            <v>electronics parts</v>
          </cell>
          <cell r="J144" t="str">
            <v>SFE10.7MA19 Ceramic Filter</v>
          </cell>
          <cell r="K144" t="str">
            <v xml:space="preserve">Bé läc gèm SFE10.7MA19 </v>
          </cell>
        </row>
        <row r="145">
          <cell r="D145" t="str">
            <v>1154433940</v>
          </cell>
          <cell r="E145" t="str">
            <v>ﾉｲｽﾞﾌｨﾙﾀ SUP-J3G-E-2A</v>
          </cell>
          <cell r="H145">
            <v>1</v>
          </cell>
          <cell r="I145" t="str">
            <v>electronics parts</v>
          </cell>
          <cell r="J145" t="str">
            <v>Noise Filter SUP-J3G-E-2A</v>
          </cell>
          <cell r="K145" t="str">
            <v>Läc ©m SUP-J3G-E-2A</v>
          </cell>
        </row>
        <row r="146">
          <cell r="D146" t="str">
            <v>1154603390</v>
          </cell>
          <cell r="E146" t="str">
            <v>NR-18 5MHZ 50/50</v>
          </cell>
          <cell r="H146">
            <v>1</v>
          </cell>
          <cell r="I146" t="str">
            <v>electronics parts</v>
          </cell>
          <cell r="J146" t="str">
            <v>NR-18 5MHZ 50/50</v>
          </cell>
          <cell r="K146" t="str">
            <v>Rung th¹ch anh NR-18 5MHZ 50/50</v>
          </cell>
        </row>
        <row r="147">
          <cell r="D147" t="str">
            <v>1154603660</v>
          </cell>
          <cell r="E147" t="str">
            <v>NR-18 27.0MHZ 20/10</v>
          </cell>
          <cell r="H147">
            <v>1</v>
          </cell>
          <cell r="I147" t="str">
            <v>electronics parts</v>
          </cell>
          <cell r="J147" t="str">
            <v>NR-18 27.0MHZ 20/10</v>
          </cell>
          <cell r="K147" t="str">
            <v>Rung th¹ch anh NR-18 27.0MHZ 10/10</v>
          </cell>
        </row>
        <row r="148">
          <cell r="D148" t="str">
            <v>1155107400</v>
          </cell>
          <cell r="E148" t="str">
            <v>DIPｽｲｯﾁ J-S8766-04 4ﾋﾞｯﾄ</v>
          </cell>
          <cell r="H148">
            <v>1</v>
          </cell>
          <cell r="I148" t="str">
            <v>electronics parts</v>
          </cell>
          <cell r="J148" t="str">
            <v>DIP Switch J-S8766-04 4 Bit</v>
          </cell>
          <cell r="K148" t="str">
            <v xml:space="preserve">C«ng t¾c ch×m  J-S8766-04 </v>
          </cell>
        </row>
        <row r="149">
          <cell r="D149" t="str">
            <v>1155115740</v>
          </cell>
          <cell r="E149" t="str">
            <v>A6E-4104 ﾃﾞｨｯﾌﾟｽｲｯﾁ</v>
          </cell>
          <cell r="H149">
            <v>1</v>
          </cell>
          <cell r="I149" t="str">
            <v>electronics parts</v>
          </cell>
          <cell r="J149" t="str">
            <v>A6E-4104 DIP Switch</v>
          </cell>
          <cell r="K149" t="str">
            <v xml:space="preserve">C«ng t¾c ch×m A6E-4104 </v>
          </cell>
        </row>
        <row r="150">
          <cell r="D150" t="str">
            <v>1231649480</v>
          </cell>
          <cell r="E150" t="str">
            <v>VHｺﾈｸﾀ B2P-VH</v>
          </cell>
          <cell r="H150">
            <v>5</v>
          </cell>
          <cell r="I150" t="str">
            <v>connection parts</v>
          </cell>
          <cell r="J150" t="str">
            <v>VH Connector B2P-VH</v>
          </cell>
          <cell r="K150" t="str">
            <v>§Çu nèi VH B2P-VH</v>
          </cell>
        </row>
        <row r="151">
          <cell r="D151" t="str">
            <v>1231649680</v>
          </cell>
          <cell r="E151" t="str">
            <v>VHｺﾈｸﾀ  B4P-VH</v>
          </cell>
          <cell r="H151">
            <v>5</v>
          </cell>
          <cell r="I151" t="str">
            <v>connection parts</v>
          </cell>
          <cell r="J151" t="str">
            <v>VH Connector  B4P-VH</v>
          </cell>
          <cell r="K151" t="str">
            <v>§Çu nèi VH  B4P-VH</v>
          </cell>
        </row>
        <row r="152">
          <cell r="D152" t="str">
            <v>1232622640</v>
          </cell>
          <cell r="E152" t="str">
            <v>2P ｺﾈｸﾀ ﾖｺ (PH)</v>
          </cell>
          <cell r="H152">
            <v>5</v>
          </cell>
          <cell r="I152" t="str">
            <v>connection parts</v>
          </cell>
          <cell r="J152" t="str">
            <v>2P Connector  (PH)</v>
          </cell>
          <cell r="K152" t="str">
            <v>§Çu nèi 2P  (PH)</v>
          </cell>
        </row>
        <row r="153">
          <cell r="D153" t="str">
            <v>1232627580</v>
          </cell>
          <cell r="E153" t="str">
            <v>B2B-EH-A</v>
          </cell>
          <cell r="H153">
            <v>5</v>
          </cell>
          <cell r="I153" t="str">
            <v>connection parts</v>
          </cell>
          <cell r="J153" t="str">
            <v>B2B-EH-A</v>
          </cell>
          <cell r="K153" t="str">
            <v>§Çu nèi B2B-EH-A</v>
          </cell>
        </row>
        <row r="154">
          <cell r="D154" t="str">
            <v>1232647850</v>
          </cell>
          <cell r="E154" t="str">
            <v>B2B-ZRｺﾈｸﾀ</v>
          </cell>
          <cell r="H154">
            <v>5</v>
          </cell>
          <cell r="I154" t="str">
            <v>connection parts</v>
          </cell>
          <cell r="J154" t="str">
            <v>B2B-ZR Connector</v>
          </cell>
          <cell r="K154" t="str">
            <v>§Çu nèi B2B-ZR</v>
          </cell>
        </row>
        <row r="155">
          <cell r="D155" t="str">
            <v>1232647920</v>
          </cell>
          <cell r="E155" t="str">
            <v>B3B-ZR ｺﾈｸﾀ</v>
          </cell>
          <cell r="H155">
            <v>5</v>
          </cell>
          <cell r="I155" t="str">
            <v>connection parts</v>
          </cell>
          <cell r="J155" t="str">
            <v>B3B-ZR Connector</v>
          </cell>
          <cell r="K155" t="str">
            <v xml:space="preserve">§Çu nèi B3B-ZR </v>
          </cell>
        </row>
        <row r="156">
          <cell r="D156" t="str">
            <v>1232682510</v>
          </cell>
          <cell r="E156" t="str">
            <v>ｺﾈｸﾀ 15FE-ST-M</v>
          </cell>
          <cell r="H156">
            <v>5</v>
          </cell>
          <cell r="I156" t="str">
            <v>connection parts</v>
          </cell>
          <cell r="J156" t="str">
            <v>Connector 15FE-ST-M</v>
          </cell>
          <cell r="K156" t="str">
            <v>§Çu nèi 15FE-ST-M</v>
          </cell>
        </row>
        <row r="157">
          <cell r="D157" t="str">
            <v>1232690320</v>
          </cell>
          <cell r="E157" t="str">
            <v>ｺﾈｸﾀ 15FE-BT-M</v>
          </cell>
          <cell r="H157">
            <v>5</v>
          </cell>
          <cell r="I157" t="str">
            <v>connection parts</v>
          </cell>
          <cell r="J157" t="str">
            <v>Connector 15FE-BT-M</v>
          </cell>
          <cell r="K157" t="str">
            <v>§Çu nèi 15FE-BT-M</v>
          </cell>
        </row>
        <row r="158">
          <cell r="D158" t="str">
            <v>1232690940</v>
          </cell>
          <cell r="E158" t="str">
            <v>ｺﾈｸﾀ 21P-1.25FJ</v>
          </cell>
          <cell r="H158">
            <v>5</v>
          </cell>
          <cell r="I158" t="str">
            <v>connection parts</v>
          </cell>
          <cell r="J158" t="str">
            <v>Connector 21P-1.25FJ</v>
          </cell>
          <cell r="K158" t="str">
            <v>§Çu nèi 21P-1.25FJ</v>
          </cell>
        </row>
        <row r="159">
          <cell r="D159" t="str">
            <v>1232691060</v>
          </cell>
          <cell r="E159" t="str">
            <v>ｺﾈｸﾀ 21R-1.25FJ</v>
          </cell>
          <cell r="H159">
            <v>5</v>
          </cell>
          <cell r="I159" t="str">
            <v>connection parts</v>
          </cell>
          <cell r="J159" t="str">
            <v>Connector 21R-1.25FJ</v>
          </cell>
          <cell r="K159" t="str">
            <v>§Çu nèi 21R-1.25FJ</v>
          </cell>
        </row>
        <row r="160">
          <cell r="D160" t="str">
            <v>1233622340</v>
          </cell>
          <cell r="E160" t="str">
            <v>ｺﾈｸﾀ B2B-PH-K-S</v>
          </cell>
          <cell r="H160">
            <v>5</v>
          </cell>
          <cell r="I160" t="str">
            <v>connection parts</v>
          </cell>
          <cell r="J160" t="str">
            <v>Connector B2B-PH-K-S</v>
          </cell>
          <cell r="K160" t="str">
            <v>§Çu nèi B2B-PH-K-S</v>
          </cell>
        </row>
        <row r="161">
          <cell r="D161" t="str">
            <v>1233622410</v>
          </cell>
          <cell r="E161" t="str">
            <v>ｺﾈｸﾀ B3B-PH-K-S</v>
          </cell>
          <cell r="H161">
            <v>5</v>
          </cell>
          <cell r="I161" t="str">
            <v>connection parts</v>
          </cell>
          <cell r="J161" t="str">
            <v>Connector B3B-PH-K-S</v>
          </cell>
          <cell r="K161" t="str">
            <v>§Çu nèi B3B-PH-K-S</v>
          </cell>
        </row>
        <row r="162">
          <cell r="D162" t="str">
            <v>1233622610</v>
          </cell>
          <cell r="E162" t="str">
            <v>ｺﾈｸﾀ B5B-PH-K-S</v>
          </cell>
          <cell r="H162">
            <v>5</v>
          </cell>
          <cell r="I162" t="str">
            <v>connection parts</v>
          </cell>
          <cell r="J162" t="str">
            <v>Connector B5B-PH-K-S</v>
          </cell>
          <cell r="K162" t="str">
            <v>§Çu nèi B5B-PH-K-S</v>
          </cell>
        </row>
        <row r="163">
          <cell r="D163" t="str">
            <v>1233622740</v>
          </cell>
          <cell r="E163" t="str">
            <v>ｺﾈｸﾀ B6B-PH-K-S</v>
          </cell>
          <cell r="H163">
            <v>5</v>
          </cell>
          <cell r="I163" t="str">
            <v>connection parts</v>
          </cell>
          <cell r="J163" t="str">
            <v>Connector B6B-PH-K-S</v>
          </cell>
          <cell r="K163" t="str">
            <v>§Çu nèi B6B-PH-K-S</v>
          </cell>
        </row>
        <row r="164">
          <cell r="D164" t="str">
            <v>1233622960</v>
          </cell>
          <cell r="E164" t="str">
            <v>ｺﾈｸﾀ B8B-PH-K-S</v>
          </cell>
          <cell r="H164">
            <v>5</v>
          </cell>
          <cell r="I164" t="str">
            <v>connection parts</v>
          </cell>
          <cell r="J164" t="str">
            <v>Connector B8B-PH-K-S</v>
          </cell>
          <cell r="K164" t="str">
            <v>§Çu nèi B8B-PH-K-S</v>
          </cell>
        </row>
        <row r="165">
          <cell r="D165" t="str">
            <v>1233623130</v>
          </cell>
          <cell r="E165" t="str">
            <v>ｺﾈｸﾀ B10B-PH-K-S</v>
          </cell>
          <cell r="H165">
            <v>5</v>
          </cell>
          <cell r="I165" t="str">
            <v>connection parts</v>
          </cell>
          <cell r="J165" t="str">
            <v>Connector B10B-PH-K-S</v>
          </cell>
          <cell r="K165" t="str">
            <v>§Çu nèi B10B-PH-K-S</v>
          </cell>
        </row>
        <row r="166">
          <cell r="D166" t="str">
            <v>1233623260</v>
          </cell>
          <cell r="E166" t="str">
            <v>ｺﾈｸﾀ B11B-PH-K-S</v>
          </cell>
          <cell r="H166">
            <v>5</v>
          </cell>
          <cell r="I166" t="str">
            <v>connection parts</v>
          </cell>
          <cell r="J166" t="str">
            <v>Connector B11B-PH-K-S</v>
          </cell>
          <cell r="K166" t="str">
            <v>§Çu nèi B11B-PH-K-S</v>
          </cell>
        </row>
        <row r="167">
          <cell r="D167" t="str">
            <v>1233623310</v>
          </cell>
          <cell r="E167" t="str">
            <v>ｺﾈｸﾀ B12B-PH-K-S</v>
          </cell>
          <cell r="H167">
            <v>5</v>
          </cell>
          <cell r="I167" t="str">
            <v>connection parts</v>
          </cell>
          <cell r="J167" t="str">
            <v>Connector B12B-PH-K-S</v>
          </cell>
          <cell r="K167" t="str">
            <v>§Çu nèi B12B-PH-K-S</v>
          </cell>
        </row>
        <row r="168">
          <cell r="D168" t="str">
            <v>1230204400</v>
          </cell>
          <cell r="E168" t="str">
            <v>Dｻﾌﾞﾌﾟﾗｸﾞ 25P JBZ-25P</v>
          </cell>
          <cell r="H168">
            <v>2</v>
          </cell>
          <cell r="I168" t="str">
            <v>mechanical parts</v>
          </cell>
          <cell r="J168" t="str">
            <v>D Sub Plug 25P JBZ-25P</v>
          </cell>
          <cell r="K168" t="str">
            <v>§Çu nèi D Sub Plug 25P JBZ-25P</v>
          </cell>
        </row>
        <row r="169">
          <cell r="D169" t="str">
            <v>1240433410</v>
          </cell>
          <cell r="E169" t="str">
            <v>15T96(120)P1.25-8BB</v>
          </cell>
          <cell r="G169" t="str">
            <v>15T96(120)P1.25-8BB</v>
          </cell>
          <cell r="H169">
            <v>2</v>
          </cell>
          <cell r="I169" t="str">
            <v>mechanical parts</v>
          </cell>
          <cell r="J169" t="str">
            <v>SMCD-15X120-BDX8(BL)-P1.25-S4-M UL2896</v>
          </cell>
          <cell r="K169" t="str">
            <v>D©y nèi SMCD-15X120-BDX8(BL)-P1.25-S4-M UL2896</v>
          </cell>
        </row>
        <row r="170">
          <cell r="D170" t="str">
            <v>112804725X</v>
          </cell>
          <cell r="E170" t="str">
            <v>SR73K2B 0.1ｵｰﾑ 2%</v>
          </cell>
          <cell r="F170" t="str">
            <v>CMT275</v>
          </cell>
          <cell r="G170" t="str">
            <v>SR73K2B 0.1 OHM   2%</v>
          </cell>
          <cell r="H170">
            <v>1</v>
          </cell>
          <cell r="I170" t="str">
            <v>electronics parts</v>
          </cell>
          <cell r="J170" t="str">
            <v>SR73K2B  TD 0.1 OHM  G</v>
          </cell>
          <cell r="K170" t="str">
            <v>SR73K2B  TD 0.1 OHM  G</v>
          </cell>
        </row>
        <row r="171">
          <cell r="D171" t="str">
            <v>124042081X</v>
          </cell>
          <cell r="E171" t="str">
            <v>RCT00000C ﾁｪｯｶ-    ﾁｯﾌﾟT</v>
          </cell>
          <cell r="F171" t="str">
            <v>CMT970</v>
          </cell>
          <cell r="G171" t="str">
            <v>RCT00000C   CHIP T</v>
          </cell>
          <cell r="H171">
            <v>1</v>
          </cell>
          <cell r="I171" t="str">
            <v>electronics parts</v>
          </cell>
          <cell r="J171" t="str">
            <v>RCT00000C   CHIP T Taping</v>
          </cell>
          <cell r="K171" t="str">
            <v>RCT00000C   CHIP T ChÝp</v>
          </cell>
        </row>
        <row r="172">
          <cell r="D172" t="str">
            <v>111012516X</v>
          </cell>
          <cell r="E172" t="str">
            <v>2SA1661Y-RTF       ﾁｯﾌﾟT</v>
          </cell>
          <cell r="F172" t="str">
            <v>CMT205</v>
          </cell>
          <cell r="G172" t="str">
            <v xml:space="preserve">KTA1661YRTF </v>
          </cell>
          <cell r="H172">
            <v>1</v>
          </cell>
          <cell r="I172" t="str">
            <v>electronics parts</v>
          </cell>
          <cell r="J172" t="str">
            <v>KTA1661YRTF Taping</v>
          </cell>
          <cell r="K172" t="str">
            <v>KTA1661YRTF ChÝp</v>
          </cell>
        </row>
        <row r="173">
          <cell r="D173" t="str">
            <v>113404995X</v>
          </cell>
          <cell r="E173" t="str">
            <v>C 1608 50V   4PFCHCﾁｯﾌﾟT</v>
          </cell>
          <cell r="F173" t="str">
            <v>CMT999</v>
          </cell>
          <cell r="G173" t="str">
            <v>C1608CH1H040CT</v>
          </cell>
          <cell r="H173">
            <v>1</v>
          </cell>
          <cell r="I173" t="str">
            <v>electronics parts</v>
          </cell>
          <cell r="J173" t="str">
            <v>C1608CH1H040CT Taping</v>
          </cell>
          <cell r="K173" t="str">
            <v xml:space="preserve">Tô C1608CH1H040CT </v>
          </cell>
        </row>
        <row r="174">
          <cell r="D174" t="str">
            <v>113405071X</v>
          </cell>
          <cell r="E174" t="str">
            <v>C 1608 50V  12PFCHJﾁｯﾌﾟT</v>
          </cell>
          <cell r="F174" t="str">
            <v>CMT950</v>
          </cell>
          <cell r="G174" t="str">
            <v>C1608CH1H120JT</v>
          </cell>
          <cell r="H174">
            <v>1</v>
          </cell>
          <cell r="I174" t="str">
            <v>electronics parts</v>
          </cell>
          <cell r="J174" t="str">
            <v>C1608CH1H120JT Taping</v>
          </cell>
          <cell r="K174" t="str">
            <v xml:space="preserve">Tô C1608CH1H120JT </v>
          </cell>
        </row>
        <row r="175">
          <cell r="D175" t="str">
            <v>113405093X</v>
          </cell>
          <cell r="E175" t="str">
            <v>C 1608 50V  15PFCHJﾁｯﾌﾟT</v>
          </cell>
          <cell r="F175" t="str">
            <v>CMT926</v>
          </cell>
          <cell r="G175" t="str">
            <v>C1608CH1H150JT</v>
          </cell>
          <cell r="H175">
            <v>1</v>
          </cell>
          <cell r="I175" t="str">
            <v>electronics parts</v>
          </cell>
          <cell r="J175" t="str">
            <v>C1608CH1H150JT Taping</v>
          </cell>
          <cell r="K175" t="str">
            <v>Tô C1608CH1H150JT</v>
          </cell>
        </row>
        <row r="176">
          <cell r="D176" t="str">
            <v>113405134X</v>
          </cell>
          <cell r="E176" t="str">
            <v>C 1608 50V  22PFCHJﾁｯﾌﾟT</v>
          </cell>
          <cell r="F176" t="str">
            <v>CMT927</v>
          </cell>
          <cell r="G176" t="str">
            <v>C1608CH1H220JT</v>
          </cell>
          <cell r="H176">
            <v>1</v>
          </cell>
          <cell r="I176" t="str">
            <v>electronics parts</v>
          </cell>
          <cell r="J176" t="str">
            <v>C1608CH1H220JT Taping</v>
          </cell>
          <cell r="K176" t="str">
            <v xml:space="preserve">Tô C1608CH1H220JT </v>
          </cell>
        </row>
        <row r="177">
          <cell r="D177" t="str">
            <v>113405150X</v>
          </cell>
          <cell r="E177" t="str">
            <v>C 1608 50V  27PFCHJﾁｯﾌﾟT</v>
          </cell>
          <cell r="F177" t="str">
            <v>CMT949</v>
          </cell>
          <cell r="G177" t="str">
            <v>C1608CH1H270JT</v>
          </cell>
          <cell r="H177">
            <v>1</v>
          </cell>
          <cell r="I177" t="str">
            <v>electronics parts</v>
          </cell>
          <cell r="J177" t="str">
            <v>C1608CH1H270JT Taping</v>
          </cell>
          <cell r="K177" t="str">
            <v xml:space="preserve">Tô C1608CH1H270JT </v>
          </cell>
        </row>
        <row r="178">
          <cell r="D178" t="str">
            <v>113405211X</v>
          </cell>
          <cell r="E178" t="str">
            <v>C 1608 50V  47PFCHJﾁｯﾌﾟT</v>
          </cell>
          <cell r="F178" t="str">
            <v>CMT935</v>
          </cell>
          <cell r="G178" t="str">
            <v>C1608CH1H470JT</v>
          </cell>
          <cell r="H178">
            <v>1</v>
          </cell>
          <cell r="I178" t="str">
            <v>electronics parts</v>
          </cell>
          <cell r="J178" t="str">
            <v>C1608CH1H470JT Taping</v>
          </cell>
          <cell r="K178" t="str">
            <v xml:space="preserve">Tô C1608CH1H470JT </v>
          </cell>
        </row>
        <row r="179">
          <cell r="D179" t="str">
            <v>113405239X</v>
          </cell>
          <cell r="E179" t="str">
            <v>C 1608 50V  56PFCHJﾁｯﾌﾟT</v>
          </cell>
          <cell r="F179" t="str">
            <v>CMT928</v>
          </cell>
          <cell r="G179" t="str">
            <v>C1608CH1H560JT</v>
          </cell>
          <cell r="H179">
            <v>1</v>
          </cell>
          <cell r="I179" t="str">
            <v>electronics parts</v>
          </cell>
          <cell r="J179" t="str">
            <v>C1608CH1H560JT Taping</v>
          </cell>
          <cell r="K179" t="str">
            <v xml:space="preserve">Tô C1608CH1H560JT </v>
          </cell>
        </row>
        <row r="180">
          <cell r="D180" t="str">
            <v>113405255X</v>
          </cell>
          <cell r="E180" t="str">
            <v>C 1608 50V  68PFCHJﾁｯﾌﾟT</v>
          </cell>
          <cell r="F180" t="str">
            <v>CMT887</v>
          </cell>
          <cell r="G180" t="str">
            <v>C1608CH1H680JT</v>
          </cell>
          <cell r="H180">
            <v>1</v>
          </cell>
          <cell r="I180" t="str">
            <v>electronics parts</v>
          </cell>
          <cell r="J180" t="str">
            <v>C1608CH1H680JT Taping</v>
          </cell>
          <cell r="K180" t="str">
            <v xml:space="preserve">Tô C1608CH1H680JT </v>
          </cell>
        </row>
        <row r="181">
          <cell r="D181" t="str">
            <v>113405279X</v>
          </cell>
          <cell r="E181" t="str">
            <v>C 1608 50V 82PF CHJﾁｯﾌﾟT</v>
          </cell>
          <cell r="F181" t="str">
            <v>CMT094</v>
          </cell>
          <cell r="G181" t="str">
            <v>C1608CH1H820JT</v>
          </cell>
          <cell r="H181">
            <v>1</v>
          </cell>
          <cell r="I181" t="str">
            <v>electronics parts</v>
          </cell>
          <cell r="J181" t="str">
            <v>C1608CH1H820JT Taping</v>
          </cell>
          <cell r="K181" t="str">
            <v xml:space="preserve">Tô C1608CH1H820JT </v>
          </cell>
        </row>
        <row r="182">
          <cell r="D182" t="str">
            <v>113405318X</v>
          </cell>
          <cell r="E182" t="str">
            <v>C 1608 50V 120PFCHJﾁｯﾌﾟT</v>
          </cell>
          <cell r="F182" t="str">
            <v>CMT865</v>
          </cell>
          <cell r="G182" t="str">
            <v>C1608CH1H121JT</v>
          </cell>
          <cell r="H182">
            <v>1</v>
          </cell>
          <cell r="I182" t="str">
            <v>electronics parts</v>
          </cell>
          <cell r="J182" t="str">
            <v>C1608CH1H121JT Taping</v>
          </cell>
          <cell r="K182" t="str">
            <v xml:space="preserve">Tô C1608CH1H121JT </v>
          </cell>
        </row>
        <row r="183">
          <cell r="D183" t="str">
            <v>113405376X</v>
          </cell>
          <cell r="E183" t="str">
            <v>C 1608 50V 220PFCHJﾁｯﾌﾟT</v>
          </cell>
          <cell r="F183" t="str">
            <v>CMT974</v>
          </cell>
          <cell r="G183" t="str">
            <v>C1608CH1H221JT</v>
          </cell>
          <cell r="H183">
            <v>1</v>
          </cell>
          <cell r="I183" t="str">
            <v>electronics parts</v>
          </cell>
          <cell r="J183" t="str">
            <v>C1608CH1H221JT Taping</v>
          </cell>
          <cell r="K183" t="str">
            <v xml:space="preserve">Tô C1608CH1H221JT </v>
          </cell>
        </row>
        <row r="184">
          <cell r="D184" t="str">
            <v>113405398X</v>
          </cell>
          <cell r="E184" t="str">
            <v>C 1608 50V 270PFCHJﾁｯﾌﾟT</v>
          </cell>
          <cell r="F184" t="str">
            <v>CMT766</v>
          </cell>
          <cell r="G184" t="str">
            <v>C1608CH1H271JT</v>
          </cell>
          <cell r="H184">
            <v>1</v>
          </cell>
          <cell r="I184" t="str">
            <v>electronics parts</v>
          </cell>
          <cell r="J184" t="str">
            <v>C1608CH1H271JT Taping</v>
          </cell>
          <cell r="K184" t="str">
            <v>Tô C1608CH1H271JT</v>
          </cell>
        </row>
        <row r="185">
          <cell r="D185" t="str">
            <v>113405435X</v>
          </cell>
          <cell r="E185" t="str">
            <v>C 1608 50V 390PFCHJﾁｯﾌﾟT</v>
          </cell>
          <cell r="F185" t="str">
            <v>CMT098</v>
          </cell>
          <cell r="G185" t="str">
            <v>C1608CH1H391JT</v>
          </cell>
          <cell r="H185">
            <v>1</v>
          </cell>
          <cell r="I185" t="str">
            <v>electronics parts</v>
          </cell>
          <cell r="J185" t="str">
            <v>C1608CH1H391JT Taping</v>
          </cell>
          <cell r="K185" t="str">
            <v xml:space="preserve">Tô C1608CH1H391JT </v>
          </cell>
        </row>
        <row r="186">
          <cell r="D186" t="str">
            <v>113405451X</v>
          </cell>
          <cell r="E186" t="str">
            <v>C 1608 50V 470PFCHJﾁｯﾌﾟT</v>
          </cell>
          <cell r="F186" t="str">
            <v>CMT931</v>
          </cell>
          <cell r="G186" t="str">
            <v>C1608CH1H471JT</v>
          </cell>
          <cell r="H186">
            <v>1</v>
          </cell>
          <cell r="I186" t="str">
            <v>electronics parts</v>
          </cell>
          <cell r="J186" t="str">
            <v>C1608CH1H471JT Taping</v>
          </cell>
          <cell r="K186" t="str">
            <v xml:space="preserve">Tô C1608CH1H471JT </v>
          </cell>
        </row>
        <row r="187">
          <cell r="D187" t="str">
            <v>113405518X</v>
          </cell>
          <cell r="E187" t="str">
            <v>C 1608 50V 820PFCHJﾁｯﾌﾟT</v>
          </cell>
          <cell r="F187" t="str">
            <v>CMT059</v>
          </cell>
          <cell r="G187" t="str">
            <v>C1608CH1H821JT</v>
          </cell>
          <cell r="H187">
            <v>1</v>
          </cell>
          <cell r="I187" t="str">
            <v>electronics parts</v>
          </cell>
          <cell r="J187" t="str">
            <v>C1608CH1H821JT Taping</v>
          </cell>
          <cell r="K187" t="str">
            <v xml:space="preserve">Tô C1608CH1H821JT </v>
          </cell>
        </row>
        <row r="188">
          <cell r="D188" t="str">
            <v>113405536X</v>
          </cell>
          <cell r="E188" t="str">
            <v>C 1608 50V1000PFCHJﾁｯﾌﾟT</v>
          </cell>
          <cell r="F188" t="str">
            <v>CMT932</v>
          </cell>
          <cell r="G188" t="str">
            <v>C1608CH1H102JT</v>
          </cell>
          <cell r="H188">
            <v>1</v>
          </cell>
          <cell r="I188" t="str">
            <v>electronics parts</v>
          </cell>
          <cell r="J188" t="str">
            <v>C1608CH1H102JT Taping</v>
          </cell>
          <cell r="K188" t="str">
            <v xml:space="preserve">Tô C1608CH1H102JT </v>
          </cell>
        </row>
        <row r="189">
          <cell r="D189" t="str">
            <v>113405639X</v>
          </cell>
          <cell r="E189" t="str">
            <v>C 1608 50V 1200PF BKﾁｯﾌﾟ</v>
          </cell>
          <cell r="F189" t="str">
            <v>CMT078</v>
          </cell>
          <cell r="G189" t="str">
            <v>C1608JB1H122KT</v>
          </cell>
          <cell r="H189">
            <v>1</v>
          </cell>
          <cell r="I189" t="str">
            <v>electronics parts</v>
          </cell>
          <cell r="J189" t="str">
            <v>C1608JB1H122KT Taping</v>
          </cell>
          <cell r="K189" t="str">
            <v xml:space="preserve">Tô C1608JB1H122KT </v>
          </cell>
        </row>
        <row r="190">
          <cell r="D190" t="str">
            <v>113405741X</v>
          </cell>
          <cell r="E190" t="str">
            <v>C 1608 50V 0.01MFBKﾁｯﾌﾟT</v>
          </cell>
          <cell r="F190" t="str">
            <v>CMT939</v>
          </cell>
          <cell r="G190" t="str">
            <v>C1608JB1H103KT</v>
          </cell>
          <cell r="H190">
            <v>1</v>
          </cell>
          <cell r="I190" t="str">
            <v>electronics parts</v>
          </cell>
          <cell r="J190" t="str">
            <v>C1608JB1H103KT Taping</v>
          </cell>
          <cell r="K190" t="str">
            <v xml:space="preserve">Tô C1608JB1H103KT </v>
          </cell>
        </row>
        <row r="191">
          <cell r="D191" t="str">
            <v>113405826X</v>
          </cell>
          <cell r="E191" t="str">
            <v>C 1608 25V0.047MFBKﾁｯﾌﾟT</v>
          </cell>
          <cell r="F191" t="str">
            <v>CMT095</v>
          </cell>
          <cell r="G191" t="str">
            <v>C1608JB1E473KT</v>
          </cell>
          <cell r="H191">
            <v>1</v>
          </cell>
          <cell r="I191" t="str">
            <v>electronics parts</v>
          </cell>
          <cell r="J191" t="str">
            <v>C1608JB1E473KT Taping</v>
          </cell>
          <cell r="K191" t="str">
            <v xml:space="preserve">Tô C1608JB1E473KT </v>
          </cell>
        </row>
        <row r="192">
          <cell r="D192" t="str">
            <v>113405868X</v>
          </cell>
          <cell r="E192" t="str">
            <v>C 1608 16V  0.1MFBKﾁｯﾌﾟT</v>
          </cell>
          <cell r="F192" t="str">
            <v>CMT856</v>
          </cell>
          <cell r="G192" t="str">
            <v>C1608JB1C104KT</v>
          </cell>
          <cell r="H192">
            <v>1</v>
          </cell>
          <cell r="I192" t="str">
            <v>electronics parts</v>
          </cell>
          <cell r="J192" t="str">
            <v>C1608JB1H104KT Taping</v>
          </cell>
          <cell r="K192" t="str">
            <v xml:space="preserve">Tô C1608JB1H104KT </v>
          </cell>
        </row>
        <row r="193">
          <cell r="D193" t="str">
            <v>113405985X</v>
          </cell>
          <cell r="E193" t="str">
            <v>C 1608 6.3V   1MFBKﾁｯﾌﾟT</v>
          </cell>
          <cell r="F193" t="str">
            <v>CMT210</v>
          </cell>
          <cell r="G193" t="str">
            <v>C1608JB0J105KT Taping</v>
          </cell>
          <cell r="H193">
            <v>1</v>
          </cell>
          <cell r="I193" t="str">
            <v>electronics parts</v>
          </cell>
          <cell r="J193" t="str">
            <v>C1608JB1A105KT Taping</v>
          </cell>
          <cell r="K193" t="str">
            <v xml:space="preserve">Tô C1608JB1A105KT </v>
          </cell>
        </row>
        <row r="194">
          <cell r="D194" t="str">
            <v>113406056X</v>
          </cell>
          <cell r="E194" t="str">
            <v>C 1608 25V  0.1MFFZﾁｯﾌﾟT</v>
          </cell>
          <cell r="F194" t="str">
            <v>CMT930</v>
          </cell>
          <cell r="G194" t="str">
            <v>C1608JF1E104ZT Taping</v>
          </cell>
          <cell r="H194">
            <v>1</v>
          </cell>
          <cell r="I194" t="str">
            <v>electronics parts</v>
          </cell>
          <cell r="J194" t="str">
            <v>C1608JF1H104ZT Taping</v>
          </cell>
          <cell r="K194" t="str">
            <v xml:space="preserve">Tô C1608JF1H104ZT </v>
          </cell>
        </row>
        <row r="195">
          <cell r="D195" t="str">
            <v>113406115X</v>
          </cell>
          <cell r="E195" t="str">
            <v>C 1608 10V    1MFFZﾁｯﾌﾟT</v>
          </cell>
          <cell r="F195" t="str">
            <v>CMT707</v>
          </cell>
          <cell r="G195" t="str">
            <v>C1608JF1A105ZT Taping</v>
          </cell>
          <cell r="H195">
            <v>1</v>
          </cell>
          <cell r="I195" t="str">
            <v>electronics parts</v>
          </cell>
          <cell r="J195" t="str">
            <v>C1608JF1C105ZT Taping</v>
          </cell>
          <cell r="K195" t="str">
            <v xml:space="preserve">Tô C1608JF1C105ZT </v>
          </cell>
        </row>
        <row r="196">
          <cell r="D196" t="str">
            <v>114194846X</v>
          </cell>
          <cell r="E196" t="str">
            <v>NL322522T-4R7J     ﾁｯﾌﾟT</v>
          </cell>
          <cell r="F196" t="str">
            <v>CMT820</v>
          </cell>
          <cell r="H196">
            <v>1</v>
          </cell>
          <cell r="I196" t="str">
            <v>electronics parts</v>
          </cell>
          <cell r="J196" t="str">
            <v>NL322522T-4R7J     CHIP T Taping</v>
          </cell>
          <cell r="K196" t="str">
            <v>NL322522T-4R7J     CHIP T ChÝp</v>
          </cell>
        </row>
        <row r="197">
          <cell r="D197" t="str">
            <v>114194879X</v>
          </cell>
          <cell r="E197" t="str">
            <v>NL322522T-8R2J     ﾁｯﾌﾟT</v>
          </cell>
          <cell r="F197" t="str">
            <v>CMT822</v>
          </cell>
          <cell r="H197">
            <v>1</v>
          </cell>
          <cell r="I197" t="str">
            <v>electronics parts</v>
          </cell>
          <cell r="J197" t="str">
            <v>NL322522T-8R2J     CHIP T Taping</v>
          </cell>
          <cell r="K197" t="str">
            <v>NL322522T-8R2J     CHIP T ChÝp</v>
          </cell>
        </row>
        <row r="198">
          <cell r="D198" t="str">
            <v>114194884X</v>
          </cell>
          <cell r="E198" t="str">
            <v>NL322522T-100J     ﾁｯﾌﾟT</v>
          </cell>
          <cell r="F198" t="str">
            <v>CMT264</v>
          </cell>
          <cell r="H198">
            <v>1</v>
          </cell>
          <cell r="I198" t="str">
            <v>electronics parts</v>
          </cell>
          <cell r="J198" t="str">
            <v>NL322522T-100J     CHIP T Taping</v>
          </cell>
          <cell r="K198" t="str">
            <v>NL322522T-100J     CHIP T ChÝp</v>
          </cell>
        </row>
        <row r="199">
          <cell r="D199" t="str">
            <v>114194923X</v>
          </cell>
          <cell r="E199" t="str">
            <v>NL322522T-220J     ﾁｯﾌﾟT</v>
          </cell>
          <cell r="F199" t="str">
            <v>CMT871</v>
          </cell>
          <cell r="H199">
            <v>1</v>
          </cell>
          <cell r="I199" t="str">
            <v>electronics parts</v>
          </cell>
          <cell r="J199" t="str">
            <v>NL322522T-220J     CHIP T Taping</v>
          </cell>
          <cell r="K199" t="str">
            <v>NL322522T-220J     CHIP T ChÝp</v>
          </cell>
        </row>
        <row r="200">
          <cell r="D200" t="str">
            <v>114194945X</v>
          </cell>
          <cell r="E200" t="str">
            <v>NL322522T-330J     ﾁｯﾌﾟT</v>
          </cell>
          <cell r="F200" t="str">
            <v>CMT872</v>
          </cell>
          <cell r="H200">
            <v>1</v>
          </cell>
          <cell r="I200" t="str">
            <v>electronics parts</v>
          </cell>
          <cell r="J200" t="str">
            <v>NL322522T-330J     CHIP T Taping</v>
          </cell>
          <cell r="K200" t="str">
            <v>NL322522T-330J     CHIP T ChÝp</v>
          </cell>
        </row>
        <row r="201">
          <cell r="D201" t="str">
            <v>114198488X</v>
          </cell>
          <cell r="E201" t="str">
            <v>SLF10145T-680M1R2 24ﾃｰﾌﾟ</v>
          </cell>
          <cell r="F201" t="str">
            <v>CMT614</v>
          </cell>
          <cell r="H201">
            <v>1</v>
          </cell>
          <cell r="I201" t="str">
            <v>electronics parts</v>
          </cell>
          <cell r="J201" t="str">
            <v>SLF10145T-680M1R2 24 TAPE</v>
          </cell>
          <cell r="K201" t="str">
            <v xml:space="preserve">Tô SLF10145T-680M1R2 24 </v>
          </cell>
        </row>
        <row r="202">
          <cell r="D202" t="str">
            <v>114198495X</v>
          </cell>
          <cell r="E202" t="str">
            <v>SLF10145T-101M1R0 24ﾃｰﾌﾟ</v>
          </cell>
          <cell r="F202" t="str">
            <v>CMT615</v>
          </cell>
          <cell r="H202">
            <v>1</v>
          </cell>
          <cell r="I202" t="str">
            <v>electronics parts</v>
          </cell>
          <cell r="J202" t="str">
            <v>SLF10145T-101M1R0 24 TAPE</v>
          </cell>
          <cell r="K202" t="str">
            <v xml:space="preserve">Tô SLF10145T-101M1R0 24 </v>
          </cell>
        </row>
        <row r="203">
          <cell r="D203" t="str">
            <v>114198505X</v>
          </cell>
          <cell r="E203" t="str">
            <v>SLF12565T-221M1R0 24ﾃｰﾌﾟ</v>
          </cell>
          <cell r="F203" t="str">
            <v>CMT612</v>
          </cell>
          <cell r="H203">
            <v>1</v>
          </cell>
          <cell r="I203" t="str">
            <v>electronics parts</v>
          </cell>
          <cell r="J203" t="str">
            <v>SLF12565T-221M1R0 24 TAPE</v>
          </cell>
          <cell r="K203" t="str">
            <v>Tô SLF12565T-221M1R0 24</v>
          </cell>
        </row>
        <row r="204">
          <cell r="D204" t="str">
            <v>114198529X</v>
          </cell>
          <cell r="E204" t="str">
            <v>SLF10145T-150M2R2</v>
          </cell>
          <cell r="F204" t="str">
            <v>CMU007</v>
          </cell>
          <cell r="H204">
            <v>1</v>
          </cell>
          <cell r="I204" t="str">
            <v>electronics parts</v>
          </cell>
          <cell r="J204" t="str">
            <v>SLF10145T-150M2R2 Taping</v>
          </cell>
          <cell r="K204" t="str">
            <v xml:space="preserve">Tô SLF10145T-150M2R2 </v>
          </cell>
        </row>
        <row r="205">
          <cell r="D205" t="str">
            <v>1062504460</v>
          </cell>
          <cell r="E205" t="str">
            <v>Dｻﾌﾞｲﾝﾁﾈｼﾞ 060-0019-023</v>
          </cell>
          <cell r="F205" t="str">
            <v>K3A055</v>
          </cell>
          <cell r="H205">
            <v>6</v>
          </cell>
          <cell r="I205" t="str">
            <v>screw parts</v>
          </cell>
          <cell r="J205" t="str">
            <v>D Sub inch screw 060-0019-023</v>
          </cell>
          <cell r="K205" t="str">
            <v>VÝt D Sub inch screw 060-0019-023</v>
          </cell>
        </row>
        <row r="206">
          <cell r="D206" t="str">
            <v>1230207720</v>
          </cell>
          <cell r="E206" t="str">
            <v>Dｻﾌﾞｺﾈｸﾀ 9P 103-0007-01</v>
          </cell>
          <cell r="F206" t="str">
            <v>M1A163</v>
          </cell>
          <cell r="H206">
            <v>2</v>
          </cell>
          <cell r="I206" t="str">
            <v>mechanical parts</v>
          </cell>
          <cell r="J206" t="str">
            <v>D Sub Connector 9P 103-0007-01</v>
          </cell>
          <cell r="K206" t="str">
            <v>§Çu nèi D Sub 9P 103-0007-01</v>
          </cell>
        </row>
        <row r="207">
          <cell r="D207" t="str">
            <v>1233624560</v>
          </cell>
          <cell r="E207" t="str">
            <v>ﾍｯﾀﾞｰTSW-103-07-F-S</v>
          </cell>
          <cell r="F207" t="str">
            <v>P1I116</v>
          </cell>
          <cell r="H207">
            <v>5</v>
          </cell>
          <cell r="I207" t="str">
            <v>connection parts</v>
          </cell>
          <cell r="J207" t="str">
            <v>Header TSW-103-07-F-S</v>
          </cell>
          <cell r="K207" t="str">
            <v>§Çu TSW-103-07-F-S</v>
          </cell>
        </row>
        <row r="208">
          <cell r="D208" t="str">
            <v>1233624670</v>
          </cell>
          <cell r="E208" t="str">
            <v>ｺﾈｸﾀ SNT-100-BK-G</v>
          </cell>
          <cell r="F208" t="str">
            <v>P1A003</v>
          </cell>
          <cell r="H208">
            <v>5</v>
          </cell>
          <cell r="I208" t="str">
            <v>connection parts</v>
          </cell>
          <cell r="J208" t="str">
            <v>Connector SNT-100-BK-G</v>
          </cell>
          <cell r="K208" t="str">
            <v>§Çu nèi SNT-100-BK-G</v>
          </cell>
        </row>
        <row r="209">
          <cell r="D209" t="str">
            <v>111083145X</v>
          </cell>
          <cell r="E209" t="str">
            <v>HBR1105W-RR   ﾁｯﾌﾟT</v>
          </cell>
          <cell r="F209" t="str">
            <v>CMT854</v>
          </cell>
          <cell r="H209">
            <v>1</v>
          </cell>
          <cell r="I209" t="str">
            <v>electronics parts</v>
          </cell>
          <cell r="J209" t="str">
            <v>HBR1105W-RR   CHIP T Taping</v>
          </cell>
          <cell r="K209" t="str">
            <v>HBR1105W-RR   CHIP T ChÝp</v>
          </cell>
        </row>
        <row r="210">
          <cell r="D210" t="str">
            <v>111083259X</v>
          </cell>
          <cell r="E210" t="str">
            <v>HPY1105W-RR   ﾁｯﾌﾟT</v>
          </cell>
          <cell r="F210" t="str">
            <v>CMT855</v>
          </cell>
          <cell r="G210" t="str">
            <v>HAY1105W-RR</v>
          </cell>
          <cell r="H210">
            <v>1</v>
          </cell>
          <cell r="I210" t="str">
            <v>electronics parts</v>
          </cell>
          <cell r="J210" t="str">
            <v>HPY1105W-RR Taping</v>
          </cell>
          <cell r="K210" t="str">
            <v>HPY1105W-RR ChÝp</v>
          </cell>
        </row>
        <row r="211">
          <cell r="D211" t="str">
            <v>1113149020</v>
          </cell>
          <cell r="E211" t="str">
            <v>BT829BKRF</v>
          </cell>
          <cell r="F211" t="str">
            <v>CMT558</v>
          </cell>
          <cell r="H211">
            <v>1</v>
          </cell>
          <cell r="I211" t="str">
            <v>electronics parts</v>
          </cell>
          <cell r="J211" t="str">
            <v>BT829BKRF</v>
          </cell>
          <cell r="K211" t="str">
            <v>Tô BT829BKRF</v>
          </cell>
        </row>
        <row r="212">
          <cell r="D212" t="str">
            <v>111316315X</v>
          </cell>
          <cell r="E212" t="str">
            <v>S-80942CNMC-G9C</v>
          </cell>
          <cell r="F212" t="str">
            <v>CMT273</v>
          </cell>
          <cell r="H212">
            <v>1</v>
          </cell>
          <cell r="I212" t="str">
            <v>electronics parts</v>
          </cell>
          <cell r="J212" t="str">
            <v>S-80942CNMC-G9C-T2 Taping</v>
          </cell>
          <cell r="K212" t="str">
            <v>S-80942CNMC-G9C-T2 ChÝp</v>
          </cell>
        </row>
        <row r="213">
          <cell r="D213" t="str">
            <v>111316333X</v>
          </cell>
          <cell r="E213" t="str">
            <v>S-3513BEFS</v>
          </cell>
          <cell r="F213" t="str">
            <v>CMU011</v>
          </cell>
          <cell r="H213">
            <v>1</v>
          </cell>
          <cell r="I213" t="str">
            <v>electronics parts</v>
          </cell>
          <cell r="J213" t="str">
            <v>S-3513BEFS-TB Taping</v>
          </cell>
          <cell r="K213" t="str">
            <v>S-3513BEFS-TB ChÝp</v>
          </cell>
        </row>
        <row r="214">
          <cell r="D214" t="str">
            <v>111039254X</v>
          </cell>
          <cell r="E214" t="str">
            <v>D1F20  4063       12ﾃｰﾌﾟ</v>
          </cell>
          <cell r="F214" t="str">
            <v>CMT858</v>
          </cell>
          <cell r="H214">
            <v>1</v>
          </cell>
          <cell r="I214" t="str">
            <v>electronics parts</v>
          </cell>
          <cell r="J214" t="str">
            <v>D1F20-4063 Taping</v>
          </cell>
          <cell r="K214" t="str">
            <v>D1F20-4063 ChÝp</v>
          </cell>
        </row>
        <row r="215">
          <cell r="D215" t="str">
            <v>111230530X</v>
          </cell>
          <cell r="E215" t="str">
            <v>D1FS4A             ﾁｯﾌﾟT</v>
          </cell>
          <cell r="F215" t="str">
            <v>CMT113</v>
          </cell>
          <cell r="H215">
            <v>1</v>
          </cell>
          <cell r="I215" t="str">
            <v>electronics parts</v>
          </cell>
          <cell r="J215" t="str">
            <v>D1FS4A-4063 Taping</v>
          </cell>
          <cell r="K215" t="str">
            <v>D1FS4A-4063 ChÝp</v>
          </cell>
        </row>
        <row r="216">
          <cell r="D216" t="str">
            <v>111115053X</v>
          </cell>
          <cell r="E216" t="str">
            <v>HD74HC541FP EL  24MMﾃ-ﾌﾟ</v>
          </cell>
          <cell r="F216" t="str">
            <v>CMT642</v>
          </cell>
          <cell r="H216">
            <v>1</v>
          </cell>
          <cell r="I216" t="str">
            <v>electronics parts</v>
          </cell>
          <cell r="J216" t="str">
            <v>HD74HC541FP EL  24MM Tape</v>
          </cell>
          <cell r="K216" t="str">
            <v>IC - HD74HC541FP EL  24MM Tape</v>
          </cell>
        </row>
        <row r="217">
          <cell r="D217" t="str">
            <v>111115112X</v>
          </cell>
          <cell r="E217" t="str">
            <v>HD74HC08FPEL    16MMﾃ-ﾌﾟ</v>
          </cell>
          <cell r="F217" t="str">
            <v>CMT691</v>
          </cell>
          <cell r="H217">
            <v>1</v>
          </cell>
          <cell r="I217" t="str">
            <v>electronics parts</v>
          </cell>
          <cell r="J217" t="str">
            <v>HD74HC08FPEL-E-Q Taping</v>
          </cell>
          <cell r="K217" t="str">
            <v xml:space="preserve">IC - HD74HC08FPEL-E-Q </v>
          </cell>
        </row>
        <row r="218">
          <cell r="D218" t="str">
            <v>111116100X</v>
          </cell>
          <cell r="E218" t="str">
            <v>HD74HC123AFP EL 16MMﾃ-ﾌﾟ</v>
          </cell>
          <cell r="F218" t="str">
            <v>CMT342</v>
          </cell>
          <cell r="H218">
            <v>1</v>
          </cell>
          <cell r="I218" t="str">
            <v>electronics parts</v>
          </cell>
          <cell r="J218" t="str">
            <v>HD74HC123AFPEL-E-Q Taping</v>
          </cell>
          <cell r="K218" t="str">
            <v xml:space="preserve">IC - HD74HC123AFPEL-E-Q </v>
          </cell>
        </row>
        <row r="219">
          <cell r="D219" t="str">
            <v>114197641X</v>
          </cell>
          <cell r="E219" t="str">
            <v>CDRH74  100MH     16ﾃ-ﾌﾟ</v>
          </cell>
          <cell r="F219" t="str">
            <v>CMT364</v>
          </cell>
          <cell r="H219">
            <v>1</v>
          </cell>
          <cell r="I219" t="str">
            <v>electronics parts</v>
          </cell>
          <cell r="J219" t="str">
            <v>CDRH74  100MH     16 Tape</v>
          </cell>
          <cell r="K219" t="str">
            <v>CDRH74  100MH     16 ChÝp</v>
          </cell>
        </row>
        <row r="220">
          <cell r="D220" t="str">
            <v>111069022X</v>
          </cell>
          <cell r="E220" t="str">
            <v>MAX1627 ｽｲｯﾁﾝｸﾞｺﾝﾄﾛｰﾗ</v>
          </cell>
          <cell r="F220" t="str">
            <v>CMU018</v>
          </cell>
          <cell r="H220">
            <v>1</v>
          </cell>
          <cell r="I220" t="str">
            <v>electronics parts</v>
          </cell>
          <cell r="J220" t="str">
            <v>MAX1627 Switching Controller Taping</v>
          </cell>
          <cell r="K220" t="str">
            <v>MAX1627ChÝp</v>
          </cell>
        </row>
        <row r="221">
          <cell r="D221" t="str">
            <v>111119080X</v>
          </cell>
          <cell r="E221" t="str">
            <v>MAX485CSA-T      12ﾃ-ﾌﾟ</v>
          </cell>
          <cell r="F221" t="str">
            <v>CMT881</v>
          </cell>
          <cell r="H221">
            <v>1</v>
          </cell>
          <cell r="I221" t="str">
            <v>electronics parts</v>
          </cell>
          <cell r="J221" t="str">
            <v>MAX485CSA-T      12 Tape</v>
          </cell>
          <cell r="K221" t="str">
            <v>MAX485CSA-T      12 ChÝp</v>
          </cell>
        </row>
        <row r="222">
          <cell r="D222" t="str">
            <v>111119439X</v>
          </cell>
          <cell r="E222" t="str">
            <v>MAX232CWE-T CMOS TAPING</v>
          </cell>
          <cell r="F222" t="str">
            <v>CMT472</v>
          </cell>
          <cell r="H222">
            <v>1</v>
          </cell>
          <cell r="I222" t="str">
            <v>electronics parts</v>
          </cell>
          <cell r="J222" t="str">
            <v>MAX232CWE-T CMOS TAPING</v>
          </cell>
          <cell r="K222" t="str">
            <v>MAX232CWE-T CMOS ChÝp</v>
          </cell>
        </row>
        <row r="223">
          <cell r="D223" t="str">
            <v>111012561X</v>
          </cell>
          <cell r="E223" t="str">
            <v>TAF 2SA1576S/1602AF 70T</v>
          </cell>
          <cell r="F223" t="str">
            <v>CMT116</v>
          </cell>
          <cell r="H223">
            <v>1</v>
          </cell>
          <cell r="I223" t="str">
            <v>electronics parts</v>
          </cell>
          <cell r="J223" t="str">
            <v>2SA1602A-T22-1F Taping</v>
          </cell>
          <cell r="K223" t="str">
            <v>2SA1602A-T22-1F ChÝp</v>
          </cell>
        </row>
        <row r="224">
          <cell r="D224" t="str">
            <v>111024517X</v>
          </cell>
          <cell r="E224" t="str">
            <v>TAF 2SC4081S/4155AS 70T</v>
          </cell>
          <cell r="F224" t="str">
            <v>CMT114</v>
          </cell>
          <cell r="H224">
            <v>1</v>
          </cell>
          <cell r="I224" t="str">
            <v>electronics parts</v>
          </cell>
          <cell r="J224" t="str">
            <v>2SC4155A-T11-1S Taping</v>
          </cell>
          <cell r="K224" t="str">
            <v>2SC4155A-T11-1S ChÝp</v>
          </cell>
        </row>
        <row r="225">
          <cell r="D225" t="str">
            <v>111101801X</v>
          </cell>
          <cell r="E225" t="str">
            <v>NE555PS            ｽﾃｨｯｸ</v>
          </cell>
          <cell r="F225" t="str">
            <v>CMT322</v>
          </cell>
          <cell r="G225" t="str">
            <v xml:space="preserve">NE555PSR </v>
          </cell>
          <cell r="H225">
            <v>1</v>
          </cell>
          <cell r="I225" t="str">
            <v>electronics parts</v>
          </cell>
          <cell r="J225" t="str">
            <v>NE555PSR 16MM Taping</v>
          </cell>
          <cell r="K225" t="str">
            <v>NE555PSR 16MM ChÝp</v>
          </cell>
        </row>
        <row r="226">
          <cell r="D226" t="str">
            <v>111103511X</v>
          </cell>
          <cell r="E226" t="str">
            <v>MC14001BF EL  16MMﾃｰﾌﾟ</v>
          </cell>
          <cell r="F226" t="str">
            <v>CMT307</v>
          </cell>
          <cell r="H226">
            <v>1</v>
          </cell>
          <cell r="I226" t="str">
            <v>electronics parts</v>
          </cell>
          <cell r="J226" t="str">
            <v>MC14001BF EL  16MM Tape</v>
          </cell>
          <cell r="K226" t="str">
            <v>IC - MC14001BF EL  16MM</v>
          </cell>
        </row>
        <row r="227">
          <cell r="D227" t="str">
            <v>111103524X</v>
          </cell>
          <cell r="E227" t="str">
            <v>MC74HC138AF EL</v>
          </cell>
          <cell r="F227" t="str">
            <v>CMT331</v>
          </cell>
          <cell r="H227">
            <v>1</v>
          </cell>
          <cell r="I227" t="str">
            <v>electronics parts</v>
          </cell>
          <cell r="J227" t="str">
            <v>MC74HC138AF EL Taping</v>
          </cell>
          <cell r="K227" t="str">
            <v xml:space="preserve">IC - MC74HC138AF EL </v>
          </cell>
        </row>
        <row r="228">
          <cell r="D228" t="str">
            <v>111113783X</v>
          </cell>
          <cell r="E228" t="str">
            <v>MC74HC00AFEL    16MMﾃ-ﾌﾟ</v>
          </cell>
          <cell r="F228" t="str">
            <v>CMT308</v>
          </cell>
          <cell r="H228">
            <v>1</v>
          </cell>
          <cell r="I228" t="str">
            <v>electronics parts</v>
          </cell>
          <cell r="J228" t="str">
            <v>MC74HC00AFEL    16MM Tape</v>
          </cell>
          <cell r="K228" t="str">
            <v>IC - MC74HC00AFEL    16MM</v>
          </cell>
        </row>
        <row r="229">
          <cell r="D229" t="str">
            <v>111113790X</v>
          </cell>
          <cell r="E229" t="str">
            <v>MC74HC04AFEL    16MMﾃ-ﾌﾟ</v>
          </cell>
          <cell r="F229" t="str">
            <v>CMT309</v>
          </cell>
          <cell r="H229">
            <v>1</v>
          </cell>
          <cell r="I229" t="str">
            <v>electronics parts</v>
          </cell>
          <cell r="J229" t="str">
            <v>MC74HC04AFEL    16MM Tape</v>
          </cell>
          <cell r="K229" t="str">
            <v xml:space="preserve">IC - MC74HC04AFEL    16MM </v>
          </cell>
        </row>
        <row r="230">
          <cell r="D230" t="str">
            <v>111113806X</v>
          </cell>
          <cell r="E230" t="str">
            <v>MC74HC74AFEL    16MMﾃ-ﾌﾟ</v>
          </cell>
          <cell r="F230" t="str">
            <v>CMT310</v>
          </cell>
          <cell r="H230">
            <v>1</v>
          </cell>
          <cell r="I230" t="str">
            <v>electronics parts</v>
          </cell>
          <cell r="J230" t="str">
            <v>MC74HC74AFEL    16MM Tape</v>
          </cell>
          <cell r="K230" t="str">
            <v xml:space="preserve">IC - MC74HC74AFEL    16MM </v>
          </cell>
        </row>
        <row r="231">
          <cell r="D231" t="str">
            <v>111114188X</v>
          </cell>
          <cell r="E231" t="str">
            <v>MC14538BF          ｽﾃｨｯｸ</v>
          </cell>
          <cell r="F231" t="str">
            <v>CMT312</v>
          </cell>
          <cell r="G231" t="str">
            <v>MC14538BF</v>
          </cell>
          <cell r="H231">
            <v>1</v>
          </cell>
          <cell r="I231" t="str">
            <v>electronics parts</v>
          </cell>
          <cell r="J231" t="str">
            <v>MC 14538BF EL Taping</v>
          </cell>
          <cell r="K231" t="str">
            <v>IC - MC 14538BF EL</v>
          </cell>
        </row>
        <row r="232">
          <cell r="D232" t="str">
            <v>111114290X</v>
          </cell>
          <cell r="E232" t="str">
            <v>MC14011BF          ｽﾃｨｯｸ</v>
          </cell>
          <cell r="F232" t="str">
            <v>CMT328</v>
          </cell>
          <cell r="G232" t="str">
            <v>MC14011BF</v>
          </cell>
          <cell r="H232">
            <v>1</v>
          </cell>
          <cell r="I232" t="str">
            <v>electronics parts</v>
          </cell>
          <cell r="J232" t="str">
            <v>MC 14011BF EL Taping</v>
          </cell>
          <cell r="K232" t="str">
            <v xml:space="preserve">IC - MC 14011BF EL </v>
          </cell>
        </row>
        <row r="233">
          <cell r="D233" t="str">
            <v>111114542X</v>
          </cell>
          <cell r="E233" t="str">
            <v>MC14013BFEL     16MMﾃ-ﾌﾟ</v>
          </cell>
          <cell r="F233" t="str">
            <v>CMT319</v>
          </cell>
          <cell r="H233">
            <v>1</v>
          </cell>
          <cell r="I233" t="str">
            <v>electronics parts</v>
          </cell>
          <cell r="J233" t="str">
            <v>MC14013BFEL     16MM Tape</v>
          </cell>
          <cell r="K233" t="str">
            <v xml:space="preserve">IC - MC14013BFEL     16MM </v>
          </cell>
        </row>
        <row r="234">
          <cell r="D234" t="str">
            <v>111114551X</v>
          </cell>
          <cell r="E234" t="str">
            <v>MC14093BFEL     16MMﾃ-ﾌﾟ</v>
          </cell>
          <cell r="F234" t="str">
            <v>CMT318</v>
          </cell>
          <cell r="H234">
            <v>1</v>
          </cell>
          <cell r="I234" t="str">
            <v>electronics parts</v>
          </cell>
          <cell r="J234" t="str">
            <v>MC14093BFEL     16MM Tape</v>
          </cell>
          <cell r="K234" t="str">
            <v xml:space="preserve">IC - MC14093BFEL     16MM </v>
          </cell>
        </row>
        <row r="235">
          <cell r="D235" t="str">
            <v>1151625830</v>
          </cell>
          <cell r="E235" t="str">
            <v>ﾘﾚ- G6H-2 DC5V</v>
          </cell>
          <cell r="F235" t="str">
            <v>M1B207</v>
          </cell>
          <cell r="H235">
            <v>2</v>
          </cell>
          <cell r="I235" t="str">
            <v>mechanical parts</v>
          </cell>
          <cell r="J235" t="str">
            <v>Relay G6H-2 DC5V</v>
          </cell>
          <cell r="K235" t="str">
            <v>R¬ le G6H-2 DC5V</v>
          </cell>
        </row>
        <row r="236">
          <cell r="D236" t="str">
            <v>1231649570</v>
          </cell>
          <cell r="E236" t="str">
            <v>VHｺﾈｸﾀ B3P-VH</v>
          </cell>
          <cell r="F236" t="str">
            <v>K3D030</v>
          </cell>
          <cell r="H236">
            <v>6</v>
          </cell>
          <cell r="I236" t="str">
            <v>screw parts</v>
          </cell>
          <cell r="J236" t="str">
            <v>(W)B3P-VH</v>
          </cell>
          <cell r="K236" t="str">
            <v>(W)B3P-VH</v>
          </cell>
        </row>
        <row r="237">
          <cell r="D237" t="str">
            <v>123361204X</v>
          </cell>
          <cell r="E237" t="str">
            <v>S11B-ZR-SM3A-TF   32ﾃｰﾌﾟ</v>
          </cell>
          <cell r="F237" t="str">
            <v>CMT427</v>
          </cell>
          <cell r="H237">
            <v>1</v>
          </cell>
          <cell r="I237" t="str">
            <v>electronics parts</v>
          </cell>
          <cell r="J237" t="str">
            <v>S11B-ZR-SM3A-TF   32 Tape</v>
          </cell>
          <cell r="K237" t="str">
            <v>§Çu nèi S11B-ZR-SM3A-TF   32</v>
          </cell>
        </row>
        <row r="238">
          <cell r="D238" t="str">
            <v>1233614000</v>
          </cell>
          <cell r="E238" t="str">
            <v>6R-FJ ｺﾈｸﾀ</v>
          </cell>
          <cell r="F238" t="str">
            <v>M1A143</v>
          </cell>
          <cell r="H238">
            <v>6</v>
          </cell>
          <cell r="I238" t="str">
            <v>screw parts</v>
          </cell>
          <cell r="J238" t="str">
            <v>6R-FJ Connector</v>
          </cell>
          <cell r="K238" t="str">
            <v>6R-FJ ChÝp</v>
          </cell>
        </row>
        <row r="239">
          <cell r="D239" t="str">
            <v>1233614110</v>
          </cell>
          <cell r="E239" t="str">
            <v>6P-FJ ｺﾈｸﾀ</v>
          </cell>
          <cell r="F239" t="str">
            <v>M1A019</v>
          </cell>
          <cell r="H239">
            <v>6</v>
          </cell>
          <cell r="I239" t="str">
            <v>screw parts</v>
          </cell>
          <cell r="J239" t="str">
            <v>6P-FJ Connector</v>
          </cell>
          <cell r="K239" t="str">
            <v>6P-FJ ChÝp</v>
          </cell>
        </row>
        <row r="240">
          <cell r="D240" t="str">
            <v>123362470X</v>
          </cell>
          <cell r="E240" t="str">
            <v>ｺﾈｸﾀ B3B-PH-SM3-TB</v>
          </cell>
          <cell r="F240" t="str">
            <v>CMU013</v>
          </cell>
          <cell r="H240">
            <v>1</v>
          </cell>
          <cell r="I240" t="str">
            <v>electronics parts</v>
          </cell>
          <cell r="J240" t="str">
            <v>Connector B3B-PH-SM3-TB Taping</v>
          </cell>
          <cell r="K240" t="str">
            <v>B3B-PH-SM3-TB ChÝp</v>
          </cell>
        </row>
        <row r="241">
          <cell r="D241" t="str">
            <v>111041286X</v>
          </cell>
          <cell r="E241" t="str">
            <v>ｻ-ﾐｽﾀ 157-103-58099 ﾁｯﾌﾟ</v>
          </cell>
          <cell r="F241" t="str">
            <v>CMT164</v>
          </cell>
          <cell r="H241">
            <v>1</v>
          </cell>
          <cell r="I241" t="str">
            <v>electronics parts</v>
          </cell>
          <cell r="J241" t="str">
            <v>Thermistor 157-103-58099 Chip Taping</v>
          </cell>
          <cell r="K241" t="str">
            <v>157-103-58099 ChÝp</v>
          </cell>
        </row>
        <row r="242">
          <cell r="D242" t="str">
            <v>111068926X</v>
          </cell>
          <cell r="E242" t="str">
            <v>TL594INS          16ﾃｰﾌﾟ</v>
          </cell>
          <cell r="F242" t="str">
            <v>CMT321</v>
          </cell>
          <cell r="H242">
            <v>1</v>
          </cell>
          <cell r="I242" t="str">
            <v>electronics parts</v>
          </cell>
          <cell r="J242" t="str">
            <v xml:space="preserve">TL594INSR Taping </v>
          </cell>
          <cell r="K242" t="str">
            <v xml:space="preserve">TL594INSR ChÝp </v>
          </cell>
        </row>
        <row r="243">
          <cell r="D243" t="str">
            <v>111316328X</v>
          </cell>
          <cell r="E243" t="str">
            <v>93LC86-I/SN</v>
          </cell>
          <cell r="F243" t="str">
            <v>CMU009</v>
          </cell>
          <cell r="G243" t="str">
            <v>93LC86-I/SN</v>
          </cell>
          <cell r="H243">
            <v>1</v>
          </cell>
          <cell r="I243" t="str">
            <v>electronics parts</v>
          </cell>
          <cell r="J243" t="str">
            <v>93LC86-I/ST Taping</v>
          </cell>
          <cell r="K243" t="str">
            <v>93LC86-I/ST ChÝp</v>
          </cell>
        </row>
        <row r="244">
          <cell r="D244" t="str">
            <v>113210598X</v>
          </cell>
          <cell r="E244" t="str">
            <v>TZBX4N100AA110 T00 ﾁｯﾌﾟT</v>
          </cell>
          <cell r="F244" t="str">
            <v>CMT814</v>
          </cell>
          <cell r="H244">
            <v>1</v>
          </cell>
          <cell r="I244" t="str">
            <v>electronics parts</v>
          </cell>
          <cell r="J244" t="str">
            <v>TZB4S100AA10R00 Taping</v>
          </cell>
          <cell r="K244" t="str">
            <v>Tô TZB4S100AA10R00</v>
          </cell>
        </row>
        <row r="245">
          <cell r="D245" t="str">
            <v>113402052X</v>
          </cell>
          <cell r="E245" t="str">
            <v>2125 50V  150PF SLJﾁｯﾌﾟT</v>
          </cell>
          <cell r="F245" t="str">
            <v>CMT187</v>
          </cell>
          <cell r="H245">
            <v>1</v>
          </cell>
          <cell r="I245" t="str">
            <v>electronics parts</v>
          </cell>
          <cell r="J245" t="str">
            <v>GRM2161X1H151JZ01D Taping</v>
          </cell>
          <cell r="K245" t="str">
            <v xml:space="preserve">Tô GRM2161X1H151JZ01D </v>
          </cell>
        </row>
        <row r="246">
          <cell r="D246" t="str">
            <v>113402098X</v>
          </cell>
          <cell r="E246" t="str">
            <v>2125 50V  330PF SLJﾁｯﾌﾟT</v>
          </cell>
          <cell r="F246" t="str">
            <v>CMT082</v>
          </cell>
          <cell r="H246">
            <v>1</v>
          </cell>
          <cell r="I246" t="str">
            <v>electronics parts</v>
          </cell>
          <cell r="J246" t="str">
            <v>GRM2161X1H331JZ01D Taping</v>
          </cell>
          <cell r="K246" t="str">
            <v>Tô GRM2161X1H331JZ01D</v>
          </cell>
        </row>
        <row r="247">
          <cell r="D247" t="str">
            <v>113402100X</v>
          </cell>
          <cell r="E247" t="str">
            <v>2125 50V  390PF SLJﾁｯﾌﾟT</v>
          </cell>
          <cell r="F247" t="str">
            <v>CMT084</v>
          </cell>
          <cell r="H247">
            <v>1</v>
          </cell>
          <cell r="I247" t="str">
            <v>electronics parts</v>
          </cell>
          <cell r="J247" t="str">
            <v>GRM2161X1H391JZ01D Taping</v>
          </cell>
          <cell r="K247" t="str">
            <v xml:space="preserve">Tô GRM2161X1H391JZ01D </v>
          </cell>
        </row>
        <row r="248">
          <cell r="D248" t="str">
            <v>113402139X</v>
          </cell>
          <cell r="E248" t="str">
            <v>2125 50V  680PF SLJﾁｯﾌﾟT</v>
          </cell>
          <cell r="F248" t="str">
            <v>CMT201</v>
          </cell>
          <cell r="H248">
            <v>1</v>
          </cell>
          <cell r="I248" t="str">
            <v>electronics parts</v>
          </cell>
          <cell r="J248" t="str">
            <v>GRM2161X1H681JZ01D Taping</v>
          </cell>
          <cell r="K248" t="str">
            <v xml:space="preserve">Tô GRM2161X1H681JZ01D </v>
          </cell>
        </row>
        <row r="249">
          <cell r="D249" t="str">
            <v>113402155X</v>
          </cell>
          <cell r="E249" t="str">
            <v>2125 50V 1000PF SLJﾁｯﾌﾟT</v>
          </cell>
          <cell r="F249" t="str">
            <v>CMT085</v>
          </cell>
          <cell r="H249">
            <v>1</v>
          </cell>
          <cell r="I249" t="str">
            <v>electronics parts</v>
          </cell>
          <cell r="J249" t="str">
            <v>GRM2161X1H102JZ01D Taping</v>
          </cell>
          <cell r="K249" t="str">
            <v xml:space="preserve">Tô GRM2161X1H102JZ01D </v>
          </cell>
        </row>
        <row r="250">
          <cell r="D250" t="str">
            <v>113402289X</v>
          </cell>
          <cell r="E250" t="str">
            <v>2125 50V0.01 MF B KﾁｯﾌﾟT</v>
          </cell>
          <cell r="F250" t="str">
            <v>CMT089</v>
          </cell>
          <cell r="H250">
            <v>1</v>
          </cell>
          <cell r="I250" t="str">
            <v>electronics parts</v>
          </cell>
          <cell r="J250" t="str">
            <v>GRM216B11H103KA01D Taping</v>
          </cell>
          <cell r="K250" t="str">
            <v xml:space="preserve">Tô GRM216B11H103KA01D </v>
          </cell>
        </row>
        <row r="251">
          <cell r="D251" t="str">
            <v>113402326X</v>
          </cell>
          <cell r="E251" t="str">
            <v>2125 25V0.022MF B KﾁｯﾌﾟT</v>
          </cell>
          <cell r="F251" t="str">
            <v>CMT090</v>
          </cell>
          <cell r="H251">
            <v>1</v>
          </cell>
          <cell r="I251" t="str">
            <v>electronics parts</v>
          </cell>
          <cell r="J251" t="str">
            <v>GRM216B11H223KA01D Taping</v>
          </cell>
          <cell r="K251" t="str">
            <v xml:space="preserve">Tô GRM216B11H223KA01D </v>
          </cell>
        </row>
        <row r="252">
          <cell r="D252" t="str">
            <v>113402348X</v>
          </cell>
          <cell r="E252" t="str">
            <v>2125 25V0.1  MF F ZﾁｯﾌﾟT</v>
          </cell>
          <cell r="F252" t="str">
            <v>CMT092</v>
          </cell>
          <cell r="H252">
            <v>1</v>
          </cell>
          <cell r="I252" t="str">
            <v>electronics parts</v>
          </cell>
          <cell r="J252" t="str">
            <v>GRM216F11E104ZA01D Taping</v>
          </cell>
          <cell r="K252" t="str">
            <v xml:space="preserve">Tô GRM216F11E104ZA01D </v>
          </cell>
        </row>
        <row r="253">
          <cell r="D253" t="str">
            <v>113404904X</v>
          </cell>
          <cell r="E253" t="str">
            <v>2125 10V 1MF B(K)  ﾃｨｯﾌﾟ</v>
          </cell>
          <cell r="F253" t="str">
            <v>CMT099</v>
          </cell>
          <cell r="H253">
            <v>1</v>
          </cell>
          <cell r="I253" t="str">
            <v>electronics parts</v>
          </cell>
          <cell r="J253" t="str">
            <v>GRM21BB11A105KA01L Taping</v>
          </cell>
          <cell r="K253" t="str">
            <v xml:space="preserve">Tô GRM21BB11A105KA01L </v>
          </cell>
        </row>
        <row r="254">
          <cell r="D254" t="str">
            <v>113406900X</v>
          </cell>
          <cell r="E254" t="str">
            <v>2125 50V 0.1MF B(K)ﾁｯﾌﾟT</v>
          </cell>
          <cell r="F254" t="str">
            <v>CMT048</v>
          </cell>
          <cell r="H254">
            <v>1</v>
          </cell>
          <cell r="I254" t="str">
            <v>electronics parts</v>
          </cell>
          <cell r="J254" t="str">
            <v>GRM21BB11H104KA01L Taping</v>
          </cell>
          <cell r="K254" t="str">
            <v xml:space="preserve">Tô GRM21BB11H104KA01L </v>
          </cell>
        </row>
        <row r="255">
          <cell r="D255" t="str">
            <v>115460603X</v>
          </cell>
          <cell r="E255" t="str">
            <v>DMX26S 32.768KHz 16ﾃｰﾌﾟ</v>
          </cell>
          <cell r="F255" t="str">
            <v>CMT413</v>
          </cell>
          <cell r="H255">
            <v>1</v>
          </cell>
          <cell r="I255" t="str">
            <v>electronics parts</v>
          </cell>
          <cell r="J255" t="str">
            <v>DMX26S 32.768KHz 16 Tape</v>
          </cell>
          <cell r="K255" t="str">
            <v>DMX26S 32.768KHz 16 ChÝp</v>
          </cell>
        </row>
        <row r="256">
          <cell r="D256" t="str">
            <v>112800000T</v>
          </cell>
          <cell r="E256" t="str">
            <v>2125  ｼﾞｬﾝﾊﾟｰ      ﾁｯﾌﾟT</v>
          </cell>
          <cell r="F256" t="str">
            <v>CMT001</v>
          </cell>
          <cell r="G256" t="str">
            <v>ERJ6GEYJ000V</v>
          </cell>
          <cell r="H256">
            <v>1</v>
          </cell>
          <cell r="I256" t="str">
            <v>electronics parts</v>
          </cell>
          <cell r="J256" t="str">
            <v>ERJ6GEY0R00V Taping</v>
          </cell>
          <cell r="K256" t="str">
            <v xml:space="preserve">§iÖn trë ERJ6GEY0R00V  </v>
          </cell>
        </row>
        <row r="257">
          <cell r="D257" t="str">
            <v>112800046T</v>
          </cell>
          <cell r="E257" t="str">
            <v>2125  2.2 ｵｰﾑ J    ﾁｯﾌﾟT</v>
          </cell>
          <cell r="F257" t="str">
            <v>CMT714</v>
          </cell>
          <cell r="H257">
            <v>1</v>
          </cell>
          <cell r="I257" t="str">
            <v>electronics parts</v>
          </cell>
          <cell r="J257" t="str">
            <v>ERJ6GEYJ2R2V Taping</v>
          </cell>
          <cell r="K257" t="str">
            <v xml:space="preserve">§iÖn trë ERJ6GEYJ2R2V  </v>
          </cell>
        </row>
        <row r="258">
          <cell r="D258" t="str">
            <v>112800208T</v>
          </cell>
          <cell r="E258" t="str">
            <v>2125   10 ｵｰﾑ J    ﾁｯﾌﾟT</v>
          </cell>
          <cell r="F258" t="str">
            <v>CMT002</v>
          </cell>
          <cell r="H258">
            <v>1</v>
          </cell>
          <cell r="I258" t="str">
            <v>electronics parts</v>
          </cell>
          <cell r="J258" t="str">
            <v>ERJ6GEYJ100V Taping</v>
          </cell>
          <cell r="K258" t="str">
            <v xml:space="preserve">§iÖn trë ERJ6GEYJ100V  </v>
          </cell>
        </row>
        <row r="259">
          <cell r="D259" t="str">
            <v>112800282T</v>
          </cell>
          <cell r="E259" t="str">
            <v>2125   22 ｵｰﾑ J    ﾁｯﾌﾟT</v>
          </cell>
          <cell r="F259" t="str">
            <v>CMT006</v>
          </cell>
          <cell r="H259">
            <v>1</v>
          </cell>
          <cell r="I259" t="str">
            <v>electronics parts</v>
          </cell>
          <cell r="J259" t="str">
            <v>ERJ6GEYJ220V Taping</v>
          </cell>
          <cell r="K259" t="str">
            <v xml:space="preserve">§iÖn trë ERJ6GEYJ220V  </v>
          </cell>
        </row>
        <row r="260">
          <cell r="D260" t="str">
            <v>112800305T</v>
          </cell>
          <cell r="E260" t="str">
            <v>2125   27 ｵｰﾑ J    ﾁｯﾌﾟT</v>
          </cell>
          <cell r="F260" t="str">
            <v>CMT014</v>
          </cell>
          <cell r="H260">
            <v>1</v>
          </cell>
          <cell r="I260" t="str">
            <v>electronics parts</v>
          </cell>
          <cell r="J260" t="str">
            <v>ERJ6GEYJ270V Taping</v>
          </cell>
          <cell r="K260" t="str">
            <v xml:space="preserve">§iÖn trë ERJ6GEYJ270V  </v>
          </cell>
        </row>
        <row r="261">
          <cell r="D261" t="str">
            <v>112800341T</v>
          </cell>
          <cell r="E261" t="str">
            <v>2125   39 ｵｰﾑ J    ﾁｯﾌﾟT</v>
          </cell>
          <cell r="F261" t="str">
            <v>CMT129</v>
          </cell>
          <cell r="H261">
            <v>1</v>
          </cell>
          <cell r="I261" t="str">
            <v>electronics parts</v>
          </cell>
          <cell r="J261" t="str">
            <v>ERJ6GEYJ390V Taping</v>
          </cell>
          <cell r="K261" t="str">
            <v xml:space="preserve">§iÖn trë ERJ6GEYJ390V  </v>
          </cell>
        </row>
        <row r="262">
          <cell r="D262" t="str">
            <v>112800389T</v>
          </cell>
          <cell r="E262" t="str">
            <v>2125   56 ｵｰﾑ J    ﾁｯﾌﾟT</v>
          </cell>
          <cell r="F262" t="str">
            <v>CMT130</v>
          </cell>
          <cell r="H262">
            <v>1</v>
          </cell>
          <cell r="I262" t="str">
            <v>electronics parts</v>
          </cell>
          <cell r="J262" t="str">
            <v>ERJ6GEYJ560V Taping</v>
          </cell>
          <cell r="K262" t="str">
            <v xml:space="preserve">§iÖn trë ERJ6GEYJ560V  </v>
          </cell>
        </row>
        <row r="263">
          <cell r="D263" t="str">
            <v>112800396T</v>
          </cell>
          <cell r="E263" t="str">
            <v>2125 62ｵ-ﾑJ        ﾁｯﾌﾟT</v>
          </cell>
          <cell r="F263" t="str">
            <v>CMT992</v>
          </cell>
          <cell r="H263">
            <v>1</v>
          </cell>
          <cell r="I263" t="str">
            <v>electronics parts</v>
          </cell>
          <cell r="J263" t="str">
            <v>ERJ6GEYJ620V Taping</v>
          </cell>
          <cell r="K263" t="str">
            <v xml:space="preserve">§iÖn trë ERJ6GEYJ620V  </v>
          </cell>
        </row>
        <row r="264">
          <cell r="D264" t="str">
            <v>112800404T</v>
          </cell>
          <cell r="E264" t="str">
            <v>2125   68 ｵｰﾑ J    ﾁｯﾌﾟT</v>
          </cell>
          <cell r="F264" t="str">
            <v>CMT143</v>
          </cell>
          <cell r="H264">
            <v>1</v>
          </cell>
          <cell r="I264" t="str">
            <v>electronics parts</v>
          </cell>
          <cell r="J264" t="str">
            <v>ERJ6GEYJ680V Taping</v>
          </cell>
          <cell r="K264" t="str">
            <v xml:space="preserve">§iÖn trë ERJ6GEYJ680V  </v>
          </cell>
        </row>
        <row r="265">
          <cell r="D265" t="str">
            <v>112800415T</v>
          </cell>
          <cell r="E265" t="str">
            <v>2125   75 ｵｰﾑ J    ﾁｯﾌﾟT</v>
          </cell>
          <cell r="F265" t="str">
            <v>CMT050</v>
          </cell>
          <cell r="H265">
            <v>1</v>
          </cell>
          <cell r="I265" t="str">
            <v>electronics parts</v>
          </cell>
          <cell r="J265" t="str">
            <v>ERJ6GEYJ750V Taping</v>
          </cell>
          <cell r="K265" t="str">
            <v xml:space="preserve">§iÖn trë ERJ6GEYJ750V  </v>
          </cell>
        </row>
        <row r="266">
          <cell r="D266" t="str">
            <v>112800428T</v>
          </cell>
          <cell r="E266" t="str">
            <v>2125   82 ｵｰﾑ J    ﾁｯﾌﾟT</v>
          </cell>
          <cell r="F266" t="str">
            <v>CMT973</v>
          </cell>
          <cell r="H266">
            <v>1</v>
          </cell>
          <cell r="I266" t="str">
            <v>electronics parts</v>
          </cell>
          <cell r="J266" t="str">
            <v>ERJ6GEYJ820V Taping</v>
          </cell>
          <cell r="K266" t="str">
            <v xml:space="preserve">§iÖn trë ERJ6GEYJ820V  </v>
          </cell>
        </row>
        <row r="267">
          <cell r="D267" t="str">
            <v>112800440T</v>
          </cell>
          <cell r="E267" t="str">
            <v>2125  100 ｵｰﾑ J    ﾁｯﾌﾟT</v>
          </cell>
          <cell r="F267" t="str">
            <v>CMT008</v>
          </cell>
          <cell r="H267">
            <v>1</v>
          </cell>
          <cell r="I267" t="str">
            <v>electronics parts</v>
          </cell>
          <cell r="J267" t="str">
            <v>ERJ6GEYJ101V Taping</v>
          </cell>
          <cell r="K267" t="str">
            <v xml:space="preserve">§iÖn trë ERJ6GEYJ101V  </v>
          </cell>
        </row>
        <row r="268">
          <cell r="D268" t="str">
            <v>112800460T</v>
          </cell>
          <cell r="E268" t="str">
            <v>2125  120 ｵｰﾑ J    ﾁｯﾌﾟT</v>
          </cell>
          <cell r="F268" t="str">
            <v>CMT009</v>
          </cell>
          <cell r="H268">
            <v>1</v>
          </cell>
          <cell r="I268" t="str">
            <v>electronics parts</v>
          </cell>
          <cell r="J268" t="str">
            <v>ERJ6GEYJ121V Taping</v>
          </cell>
          <cell r="K268" t="str">
            <v xml:space="preserve">§iÖn trë ERJ6GEYJ121V  </v>
          </cell>
        </row>
        <row r="269">
          <cell r="D269" t="str">
            <v>112800488T</v>
          </cell>
          <cell r="E269" t="str">
            <v>2125  150 ｵｰﾑ J    ﾁｯﾌﾟT</v>
          </cell>
          <cell r="F269" t="str">
            <v>CMT010</v>
          </cell>
          <cell r="H269">
            <v>1</v>
          </cell>
          <cell r="I269" t="str">
            <v>electronics parts</v>
          </cell>
          <cell r="J269" t="str">
            <v>ERJ6GEYJ151V Taping</v>
          </cell>
          <cell r="K269" t="str">
            <v xml:space="preserve">§iÖn trë ERJ6GEYJ151V  </v>
          </cell>
        </row>
        <row r="270">
          <cell r="D270" t="str">
            <v>112800505T</v>
          </cell>
          <cell r="E270" t="str">
            <v>2125  180 ｵｰﾑ J    ﾁｯﾌﾟT</v>
          </cell>
          <cell r="F270" t="str">
            <v>CMT191</v>
          </cell>
          <cell r="H270">
            <v>1</v>
          </cell>
          <cell r="I270" t="str">
            <v>electronics parts</v>
          </cell>
          <cell r="J270" t="str">
            <v>ERJ6GEYJ181V Taping</v>
          </cell>
          <cell r="K270" t="str">
            <v xml:space="preserve">§iÖn trë ERJ6GEYJ181V  </v>
          </cell>
        </row>
        <row r="271">
          <cell r="D271" t="str">
            <v>112800529T</v>
          </cell>
          <cell r="E271" t="str">
            <v>2125  220 ｵｰﾑ J    ﾁｯﾌﾟT</v>
          </cell>
          <cell r="F271" t="str">
            <v>CMT011</v>
          </cell>
          <cell r="H271">
            <v>1</v>
          </cell>
          <cell r="I271" t="str">
            <v>electronics parts</v>
          </cell>
          <cell r="J271" t="str">
            <v>ERJ6GEYJ221V Taping</v>
          </cell>
          <cell r="K271" t="str">
            <v xml:space="preserve">§iÖn trë ERJ6GEYJ221V  </v>
          </cell>
        </row>
        <row r="272">
          <cell r="D272" t="str">
            <v>112800541T</v>
          </cell>
          <cell r="E272" t="str">
            <v>2125  270 ｵｰﾑ J    ﾁｯﾌﾟT</v>
          </cell>
          <cell r="F272" t="str">
            <v>CMT027</v>
          </cell>
          <cell r="H272">
            <v>1</v>
          </cell>
          <cell r="I272" t="str">
            <v>electronics parts</v>
          </cell>
          <cell r="J272" t="str">
            <v>ERJ6GEYJ271V Taping</v>
          </cell>
          <cell r="K272" t="str">
            <v xml:space="preserve">§iÖn trë ERJ6GEYJ271V  </v>
          </cell>
        </row>
        <row r="273">
          <cell r="D273" t="str">
            <v>112800561T</v>
          </cell>
          <cell r="E273" t="str">
            <v>2125  330 ｵｰﾑ J    ﾁｯﾌﾟT</v>
          </cell>
          <cell r="F273" t="str">
            <v>CMT012</v>
          </cell>
          <cell r="H273">
            <v>1</v>
          </cell>
          <cell r="I273" t="str">
            <v>electronics parts</v>
          </cell>
          <cell r="J273" t="str">
            <v>ERJ6GEYJ331V Taping</v>
          </cell>
          <cell r="K273" t="str">
            <v xml:space="preserve">§iÖn trë ERJ6GEYJ331V  </v>
          </cell>
        </row>
        <row r="274">
          <cell r="D274" t="str">
            <v>112800589T</v>
          </cell>
          <cell r="E274" t="str">
            <v>2125  390 ｵｰﾑ J    ﾁｯﾌﾟT</v>
          </cell>
          <cell r="F274" t="str">
            <v>CMT179</v>
          </cell>
          <cell r="H274">
            <v>1</v>
          </cell>
          <cell r="I274" t="str">
            <v>electronics parts</v>
          </cell>
          <cell r="J274" t="str">
            <v>ERJ6GEYJ391V Taping</v>
          </cell>
          <cell r="K274" t="str">
            <v xml:space="preserve">§iÖn trë ERJ6GEYJ391V  </v>
          </cell>
        </row>
        <row r="275">
          <cell r="D275" t="str">
            <v>112800608T</v>
          </cell>
          <cell r="E275" t="str">
            <v>2125  470 ｵｰﾑ J    ﾁｯﾌﾟT</v>
          </cell>
          <cell r="F275" t="str">
            <v>CMT013</v>
          </cell>
          <cell r="H275">
            <v>1</v>
          </cell>
          <cell r="I275" t="str">
            <v>electronics parts</v>
          </cell>
          <cell r="J275" t="str">
            <v>ERJ6GEYJ471V Taping</v>
          </cell>
          <cell r="K275" t="str">
            <v xml:space="preserve">§iÖn trë ERJ6GEYJ471V  </v>
          </cell>
        </row>
        <row r="276">
          <cell r="D276" t="str">
            <v>112800622T</v>
          </cell>
          <cell r="E276" t="str">
            <v>2125  560 ｵｰﾑ J    ﾁｯﾌﾟT</v>
          </cell>
          <cell r="F276" t="str">
            <v>CMT180</v>
          </cell>
          <cell r="H276">
            <v>1</v>
          </cell>
          <cell r="I276" t="str">
            <v>electronics parts</v>
          </cell>
          <cell r="J276" t="str">
            <v>ERJ6GEYJ561V Taping</v>
          </cell>
          <cell r="K276" t="str">
            <v xml:space="preserve">§iÖn trë ERJ6GEYJ561V  </v>
          </cell>
        </row>
        <row r="277">
          <cell r="D277" t="str">
            <v>112800644T</v>
          </cell>
          <cell r="E277" t="str">
            <v>2125  680 ｵｰﾑ J    ﾁｯﾌﾟT</v>
          </cell>
          <cell r="F277" t="str">
            <v>CMT144</v>
          </cell>
          <cell r="H277">
            <v>1</v>
          </cell>
          <cell r="I277" t="str">
            <v>electronics parts</v>
          </cell>
          <cell r="J277" t="str">
            <v>ERJ6GEYJ681V Taping</v>
          </cell>
          <cell r="K277" t="str">
            <v xml:space="preserve">§iÖn trë ERJ6GEYJ681V  </v>
          </cell>
        </row>
        <row r="278">
          <cell r="D278" t="str">
            <v>112800664T</v>
          </cell>
          <cell r="E278" t="str">
            <v>2125  820 ｵｰﾑ J    ﾁｯﾌﾟT</v>
          </cell>
          <cell r="F278" t="str">
            <v>CMT015</v>
          </cell>
          <cell r="H278">
            <v>1</v>
          </cell>
          <cell r="I278" t="str">
            <v>electronics parts</v>
          </cell>
          <cell r="J278" t="str">
            <v>ERJ6GEYJ821V Taping</v>
          </cell>
          <cell r="K278" t="str">
            <v xml:space="preserve">§iÖn trë ERJ6GEYJ821V  </v>
          </cell>
        </row>
        <row r="279">
          <cell r="D279" t="str">
            <v>112800682T</v>
          </cell>
          <cell r="E279" t="str">
            <v>2125    1Kｵｰﾑ J    ﾁｯﾌﾟT</v>
          </cell>
          <cell r="F279" t="str">
            <v>CMT016</v>
          </cell>
          <cell r="H279">
            <v>1</v>
          </cell>
          <cell r="I279" t="str">
            <v>electronics parts</v>
          </cell>
          <cell r="J279" t="str">
            <v>ERJ6GEYJ102V Taping</v>
          </cell>
          <cell r="K279" t="str">
            <v xml:space="preserve">§iÖn trë ERJ6GEYJ102V  </v>
          </cell>
        </row>
        <row r="280">
          <cell r="D280" t="str">
            <v>112800703T</v>
          </cell>
          <cell r="E280" t="str">
            <v>2125  1.2Kｵｰﾑ J    ﾁｯﾌﾟT</v>
          </cell>
          <cell r="F280" t="str">
            <v>CMT017</v>
          </cell>
          <cell r="H280">
            <v>1</v>
          </cell>
          <cell r="I280" t="str">
            <v>electronics parts</v>
          </cell>
          <cell r="J280" t="str">
            <v>ERJ6GEYJ122V Taping</v>
          </cell>
          <cell r="K280" t="str">
            <v xml:space="preserve">§iÖn trë ERJ6GEYJ122V  </v>
          </cell>
        </row>
        <row r="281">
          <cell r="D281" t="str">
            <v>112800727T</v>
          </cell>
          <cell r="E281" t="str">
            <v>2125  1.5Kｵｰﾑ J    ﾁｯﾌﾟT</v>
          </cell>
          <cell r="F281" t="str">
            <v>CMT018</v>
          </cell>
          <cell r="H281">
            <v>1</v>
          </cell>
          <cell r="I281" t="str">
            <v>electronics parts</v>
          </cell>
          <cell r="J281" t="str">
            <v>ERJ6GEYJ152V Taping</v>
          </cell>
          <cell r="K281" t="str">
            <v xml:space="preserve">§iÖn trë ERJ6GEYJ152V  </v>
          </cell>
        </row>
        <row r="282">
          <cell r="D282" t="str">
            <v>112800749T</v>
          </cell>
          <cell r="E282" t="str">
            <v>2125  1.8Kｵｰﾑ J    ﾁｯﾌﾟT</v>
          </cell>
          <cell r="F282" t="str">
            <v>CMT019</v>
          </cell>
          <cell r="H282">
            <v>1</v>
          </cell>
          <cell r="I282" t="str">
            <v>electronics parts</v>
          </cell>
          <cell r="J282" t="str">
            <v>ERJ6GEYJ182V Taping</v>
          </cell>
          <cell r="K282" t="str">
            <v xml:space="preserve">§iÖn trë ERJ6GEYJ182V  </v>
          </cell>
        </row>
        <row r="283">
          <cell r="D283" t="str">
            <v>112800769T</v>
          </cell>
          <cell r="E283" t="str">
            <v>2125  2.2Kｵｰﾑ J    ﾁｯﾌﾟT</v>
          </cell>
          <cell r="F283" t="str">
            <v>CMT021</v>
          </cell>
          <cell r="H283">
            <v>1</v>
          </cell>
          <cell r="I283" t="str">
            <v>electronics parts</v>
          </cell>
          <cell r="J283" t="str">
            <v>ERJ6GEYJ222V Taping</v>
          </cell>
          <cell r="K283" t="str">
            <v xml:space="preserve">§iÖn trë ERJ6GEYJ222V  </v>
          </cell>
        </row>
        <row r="284">
          <cell r="D284" t="str">
            <v>112800787T</v>
          </cell>
          <cell r="E284" t="str">
            <v>2125  2.7Kｵｰﾑ J    ﾁｯﾌﾟT</v>
          </cell>
          <cell r="F284" t="str">
            <v>CMT022</v>
          </cell>
          <cell r="H284">
            <v>1</v>
          </cell>
          <cell r="I284" t="str">
            <v>electronics parts</v>
          </cell>
          <cell r="J284" t="str">
            <v>ERJ6GEYJ272V Taping</v>
          </cell>
          <cell r="K284" t="str">
            <v xml:space="preserve">§iÖn trë ERJ6GEYJ272V  </v>
          </cell>
        </row>
        <row r="285">
          <cell r="D285" t="str">
            <v>112800794T</v>
          </cell>
          <cell r="E285" t="str">
            <v>2125  3.0Kｵｰﾑ J    ﾁｯﾌﾟT</v>
          </cell>
          <cell r="F285" t="str">
            <v>CMT146</v>
          </cell>
          <cell r="H285">
            <v>1</v>
          </cell>
          <cell r="I285" t="str">
            <v>electronics parts</v>
          </cell>
          <cell r="J285" t="str">
            <v>ERJ6GEYJ302V Taping</v>
          </cell>
          <cell r="K285" t="str">
            <v xml:space="preserve">§iÖn trë ERJ6GEYJ302V  </v>
          </cell>
        </row>
        <row r="286">
          <cell r="D286" t="str">
            <v>112800800T</v>
          </cell>
          <cell r="E286" t="str">
            <v>2125  3.3Kｵｰﾑ J    ﾁｯﾌﾟT</v>
          </cell>
          <cell r="F286" t="str">
            <v>CMT023</v>
          </cell>
          <cell r="H286">
            <v>1</v>
          </cell>
          <cell r="I286" t="str">
            <v>electronics parts</v>
          </cell>
          <cell r="J286" t="str">
            <v>ERJ6GEYJ332V Taping</v>
          </cell>
          <cell r="K286" t="str">
            <v xml:space="preserve">§iÖn trë ERJ6GEYJ332V  </v>
          </cell>
        </row>
        <row r="287">
          <cell r="D287" t="str">
            <v>112800824T</v>
          </cell>
          <cell r="E287" t="str">
            <v>2125  3.9Kｵｰﾑ J    ﾁｯﾌﾟT</v>
          </cell>
          <cell r="F287" t="str">
            <v>CMT024</v>
          </cell>
          <cell r="H287">
            <v>1</v>
          </cell>
          <cell r="I287" t="str">
            <v>electronics parts</v>
          </cell>
          <cell r="J287" t="str">
            <v>ERJ6GEYJ392V Taping</v>
          </cell>
          <cell r="K287" t="str">
            <v xml:space="preserve">§iÖn trë ERJ6GEYJ392V  </v>
          </cell>
        </row>
        <row r="288">
          <cell r="D288" t="str">
            <v>112800846T</v>
          </cell>
          <cell r="E288" t="str">
            <v>2125  4.7Kｵｰﾑ J    ﾁｯﾌﾟT</v>
          </cell>
          <cell r="F288" t="str">
            <v>CMT025</v>
          </cell>
          <cell r="H288">
            <v>1</v>
          </cell>
          <cell r="I288" t="str">
            <v>electronics parts</v>
          </cell>
          <cell r="J288" t="str">
            <v>ERJ6GEYJ472V Taping</v>
          </cell>
          <cell r="K288" t="str">
            <v xml:space="preserve">§iÖn trë ERJ6GEYJ472V  </v>
          </cell>
        </row>
        <row r="289">
          <cell r="D289" t="str">
            <v>112800866T</v>
          </cell>
          <cell r="E289" t="str">
            <v>2125  5.6Kｵｰﾑ J    ﾁｯﾌﾟT</v>
          </cell>
          <cell r="F289" t="str">
            <v>CMT147</v>
          </cell>
          <cell r="H289">
            <v>1</v>
          </cell>
          <cell r="I289" t="str">
            <v>electronics parts</v>
          </cell>
          <cell r="J289" t="str">
            <v>ERJ6GEYJ562V Taping</v>
          </cell>
          <cell r="K289" t="str">
            <v xml:space="preserve">§iÖn trë ERJ6GEYJ562V  </v>
          </cell>
        </row>
        <row r="290">
          <cell r="D290" t="str">
            <v>112800884T</v>
          </cell>
          <cell r="E290" t="str">
            <v>2125  6.8Kｵｰﾑ J    ﾁｯﾌﾟT</v>
          </cell>
          <cell r="F290" t="str">
            <v>CMT028</v>
          </cell>
          <cell r="H290">
            <v>1</v>
          </cell>
          <cell r="I290" t="str">
            <v>electronics parts</v>
          </cell>
          <cell r="J290" t="str">
            <v>ERJ6GEYJ682V Taping</v>
          </cell>
          <cell r="K290" t="str">
            <v xml:space="preserve">§iÖn trë ERJ6GEYJ682V  </v>
          </cell>
        </row>
        <row r="291">
          <cell r="D291" t="str">
            <v>112800909T</v>
          </cell>
          <cell r="E291" t="str">
            <v>2125  8.2Kｵｰﾑ J    ﾁｯﾌﾟT</v>
          </cell>
          <cell r="F291" t="str">
            <v>CMT029</v>
          </cell>
          <cell r="H291">
            <v>1</v>
          </cell>
          <cell r="I291" t="str">
            <v>electronics parts</v>
          </cell>
          <cell r="J291" t="str">
            <v>ERJ6GEYJ822V Taping</v>
          </cell>
          <cell r="K291" t="str">
            <v xml:space="preserve">§iÖn trë ERJ6GEYJ822V  </v>
          </cell>
        </row>
        <row r="292">
          <cell r="D292" t="str">
            <v>112800923T</v>
          </cell>
          <cell r="E292" t="str">
            <v>2125   10Kｵｰﾑ J    ﾁｯﾌﾟT</v>
          </cell>
          <cell r="F292" t="str">
            <v>CMT030</v>
          </cell>
          <cell r="H292">
            <v>1</v>
          </cell>
          <cell r="I292" t="str">
            <v>electronics parts</v>
          </cell>
          <cell r="J292" t="str">
            <v>ERJ6GEYJ103V Taping</v>
          </cell>
          <cell r="K292" t="str">
            <v xml:space="preserve">§iÖn trë ERJ6GEYJ103V  </v>
          </cell>
        </row>
        <row r="293">
          <cell r="D293" t="str">
            <v>112800945T</v>
          </cell>
          <cell r="E293" t="str">
            <v>2125   12Kｵｰﾑ J    ﾁｯﾌﾟT</v>
          </cell>
          <cell r="F293" t="str">
            <v>CMT031</v>
          </cell>
          <cell r="H293">
            <v>1</v>
          </cell>
          <cell r="I293" t="str">
            <v>electronics parts</v>
          </cell>
          <cell r="J293" t="str">
            <v>ERJ6GEYJ123V Taping</v>
          </cell>
          <cell r="K293" t="str">
            <v xml:space="preserve">§iÖn trë ERJ6GEYJ123V  </v>
          </cell>
        </row>
        <row r="294">
          <cell r="D294" t="str">
            <v>112800965T</v>
          </cell>
          <cell r="E294" t="str">
            <v>2125   15Kｵｰﾑ J    ﾁｯﾌﾟT</v>
          </cell>
          <cell r="F294" t="str">
            <v>CMT032</v>
          </cell>
          <cell r="H294">
            <v>1</v>
          </cell>
          <cell r="I294" t="str">
            <v>electronics parts</v>
          </cell>
          <cell r="J294" t="str">
            <v>ERJ6GEYJ153V Taping</v>
          </cell>
          <cell r="K294" t="str">
            <v xml:space="preserve">§iÖn trë ERJ6GEYJ153V  </v>
          </cell>
        </row>
        <row r="295">
          <cell r="D295" t="str">
            <v>112800983T</v>
          </cell>
          <cell r="E295" t="str">
            <v>2125   18Kｵｰﾑ J    ﾁｯﾌﾟT</v>
          </cell>
          <cell r="F295" t="str">
            <v>CMT033</v>
          </cell>
          <cell r="H295">
            <v>1</v>
          </cell>
          <cell r="I295" t="str">
            <v>electronics parts</v>
          </cell>
          <cell r="J295" t="str">
            <v>ERJ6GEYJ183V Taping</v>
          </cell>
          <cell r="K295" t="str">
            <v xml:space="preserve">§iÖn trë ERJ6GEYJ183V  </v>
          </cell>
        </row>
        <row r="296">
          <cell r="D296" t="str">
            <v>112800990T</v>
          </cell>
          <cell r="E296" t="str">
            <v>2125   20Kｵｰﾑ J    ﾁｯﾌﾟT</v>
          </cell>
          <cell r="F296" t="str">
            <v>CMT224</v>
          </cell>
          <cell r="H296">
            <v>1</v>
          </cell>
          <cell r="I296" t="str">
            <v>electronics parts</v>
          </cell>
          <cell r="J296" t="str">
            <v>ERJ6GEYJ203V Taping</v>
          </cell>
          <cell r="K296" t="str">
            <v xml:space="preserve">§iÖn trë ERJ6GEYJ203V  </v>
          </cell>
        </row>
        <row r="297">
          <cell r="D297" t="str">
            <v>112801009T</v>
          </cell>
          <cell r="E297" t="str">
            <v>2125   22Kｵｰﾑ J    ﾁｯﾌﾟT</v>
          </cell>
          <cell r="F297" t="str">
            <v>CMT034</v>
          </cell>
          <cell r="H297">
            <v>1</v>
          </cell>
          <cell r="I297" t="str">
            <v>electronics parts</v>
          </cell>
          <cell r="J297" t="str">
            <v>ERJ6GEYJ223V Taping</v>
          </cell>
          <cell r="K297" t="str">
            <v xml:space="preserve">§iÖn trë ERJ6GEYJ223V  </v>
          </cell>
        </row>
        <row r="298">
          <cell r="D298" t="str">
            <v>112801023T</v>
          </cell>
          <cell r="E298" t="str">
            <v>2125   27Kｵｰﾑ J    ﾁｯﾌﾟT</v>
          </cell>
          <cell r="F298" t="str">
            <v>CMT035</v>
          </cell>
          <cell r="H298">
            <v>1</v>
          </cell>
          <cell r="I298" t="str">
            <v>electronics parts</v>
          </cell>
          <cell r="J298" t="str">
            <v>ERJ6GEYJ273V Taping</v>
          </cell>
          <cell r="K298" t="str">
            <v xml:space="preserve">§iÖn trë ERJ6GEYJ273V  </v>
          </cell>
        </row>
        <row r="299">
          <cell r="D299" t="str">
            <v>112801045T</v>
          </cell>
          <cell r="E299" t="str">
            <v>2125   33Kｵｰﾑ J    ﾁｯﾌﾟT</v>
          </cell>
          <cell r="F299" t="str">
            <v>CMT036</v>
          </cell>
          <cell r="H299">
            <v>1</v>
          </cell>
          <cell r="I299" t="str">
            <v>electronics parts</v>
          </cell>
          <cell r="J299" t="str">
            <v>ERJ6GEYJ333V Taping</v>
          </cell>
          <cell r="K299" t="str">
            <v xml:space="preserve">§iÖn trë ERJ6GEYJ333V  </v>
          </cell>
        </row>
        <row r="300">
          <cell r="D300" t="str">
            <v>112801065T</v>
          </cell>
          <cell r="E300" t="str">
            <v>2125   39Kｵｰﾑ J    ﾁｯﾌﾟT</v>
          </cell>
          <cell r="F300" t="str">
            <v>CMT037</v>
          </cell>
          <cell r="H300">
            <v>1</v>
          </cell>
          <cell r="I300" t="str">
            <v>electronics parts</v>
          </cell>
          <cell r="J300" t="str">
            <v>ERJ6GEYJ393V Taping</v>
          </cell>
          <cell r="K300" t="str">
            <v xml:space="preserve">§iÖn trë ERJ6GEYJ393V  </v>
          </cell>
        </row>
        <row r="301">
          <cell r="D301" t="str">
            <v>112801083T</v>
          </cell>
          <cell r="E301" t="str">
            <v>2125   47Kｵｰﾑ J    ﾁｯﾌﾟT</v>
          </cell>
          <cell r="F301" t="str">
            <v>CMT038</v>
          </cell>
          <cell r="H301">
            <v>1</v>
          </cell>
          <cell r="I301" t="str">
            <v>electronics parts</v>
          </cell>
          <cell r="J301" t="str">
            <v>ERJ6GEYJ473V Taping</v>
          </cell>
          <cell r="K301" t="str">
            <v xml:space="preserve">§iÖn trë ERJ6GEYJ473V  </v>
          </cell>
        </row>
        <row r="302">
          <cell r="D302" t="str">
            <v>112801102T</v>
          </cell>
          <cell r="E302" t="str">
            <v>2125   56Kｵｰﾑ J    ﾁｯﾌﾟT</v>
          </cell>
          <cell r="F302" t="str">
            <v>CMT148</v>
          </cell>
          <cell r="H302">
            <v>1</v>
          </cell>
          <cell r="I302" t="str">
            <v>electronics parts</v>
          </cell>
          <cell r="J302" t="str">
            <v>ERJ6GEYJ563V Taping</v>
          </cell>
          <cell r="K302" t="str">
            <v xml:space="preserve">§iÖn trë ERJ6GEYJ563V  </v>
          </cell>
        </row>
        <row r="303">
          <cell r="D303" t="str">
            <v>112801126T</v>
          </cell>
          <cell r="E303" t="str">
            <v>2125   68Kｵｰﾑ J    ﾁｯﾌﾟT</v>
          </cell>
          <cell r="F303" t="str">
            <v>CMT039</v>
          </cell>
          <cell r="H303">
            <v>1</v>
          </cell>
          <cell r="I303" t="str">
            <v>electronics parts</v>
          </cell>
          <cell r="J303" t="str">
            <v>ERJ6GEYJ683V Taping</v>
          </cell>
          <cell r="K303" t="str">
            <v xml:space="preserve">§iÖn trë ERJ6GEYJ683V  </v>
          </cell>
        </row>
        <row r="304">
          <cell r="D304" t="str">
            <v>112801148T</v>
          </cell>
          <cell r="E304" t="str">
            <v>2125   82Kｵｰﾑ J    ﾁｯﾌﾟT</v>
          </cell>
          <cell r="F304" t="str">
            <v>CMT149</v>
          </cell>
          <cell r="H304">
            <v>1</v>
          </cell>
          <cell r="I304" t="str">
            <v>electronics parts</v>
          </cell>
          <cell r="J304" t="str">
            <v>ERJ6GEYJ823V Taping</v>
          </cell>
          <cell r="K304" t="str">
            <v xml:space="preserve">§iÖn trë ERJ6GEYJ823V  </v>
          </cell>
        </row>
        <row r="305">
          <cell r="D305" t="str">
            <v>112801168T</v>
          </cell>
          <cell r="E305" t="str">
            <v>2125  100Kｵｰﾑ J    ﾁｯﾌﾟT</v>
          </cell>
          <cell r="F305" t="str">
            <v>CMT040</v>
          </cell>
          <cell r="H305">
            <v>1</v>
          </cell>
          <cell r="I305" t="str">
            <v>electronics parts</v>
          </cell>
          <cell r="J305" t="str">
            <v>ERJ6GEYJ104V Taping</v>
          </cell>
          <cell r="K305" t="str">
            <v xml:space="preserve">§iÖn trë ERJ6GEYJ104V  </v>
          </cell>
        </row>
        <row r="306">
          <cell r="D306" t="str">
            <v>112801207T</v>
          </cell>
          <cell r="E306" t="str">
            <v>2125  150Kｵｰﾑ J    ﾁｯﾌﾟT</v>
          </cell>
          <cell r="F306" t="str">
            <v>CMT041</v>
          </cell>
          <cell r="H306">
            <v>1</v>
          </cell>
          <cell r="I306" t="str">
            <v>electronics parts</v>
          </cell>
          <cell r="J306" t="str">
            <v>ERJ6GEYJ154V Taping</v>
          </cell>
          <cell r="K306" t="str">
            <v xml:space="preserve">§iÖn trë ERJ6GEYJ154V  </v>
          </cell>
        </row>
        <row r="307">
          <cell r="D307" t="str">
            <v>112801221T</v>
          </cell>
          <cell r="E307" t="str">
            <v>2125  180Kｵ-ﾑ J    ﾁｯﾌﾟT</v>
          </cell>
          <cell r="F307" t="str">
            <v>CMT254</v>
          </cell>
          <cell r="H307">
            <v>1</v>
          </cell>
          <cell r="I307" t="str">
            <v>electronics parts</v>
          </cell>
          <cell r="J307" t="str">
            <v>ERJ6GEYJ184V Taping</v>
          </cell>
          <cell r="K307" t="str">
            <v xml:space="preserve">§iÖn trë ERJ6GEYJ184V  </v>
          </cell>
        </row>
        <row r="308">
          <cell r="D308" t="str">
            <v>112801243T</v>
          </cell>
          <cell r="E308" t="str">
            <v>2125  220Kｵｰﾑ J    ﾁｯﾌﾟT</v>
          </cell>
          <cell r="F308" t="str">
            <v>CMT042</v>
          </cell>
          <cell r="H308">
            <v>1</v>
          </cell>
          <cell r="I308" t="str">
            <v>electronics parts</v>
          </cell>
          <cell r="J308" t="str">
            <v>ERJ6GEYJ224V Taping</v>
          </cell>
          <cell r="K308" t="str">
            <v xml:space="preserve">§iÖn trë ERJ6GEYJ224V  </v>
          </cell>
        </row>
        <row r="309">
          <cell r="D309" t="str">
            <v>112801263T</v>
          </cell>
          <cell r="E309" t="str">
            <v>2125  270Kｵｰﾑ J    ﾁｯﾌﾟT</v>
          </cell>
          <cell r="F309" t="str">
            <v>CMT192</v>
          </cell>
          <cell r="H309">
            <v>1</v>
          </cell>
          <cell r="I309" t="str">
            <v>electronics parts</v>
          </cell>
          <cell r="J309" t="str">
            <v>ERJ6GEYJ274V Taping</v>
          </cell>
          <cell r="K309" t="str">
            <v xml:space="preserve">§iÖn trë ERJ6GEYJ274V  </v>
          </cell>
        </row>
        <row r="310">
          <cell r="D310" t="str">
            <v>112801304T</v>
          </cell>
          <cell r="E310" t="str">
            <v>2125  390Kｵｰﾑ J    ﾁｯﾌﾟT</v>
          </cell>
          <cell r="F310" t="str">
            <v>CMT151</v>
          </cell>
          <cell r="H310">
            <v>1</v>
          </cell>
          <cell r="I310" t="str">
            <v>electronics parts</v>
          </cell>
          <cell r="J310" t="str">
            <v>ERJ6GEYJ394V Taping</v>
          </cell>
          <cell r="K310" t="str">
            <v xml:space="preserve">§iÖn trë ERJ6GEYJ394V  </v>
          </cell>
        </row>
        <row r="311">
          <cell r="D311" t="str">
            <v>112801328T</v>
          </cell>
          <cell r="E311" t="str">
            <v>2125  470Kｵｰﾑ J    ﾁｯﾌﾟT</v>
          </cell>
          <cell r="F311" t="str">
            <v>CMT044</v>
          </cell>
          <cell r="H311">
            <v>1</v>
          </cell>
          <cell r="I311" t="str">
            <v>electronics parts</v>
          </cell>
          <cell r="J311" t="str">
            <v>ERJ6GEYJ474V Taping</v>
          </cell>
          <cell r="K311" t="str">
            <v xml:space="preserve">§iÖn trë ERJ6GEYJ474V  </v>
          </cell>
        </row>
        <row r="312">
          <cell r="D312" t="str">
            <v>112801340T</v>
          </cell>
          <cell r="E312" t="str">
            <v>2125  560Kｵｰﾑ J    ﾁｯﾌﾟT</v>
          </cell>
          <cell r="F312" t="str">
            <v>CMT182</v>
          </cell>
          <cell r="H312">
            <v>1</v>
          </cell>
          <cell r="I312" t="str">
            <v>electronics parts</v>
          </cell>
          <cell r="J312" t="str">
            <v>ERJ6GEYJ564V Taping</v>
          </cell>
          <cell r="K312" t="str">
            <v xml:space="preserve">§iÖn trë ERJ6GEYJ564V  </v>
          </cell>
        </row>
        <row r="313">
          <cell r="D313" t="str">
            <v>112801403T</v>
          </cell>
          <cell r="E313" t="str">
            <v>2125    1Mｵｰﾑ J    ﾁｯﾌﾟT</v>
          </cell>
          <cell r="F313" t="str">
            <v>CMT046</v>
          </cell>
          <cell r="H313">
            <v>1</v>
          </cell>
          <cell r="I313" t="str">
            <v>electronics parts</v>
          </cell>
          <cell r="J313" t="str">
            <v>ERJ6GEYJ105V Taping</v>
          </cell>
          <cell r="K313" t="str">
            <v xml:space="preserve">§iÖn trë ERJ6GEYJ105V  </v>
          </cell>
        </row>
        <row r="314">
          <cell r="D314" t="str">
            <v>112802244T</v>
          </cell>
          <cell r="E314" t="str">
            <v>2125 1Kｵ-ﾑ(F)      ﾁｯﾌﾟT</v>
          </cell>
          <cell r="F314" t="str">
            <v>CMT163</v>
          </cell>
          <cell r="H314">
            <v>1</v>
          </cell>
          <cell r="I314" t="str">
            <v>electronics parts</v>
          </cell>
          <cell r="J314" t="str">
            <v>ERJ6ENF1001V Taping</v>
          </cell>
          <cell r="K314" t="str">
            <v xml:space="preserve">§iÖn trë ERJ6ENF1001V  </v>
          </cell>
        </row>
        <row r="315">
          <cell r="D315" t="str">
            <v>112802488T</v>
          </cell>
          <cell r="E315" t="str">
            <v>2125 10.0Kｵｰﾑ F    ﾁｯﾌﾟT</v>
          </cell>
          <cell r="F315" t="str">
            <v>CMT170</v>
          </cell>
          <cell r="H315">
            <v>1</v>
          </cell>
          <cell r="I315" t="str">
            <v>electronics parts</v>
          </cell>
          <cell r="J315" t="str">
            <v>ERJ6ENF1002V Taping</v>
          </cell>
          <cell r="K315" t="str">
            <v xml:space="preserve">§iÖn trë ERJ6ENF1002V  </v>
          </cell>
        </row>
        <row r="316">
          <cell r="D316" t="str">
            <v>112802664T</v>
          </cell>
          <cell r="E316" t="str">
            <v>2125 56Kｵ-ﾑ(F)     ﾁｯﾌﾟT</v>
          </cell>
          <cell r="F316" t="str">
            <v>CMT162</v>
          </cell>
          <cell r="H316">
            <v>1</v>
          </cell>
          <cell r="I316" t="str">
            <v>electronics parts</v>
          </cell>
          <cell r="J316" t="str">
            <v>ERJ6ENF5602V Taping</v>
          </cell>
          <cell r="K316" t="str">
            <v xml:space="preserve">§iÖn trë ERJ6ENF5602V  </v>
          </cell>
        </row>
        <row r="317">
          <cell r="D317" t="str">
            <v>112803003X</v>
          </cell>
          <cell r="E317" t="str">
            <v>1608  ｼﾞｬﾝﾊﾟｰ      ﾁｯﾌﾟT</v>
          </cell>
          <cell r="F317" t="str">
            <v>CMT890</v>
          </cell>
          <cell r="G317" t="str">
            <v>ERJ3GEYJ000V</v>
          </cell>
          <cell r="H317">
            <v>1</v>
          </cell>
          <cell r="I317" t="str">
            <v>electronics parts</v>
          </cell>
          <cell r="J317" t="str">
            <v>ERJ3GEY0R00V Taping</v>
          </cell>
          <cell r="K317" t="str">
            <v xml:space="preserve">§iÖn trë ERJ3GEY0R00V  </v>
          </cell>
        </row>
        <row r="318">
          <cell r="D318" t="str">
            <v>112803212X</v>
          </cell>
          <cell r="E318" t="str">
            <v>1608 22ｵ-ﾑJ  ﾁｯﾌﾟT</v>
          </cell>
          <cell r="F318" t="str">
            <v>CMT835</v>
          </cell>
          <cell r="H318">
            <v>1</v>
          </cell>
          <cell r="I318" t="str">
            <v>electronics parts</v>
          </cell>
          <cell r="J318" t="str">
            <v>ERJ3GEYJ220V Taping</v>
          </cell>
          <cell r="K318" t="str">
            <v xml:space="preserve">§iÖn trë ERJ3GEYJ220V  </v>
          </cell>
        </row>
        <row r="319">
          <cell r="D319" t="str">
            <v>112803292X</v>
          </cell>
          <cell r="E319" t="str">
            <v>1608   47 ｵｰﾑ J    ﾁｯﾌﾟT</v>
          </cell>
          <cell r="F319" t="str">
            <v>CMT940</v>
          </cell>
          <cell r="H319">
            <v>1</v>
          </cell>
          <cell r="I319" t="str">
            <v>electronics parts</v>
          </cell>
          <cell r="J319" t="str">
            <v>ERJ3GEYJ470V Taping</v>
          </cell>
          <cell r="K319" t="str">
            <v xml:space="preserve">§iÖn trë ERJ3GEYJ470V  </v>
          </cell>
        </row>
        <row r="320">
          <cell r="D320" t="str">
            <v>112803337X</v>
          </cell>
          <cell r="E320" t="str">
            <v>1608    68 ｵｰﾑ J   ﾁｯﾌﾟT</v>
          </cell>
          <cell r="F320" t="str">
            <v>CMT937</v>
          </cell>
          <cell r="H320">
            <v>1</v>
          </cell>
          <cell r="I320" t="str">
            <v>electronics parts</v>
          </cell>
          <cell r="J320" t="str">
            <v>ERJ3GEYJ680V Taping</v>
          </cell>
          <cell r="K320" t="str">
            <v xml:space="preserve">§iÖn trë ERJ3GEYJ680V  </v>
          </cell>
        </row>
        <row r="321">
          <cell r="D321" t="str">
            <v>112803377X</v>
          </cell>
          <cell r="E321" t="str">
            <v>1608  100 ｵｰﾑ J    ﾁｯﾌﾟT</v>
          </cell>
          <cell r="F321" t="str">
            <v>CMT894</v>
          </cell>
          <cell r="H321">
            <v>1</v>
          </cell>
          <cell r="I321" t="str">
            <v>electronics parts</v>
          </cell>
          <cell r="J321" t="str">
            <v>ERJ3GEYJ101V Taping</v>
          </cell>
          <cell r="K321" t="str">
            <v xml:space="preserve">§iÖn trë ERJ3GEYJ101V  </v>
          </cell>
        </row>
        <row r="322">
          <cell r="D322" t="str">
            <v>112803399X</v>
          </cell>
          <cell r="E322" t="str">
            <v>1608  120 ｵ-ﾑ J    ﾁﾂﾌﾟT</v>
          </cell>
          <cell r="F322" t="str">
            <v>CMT968</v>
          </cell>
          <cell r="H322">
            <v>1</v>
          </cell>
          <cell r="I322" t="str">
            <v>electronics parts</v>
          </cell>
          <cell r="J322" t="str">
            <v>ERJ3GEYJ121V Taping</v>
          </cell>
          <cell r="K322" t="str">
            <v xml:space="preserve">§iÖn trë ERJ3GEYJ121V  </v>
          </cell>
        </row>
        <row r="323">
          <cell r="D323" t="str">
            <v>112803418X</v>
          </cell>
          <cell r="E323" t="str">
            <v>1608  150 ｵｰﾑ J    ﾁｯﾌﾟT</v>
          </cell>
          <cell r="F323" t="str">
            <v>CMT895</v>
          </cell>
          <cell r="H323">
            <v>1</v>
          </cell>
          <cell r="I323" t="str">
            <v>electronics parts</v>
          </cell>
          <cell r="J323" t="str">
            <v>ERJ3GEYJ151V Taping</v>
          </cell>
          <cell r="K323" t="str">
            <v xml:space="preserve">§iÖn trë ERJ3GEYJ151V  </v>
          </cell>
        </row>
        <row r="324">
          <cell r="D324" t="str">
            <v>112803452X</v>
          </cell>
          <cell r="E324" t="str">
            <v>1608  220 ｵｰﾑ J    ﾁｯﾌﾟT</v>
          </cell>
          <cell r="F324" t="str">
            <v>CMT896</v>
          </cell>
          <cell r="H324">
            <v>1</v>
          </cell>
          <cell r="I324" t="str">
            <v>electronics parts</v>
          </cell>
          <cell r="J324" t="str">
            <v>ERJ3GEYJ221V Taping</v>
          </cell>
          <cell r="K324" t="str">
            <v xml:space="preserve">§iÖn trë ERJ3GEYJ221V  </v>
          </cell>
        </row>
        <row r="325">
          <cell r="D325" t="str">
            <v>112803498X</v>
          </cell>
          <cell r="E325" t="str">
            <v>1608   330ｵ-ﾑ J    ﾁｯﾌﾟT</v>
          </cell>
          <cell r="F325" t="str">
            <v>CMT988</v>
          </cell>
          <cell r="H325">
            <v>1</v>
          </cell>
          <cell r="I325" t="str">
            <v>electronics parts</v>
          </cell>
          <cell r="J325" t="str">
            <v>ERJ3GEYJ331V Taping</v>
          </cell>
          <cell r="K325" t="str">
            <v xml:space="preserve">§iÖn trë ERJ3GEYJ331V  </v>
          </cell>
        </row>
        <row r="326">
          <cell r="D326" t="str">
            <v>112803519X</v>
          </cell>
          <cell r="E326" t="str">
            <v>1608  390 ｵｰﾑ J    ﾁｯﾌﾟT</v>
          </cell>
          <cell r="F326" t="str">
            <v>CMT994</v>
          </cell>
          <cell r="H326">
            <v>1</v>
          </cell>
          <cell r="I326" t="str">
            <v>electronics parts</v>
          </cell>
          <cell r="J326" t="str">
            <v>ERJ3GEYJ391V Taping</v>
          </cell>
          <cell r="K326" t="str">
            <v xml:space="preserve">§iÖn trë ERJ3GEYJ391V  </v>
          </cell>
        </row>
        <row r="327">
          <cell r="D327" t="str">
            <v>112803537X</v>
          </cell>
          <cell r="E327" t="str">
            <v>1608  470 ｵｰﾑ J    ﾁｯﾌﾟT</v>
          </cell>
          <cell r="F327" t="str">
            <v>CMT898</v>
          </cell>
          <cell r="H327">
            <v>1</v>
          </cell>
          <cell r="I327" t="str">
            <v>electronics parts</v>
          </cell>
          <cell r="J327" t="str">
            <v>ERJ3GEYJ471V Taping</v>
          </cell>
          <cell r="K327" t="str">
            <v xml:space="preserve">§iÖn trë ERJ3GEYJ471V  </v>
          </cell>
        </row>
        <row r="328">
          <cell r="D328" t="str">
            <v>112803553X</v>
          </cell>
          <cell r="E328" t="str">
            <v>1608  560 ｵｰﾑ J    ﾁｯﾌﾟT</v>
          </cell>
          <cell r="F328" t="str">
            <v>CMT899</v>
          </cell>
          <cell r="H328">
            <v>1</v>
          </cell>
          <cell r="I328" t="str">
            <v>electronics parts</v>
          </cell>
          <cell r="J328" t="str">
            <v>ERJ3GEYJ561V Taping</v>
          </cell>
          <cell r="K328" t="str">
            <v xml:space="preserve">§iÖn trë ERJ3GEYJ561V  </v>
          </cell>
        </row>
        <row r="329">
          <cell r="D329" t="str">
            <v>112803577X</v>
          </cell>
          <cell r="E329" t="str">
            <v>1608  680 ｵｰﾑ J    ﾁｯﾌﾟT</v>
          </cell>
          <cell r="F329" t="str">
            <v>CMT943</v>
          </cell>
          <cell r="H329">
            <v>1</v>
          </cell>
          <cell r="I329" t="str">
            <v>electronics parts</v>
          </cell>
          <cell r="J329" t="str">
            <v>ERJ3GEYJ681V Taping</v>
          </cell>
          <cell r="K329" t="str">
            <v xml:space="preserve">§iÖn trë ERJ3GEYJ681V  </v>
          </cell>
        </row>
        <row r="330">
          <cell r="D330" t="str">
            <v>112803599X</v>
          </cell>
          <cell r="E330" t="str">
            <v>1608  820 ｵｰﾑ J    ﾁｯﾌﾟT</v>
          </cell>
          <cell r="F330" t="str">
            <v>CMT901</v>
          </cell>
          <cell r="H330">
            <v>1</v>
          </cell>
          <cell r="I330" t="str">
            <v>electronics parts</v>
          </cell>
          <cell r="J330" t="str">
            <v>ERJ3GEYJ821V Taping</v>
          </cell>
          <cell r="K330" t="str">
            <v xml:space="preserve">§iÖn trë ERJ3GEYJ821V  </v>
          </cell>
        </row>
        <row r="331">
          <cell r="D331" t="str">
            <v>112803612X</v>
          </cell>
          <cell r="E331" t="str">
            <v>1608    1Kｵｰﾑ J    ﾁｯﾌﾟT</v>
          </cell>
          <cell r="F331" t="str">
            <v>CMT902</v>
          </cell>
          <cell r="H331">
            <v>1</v>
          </cell>
          <cell r="I331" t="str">
            <v>electronics parts</v>
          </cell>
          <cell r="J331" t="str">
            <v>ERJ3GEYJ102V Taping</v>
          </cell>
          <cell r="K331" t="str">
            <v xml:space="preserve">§iÖn trë ERJ3GEYJ102V  </v>
          </cell>
        </row>
        <row r="332">
          <cell r="D332" t="str">
            <v>112803656X</v>
          </cell>
          <cell r="E332" t="str">
            <v>1608  1.5Kｵｰﾑ J    ﾁｯﾌﾟT</v>
          </cell>
          <cell r="F332" t="str">
            <v>CMT942</v>
          </cell>
          <cell r="H332">
            <v>1</v>
          </cell>
          <cell r="I332" t="str">
            <v>electronics parts</v>
          </cell>
          <cell r="J332" t="str">
            <v>ERJ3GEYJ152V Taping</v>
          </cell>
          <cell r="K332" t="str">
            <v xml:space="preserve">§iÖn trë ERJ3GEYJ152V  </v>
          </cell>
        </row>
        <row r="333">
          <cell r="D333" t="str">
            <v>112803670X</v>
          </cell>
          <cell r="E333" t="str">
            <v>1608  1.8Kｵｰﾑ J    ﾁｯﾌﾟT</v>
          </cell>
          <cell r="F333" t="str">
            <v>CMT903</v>
          </cell>
          <cell r="H333">
            <v>1</v>
          </cell>
          <cell r="I333" t="str">
            <v>electronics parts</v>
          </cell>
          <cell r="J333" t="str">
            <v>ERJ3GEYJ182V Taping</v>
          </cell>
          <cell r="K333" t="str">
            <v xml:space="preserve">§iÖn trë ERJ3GEYJ182V  </v>
          </cell>
        </row>
        <row r="334">
          <cell r="D334" t="str">
            <v>112803692X</v>
          </cell>
          <cell r="E334" t="str">
            <v>1608  2.2Kｵｰﾑ J    ﾁｯﾌﾟT</v>
          </cell>
          <cell r="F334" t="str">
            <v>CMT905</v>
          </cell>
          <cell r="H334">
            <v>1</v>
          </cell>
          <cell r="I334" t="str">
            <v>electronics parts</v>
          </cell>
          <cell r="J334" t="str">
            <v>ERJ3GEYJ222V Taping</v>
          </cell>
          <cell r="K334" t="str">
            <v xml:space="preserve">§iÖn trë ERJ3GEYJ222V  </v>
          </cell>
        </row>
        <row r="335">
          <cell r="D335" t="str">
            <v>112803735X</v>
          </cell>
          <cell r="E335" t="str">
            <v>1608  3.3Kｵｰﾑ J    ﾁｯﾌﾟT</v>
          </cell>
          <cell r="F335" t="str">
            <v>CMT907</v>
          </cell>
          <cell r="H335">
            <v>1</v>
          </cell>
          <cell r="I335" t="str">
            <v>electronics parts</v>
          </cell>
          <cell r="J335" t="str">
            <v>ERJ3GEYJ332V Taping</v>
          </cell>
          <cell r="K335" t="str">
            <v xml:space="preserve">§iÖn trë ERJ3GEYJ332V  </v>
          </cell>
        </row>
        <row r="336">
          <cell r="D336" t="str">
            <v>112803751X</v>
          </cell>
          <cell r="E336" t="str">
            <v>1608  3.9Kｵｰﾑ J    ﾁｯﾌﾟT</v>
          </cell>
          <cell r="F336" t="str">
            <v>CMT908</v>
          </cell>
          <cell r="H336">
            <v>1</v>
          </cell>
          <cell r="I336" t="str">
            <v>electronics parts</v>
          </cell>
          <cell r="J336" t="str">
            <v>ERJ3GEYJ392V Taping</v>
          </cell>
          <cell r="K336" t="str">
            <v xml:space="preserve">§iÖn trë ERJ3GEYJ392V  </v>
          </cell>
        </row>
        <row r="337">
          <cell r="D337" t="str">
            <v>112803775X</v>
          </cell>
          <cell r="E337" t="str">
            <v>1608  4.7Kｵｰﾑ J    ﾁｯﾌﾟT</v>
          </cell>
          <cell r="F337" t="str">
            <v>CMT909</v>
          </cell>
          <cell r="H337">
            <v>1</v>
          </cell>
          <cell r="I337" t="str">
            <v>electronics parts</v>
          </cell>
          <cell r="J337" t="str">
            <v>ERJ3GEYJ472V Taping</v>
          </cell>
          <cell r="K337" t="str">
            <v xml:space="preserve">§iÖn trë ERJ3GEYJ472V  </v>
          </cell>
        </row>
        <row r="338">
          <cell r="D338" t="str">
            <v>112803797X</v>
          </cell>
          <cell r="E338" t="str">
            <v>1608  5.6Kｵｰﾑ J    ﾁｯﾌﾟT</v>
          </cell>
          <cell r="F338" t="str">
            <v>CMT954</v>
          </cell>
          <cell r="H338">
            <v>1</v>
          </cell>
          <cell r="I338" t="str">
            <v>electronics parts</v>
          </cell>
          <cell r="J338" t="str">
            <v>ERJ3GEYJ562V Taping</v>
          </cell>
          <cell r="K338" t="str">
            <v xml:space="preserve">§iÖn trë ERJ3GEYJ562V  </v>
          </cell>
        </row>
        <row r="339">
          <cell r="D339" t="str">
            <v>112803858X</v>
          </cell>
          <cell r="E339" t="str">
            <v>1608   10Kｵｰﾑ J    ﾁｯﾌﾟT</v>
          </cell>
          <cell r="F339" t="str">
            <v>CMT910</v>
          </cell>
          <cell r="H339">
            <v>1</v>
          </cell>
          <cell r="I339" t="str">
            <v>electronics parts</v>
          </cell>
          <cell r="J339" t="str">
            <v>ERJ3GEYJ103V Taping</v>
          </cell>
          <cell r="K339" t="str">
            <v xml:space="preserve">§iÖn trë ERJ3GEYJ103V  </v>
          </cell>
        </row>
        <row r="340">
          <cell r="D340" t="str">
            <v>112803872X</v>
          </cell>
          <cell r="E340" t="str">
            <v>1608   12Kｵｰﾑ J    ﾁｯﾌﾟT</v>
          </cell>
          <cell r="F340" t="str">
            <v>CMT995</v>
          </cell>
          <cell r="H340">
            <v>1</v>
          </cell>
          <cell r="I340" t="str">
            <v>electronics parts</v>
          </cell>
          <cell r="J340" t="str">
            <v>ERJ3GEYJ123V Taping</v>
          </cell>
          <cell r="K340" t="str">
            <v xml:space="preserve">§iÖn trë ERJ3GEYJ123V  </v>
          </cell>
        </row>
        <row r="341">
          <cell r="D341" t="str">
            <v>112803894X</v>
          </cell>
          <cell r="E341" t="str">
            <v>1608   15Kｵｰﾑ J    ﾁｯﾌﾟT</v>
          </cell>
          <cell r="F341" t="str">
            <v>CMT911</v>
          </cell>
          <cell r="H341">
            <v>1</v>
          </cell>
          <cell r="I341" t="str">
            <v>electronics parts</v>
          </cell>
          <cell r="J341" t="str">
            <v>ERJ3GEYJ153V Taping</v>
          </cell>
          <cell r="K341" t="str">
            <v xml:space="preserve">§iÖn trë ERJ3GEYJ153V  </v>
          </cell>
        </row>
        <row r="342">
          <cell r="D342" t="str">
            <v>112803913X</v>
          </cell>
          <cell r="E342" t="str">
            <v>1608   18Kｵｰﾑ J    ﾁｯﾌﾟT</v>
          </cell>
          <cell r="F342" t="str">
            <v>CMT913</v>
          </cell>
          <cell r="H342">
            <v>1</v>
          </cell>
          <cell r="I342" t="str">
            <v>electronics parts</v>
          </cell>
          <cell r="J342" t="str">
            <v>ERJ3GEYJ183V Taping</v>
          </cell>
          <cell r="K342" t="str">
            <v xml:space="preserve">§iÖn trë ERJ3GEYJ183V  </v>
          </cell>
        </row>
        <row r="343">
          <cell r="D343" t="str">
            <v>112803931X</v>
          </cell>
          <cell r="E343" t="str">
            <v>1608   22Kｵｰﾑ J    ﾁｯﾌﾟT</v>
          </cell>
          <cell r="F343" t="str">
            <v>CMT915</v>
          </cell>
          <cell r="H343">
            <v>1</v>
          </cell>
          <cell r="I343" t="str">
            <v>electronics parts</v>
          </cell>
          <cell r="J343" t="str">
            <v>ERJ3GEYJ223V Taping</v>
          </cell>
          <cell r="K343" t="str">
            <v xml:space="preserve">§iÖn trë ERJ3GEYJ223V  </v>
          </cell>
        </row>
        <row r="344">
          <cell r="D344" t="str">
            <v>112803957X</v>
          </cell>
          <cell r="E344" t="str">
            <v>1608   27Kｵｰﾑ J    ﾁｯﾌﾟT</v>
          </cell>
          <cell r="F344" t="str">
            <v>CMT917</v>
          </cell>
          <cell r="H344">
            <v>1</v>
          </cell>
          <cell r="I344" t="str">
            <v>electronics parts</v>
          </cell>
          <cell r="J344" t="str">
            <v>ERJ3GEYJ273V Taping</v>
          </cell>
          <cell r="K344" t="str">
            <v xml:space="preserve">§iÖn trë ERJ3GEYJ273V  </v>
          </cell>
        </row>
        <row r="345">
          <cell r="D345" t="str">
            <v>112803968X</v>
          </cell>
          <cell r="E345" t="str">
            <v>1608 30Kｵｰﾑ(J)     ﾁｯﾌﾟT</v>
          </cell>
          <cell r="F345" t="str">
            <v>CMT266</v>
          </cell>
          <cell r="H345">
            <v>1</v>
          </cell>
          <cell r="I345" t="str">
            <v>electronics parts</v>
          </cell>
          <cell r="J345" t="str">
            <v>ERJ3GEYJ303V Taping</v>
          </cell>
          <cell r="K345" t="str">
            <v xml:space="preserve">§iÖn trë ERJ3GEYJ303V  </v>
          </cell>
        </row>
        <row r="346">
          <cell r="D346" t="str">
            <v>112803971X</v>
          </cell>
          <cell r="E346" t="str">
            <v>1608   33Kｵｰﾑ J    ﾁｯﾌﾟT</v>
          </cell>
          <cell r="F346" t="str">
            <v>CMT918</v>
          </cell>
          <cell r="H346">
            <v>1</v>
          </cell>
          <cell r="I346" t="str">
            <v>electronics parts</v>
          </cell>
          <cell r="J346" t="str">
            <v>ERJ3GEYJ333V Taping</v>
          </cell>
          <cell r="K346" t="str">
            <v xml:space="preserve">§iÖn trë ERJ3GEYJ333V  </v>
          </cell>
        </row>
        <row r="347">
          <cell r="D347" t="str">
            <v>112804019X</v>
          </cell>
          <cell r="E347" t="str">
            <v>1608   47Kｵｰﾑ J    ﾁｯﾌﾟT</v>
          </cell>
          <cell r="F347" t="str">
            <v>CMT920</v>
          </cell>
          <cell r="H347">
            <v>1</v>
          </cell>
          <cell r="I347" t="str">
            <v>electronics parts</v>
          </cell>
          <cell r="J347" t="str">
            <v>ERJ3GEYJ473V Taping</v>
          </cell>
          <cell r="K347" t="str">
            <v xml:space="preserve">§iÖn trë ERJ3GEYJ473V  </v>
          </cell>
        </row>
        <row r="348">
          <cell r="D348" t="str">
            <v>112804099X</v>
          </cell>
          <cell r="E348" t="str">
            <v>1608  100Kｵｰﾑ J    ﾁｯﾌﾟT</v>
          </cell>
          <cell r="F348" t="str">
            <v>CMT923</v>
          </cell>
          <cell r="H348">
            <v>1</v>
          </cell>
          <cell r="I348" t="str">
            <v>electronics parts</v>
          </cell>
          <cell r="J348" t="str">
            <v>ERJ3GEYJ104V Taping</v>
          </cell>
          <cell r="K348" t="str">
            <v xml:space="preserve">§iÖn trë ERJ3GEYJ104V  </v>
          </cell>
        </row>
        <row r="349">
          <cell r="D349" t="str">
            <v>112804217X</v>
          </cell>
          <cell r="E349" t="str">
            <v>1608 330K(J)     ﾁｯﾌﾟT</v>
          </cell>
          <cell r="F349" t="str">
            <v>CMT834</v>
          </cell>
          <cell r="H349">
            <v>1</v>
          </cell>
          <cell r="I349" t="str">
            <v>electronics parts</v>
          </cell>
          <cell r="J349" t="str">
            <v>ERJ3GEYJ334V Taping</v>
          </cell>
          <cell r="K349" t="str">
            <v xml:space="preserve">§iÖn trë ERJ3GEYJ334V  </v>
          </cell>
        </row>
        <row r="350">
          <cell r="D350" t="str">
            <v>112804251X</v>
          </cell>
          <cell r="E350" t="str">
            <v>1608  470Kｵ-ﾑ J    ﾁｯﾌﾟT</v>
          </cell>
          <cell r="F350" t="str">
            <v>CMT991</v>
          </cell>
          <cell r="H350">
            <v>1</v>
          </cell>
          <cell r="I350" t="str">
            <v>electronics parts</v>
          </cell>
          <cell r="J350" t="str">
            <v>ERJ3GEYJ474V Taping</v>
          </cell>
          <cell r="K350" t="str">
            <v xml:space="preserve">§iÖn trë ERJ3GEYJ474V  </v>
          </cell>
        </row>
        <row r="351">
          <cell r="D351" t="str">
            <v>112804332X</v>
          </cell>
          <cell r="E351" t="str">
            <v>1608    1Mｵｰﾑ J    ﾁｯﾌﾟT</v>
          </cell>
          <cell r="F351" t="str">
            <v>CMT925</v>
          </cell>
          <cell r="H351">
            <v>1</v>
          </cell>
          <cell r="I351" t="str">
            <v>electronics parts</v>
          </cell>
          <cell r="J351" t="str">
            <v>ERJ3GEYJ105V Taping</v>
          </cell>
          <cell r="K351" t="str">
            <v xml:space="preserve">§iÖn trë ERJ3GEYJ105V  </v>
          </cell>
        </row>
        <row r="352">
          <cell r="D352" t="str">
            <v>112804606X</v>
          </cell>
          <cell r="E352" t="str">
            <v>1608 15Kｵｰﾑ 0.5%   ﾁｯﾌﾟT</v>
          </cell>
          <cell r="F352" t="str">
            <v>CMT193</v>
          </cell>
          <cell r="H352">
            <v>1</v>
          </cell>
          <cell r="I352" t="str">
            <v>electronics parts</v>
          </cell>
          <cell r="J352" t="str">
            <v>ERJ3RBD153V Taping</v>
          </cell>
          <cell r="K352" t="str">
            <v xml:space="preserve">§iÖn trë ERJ3RBD153V  </v>
          </cell>
        </row>
        <row r="353">
          <cell r="D353" t="str">
            <v>112804642X</v>
          </cell>
          <cell r="E353" t="str">
            <v>R5025 1/2W 390ｵｰﾑ(J) 12ﾃｰﾌﾟ T</v>
          </cell>
          <cell r="F353" t="str">
            <v>CMT209</v>
          </cell>
          <cell r="G353" t="str">
            <v xml:space="preserve">ERJ12YJ391U </v>
          </cell>
          <cell r="H353">
            <v>1</v>
          </cell>
          <cell r="I353" t="str">
            <v>electronics parts</v>
          </cell>
          <cell r="J353" t="str">
            <v>ERJ12ZYJ391U Taping</v>
          </cell>
          <cell r="K353" t="str">
            <v xml:space="preserve">§iÖn trë ERJ12ZYJ391U  </v>
          </cell>
        </row>
        <row r="354">
          <cell r="D354" t="str">
            <v>112804651X</v>
          </cell>
          <cell r="E354" t="str">
            <v>R5025 1/2W 6.8Kｵｰﾑ(J) 12ﾃｰﾌﾟ T</v>
          </cell>
          <cell r="F354" t="str">
            <v>CMT212</v>
          </cell>
          <cell r="G354" t="str">
            <v>ERJ12YJ682U</v>
          </cell>
          <cell r="H354">
            <v>1</v>
          </cell>
          <cell r="I354" t="str">
            <v>electronics parts</v>
          </cell>
          <cell r="J354" t="str">
            <v>ERJ12ZYJ682U Taping</v>
          </cell>
          <cell r="K354" t="str">
            <v xml:space="preserve">§iÖn trë ERJ12ZYJ682U  </v>
          </cell>
        </row>
        <row r="355">
          <cell r="D355" t="str">
            <v>112804662X</v>
          </cell>
          <cell r="E355" t="str">
            <v>R5025 1/2W 8.2Kｵｰﾑ(J)  ﾃｰﾌﾟ T</v>
          </cell>
          <cell r="F355" t="str">
            <v>CMT057</v>
          </cell>
          <cell r="G355" t="str">
            <v>ERJ12YJ822U</v>
          </cell>
          <cell r="H355">
            <v>1</v>
          </cell>
          <cell r="I355" t="str">
            <v>electronics parts</v>
          </cell>
          <cell r="J355" t="str">
            <v>ERJ12ZYJ822U Taping</v>
          </cell>
          <cell r="K355" t="str">
            <v xml:space="preserve">§iÖn trë ERJ12ZYJ822U  </v>
          </cell>
        </row>
        <row r="356">
          <cell r="D356" t="str">
            <v>112806088X</v>
          </cell>
          <cell r="E356" t="str">
            <v>R3225 1/3W 820ｵｰﾑ(J) ﾃｰﾌﾟ T</v>
          </cell>
          <cell r="F356" t="str">
            <v>CMT058</v>
          </cell>
          <cell r="H356">
            <v>1</v>
          </cell>
          <cell r="I356" t="str">
            <v>electronics parts</v>
          </cell>
          <cell r="J356" t="str">
            <v>RK73K2ETD821J Taping</v>
          </cell>
          <cell r="K356" t="str">
            <v>§iÖn trë RK73K2ETD821J</v>
          </cell>
        </row>
        <row r="357">
          <cell r="D357" t="str">
            <v>112804680X</v>
          </cell>
          <cell r="E357" t="str">
            <v>R5025 1/2W 3.9Kｵｰﾑ(J) ﾃｰﾌﾟ T</v>
          </cell>
          <cell r="F357" t="str">
            <v>CMT051</v>
          </cell>
          <cell r="G357" t="str">
            <v>ERJ12YJ392U</v>
          </cell>
          <cell r="H357">
            <v>1</v>
          </cell>
          <cell r="I357" t="str">
            <v>electronics parts</v>
          </cell>
          <cell r="J357" t="str">
            <v>ERJ12ZYJ39２U Taping</v>
          </cell>
          <cell r="K357" t="str">
            <v>§iÖn trë ERJ12ZYJ39２U</v>
          </cell>
        </row>
        <row r="358">
          <cell r="D358" t="str">
            <v>112806095X</v>
          </cell>
          <cell r="E358" t="str">
            <v>R3225 1/3W 5.6Kｵｰﾑ(J) ﾃｰﾌﾟ T</v>
          </cell>
          <cell r="F358" t="str">
            <v>CMT053</v>
          </cell>
          <cell r="H358">
            <v>1</v>
          </cell>
          <cell r="I358" t="str">
            <v>electronics parts</v>
          </cell>
          <cell r="J358" t="str">
            <v>RK73K2ETD562J Taping</v>
          </cell>
          <cell r="K358" t="str">
            <v>RK73K2ETD562J ChÝp</v>
          </cell>
        </row>
        <row r="359">
          <cell r="D359" t="str">
            <v>112806107X</v>
          </cell>
          <cell r="E359" t="str">
            <v>R3225 1/3W 8.2Kｵｰﾑ(J) ﾃｰﾌﾟ T</v>
          </cell>
          <cell r="F359" t="str">
            <v>CMT056</v>
          </cell>
          <cell r="H359">
            <v>1</v>
          </cell>
          <cell r="I359" t="str">
            <v>electronics parts</v>
          </cell>
          <cell r="J359" t="str">
            <v>RK73K2ETD822J Taping</v>
          </cell>
          <cell r="K359" t="str">
            <v>RK73K2ETD822J ChÝp</v>
          </cell>
        </row>
        <row r="360">
          <cell r="D360" t="str">
            <v>112804712X</v>
          </cell>
          <cell r="E360" t="str">
            <v>1608 10Kｵｰﾑ 0.5%   ﾁｯﾌﾟT</v>
          </cell>
          <cell r="F360" t="str">
            <v>CMT269</v>
          </cell>
          <cell r="H360">
            <v>1</v>
          </cell>
          <cell r="I360" t="str">
            <v>electronics parts</v>
          </cell>
          <cell r="J360" t="str">
            <v>ERJ3RBD103V Taping</v>
          </cell>
          <cell r="K360" t="str">
            <v>Tô ERJ3RBD103V</v>
          </cell>
        </row>
        <row r="361">
          <cell r="D361" t="str">
            <v>112804730X</v>
          </cell>
          <cell r="E361" t="str">
            <v>1608 750ｵｰﾑ 0.5%   ﾁｯﾌﾟT</v>
          </cell>
          <cell r="F361" t="str">
            <v>CMT272</v>
          </cell>
          <cell r="H361">
            <v>1</v>
          </cell>
          <cell r="I361" t="str">
            <v>electronics parts</v>
          </cell>
          <cell r="J361" t="str">
            <v>ERJ3RBD751V Taping</v>
          </cell>
          <cell r="K361" t="str">
            <v xml:space="preserve">Tô ERJ3RBD751V </v>
          </cell>
        </row>
        <row r="362">
          <cell r="D362" t="str">
            <v>112810001T</v>
          </cell>
          <cell r="E362" t="str">
            <v>3216 ｼﾞｬﾝﾊﾟ        ﾁｯﾌﾟT</v>
          </cell>
          <cell r="F362" t="str">
            <v>CMT199</v>
          </cell>
          <cell r="G362" t="str">
            <v>ERJ8GEY000V</v>
          </cell>
          <cell r="H362">
            <v>1</v>
          </cell>
          <cell r="I362" t="str">
            <v>electronics parts</v>
          </cell>
          <cell r="J362" t="str">
            <v>ERJ8GEY0R00V Taping</v>
          </cell>
          <cell r="K362" t="str">
            <v xml:space="preserve">Tô ERJ8GEY0R00V </v>
          </cell>
        </row>
        <row r="363">
          <cell r="D363" t="str">
            <v>112810067X</v>
          </cell>
          <cell r="E363" t="str">
            <v>3216 1/8W 1ｵ-ﾑ(J) TAPING</v>
          </cell>
          <cell r="F363" t="str">
            <v>CMT157</v>
          </cell>
          <cell r="H363">
            <v>1</v>
          </cell>
          <cell r="I363" t="str">
            <v>electronics parts</v>
          </cell>
          <cell r="J363" t="str">
            <v>ERJ8GEYJ1R0V Taping</v>
          </cell>
          <cell r="K363" t="str">
            <v xml:space="preserve">Tô ERJ8GEYJ1R0V </v>
          </cell>
        </row>
        <row r="364">
          <cell r="D364" t="str">
            <v>112806118X</v>
          </cell>
          <cell r="E364" t="str">
            <v>R3225 1/3W 75ｵ-ﾑ(J)  ﾁｯﾌﾟT</v>
          </cell>
          <cell r="F364" t="str">
            <v>CMT145</v>
          </cell>
          <cell r="G364" t="str">
            <v>RK73K2ETD750J</v>
          </cell>
          <cell r="H364">
            <v>1</v>
          </cell>
          <cell r="I364" t="str">
            <v>electronics parts</v>
          </cell>
          <cell r="J364" t="str">
            <v>RK73K2ETD75RJ Taping</v>
          </cell>
          <cell r="K364" t="str">
            <v>RK73K2ETD75RJ ChÝp</v>
          </cell>
        </row>
        <row r="365">
          <cell r="D365" t="str">
            <v>111011540X</v>
          </cell>
          <cell r="E365" t="str">
            <v>2SA1037AK(S)       ﾁｯﾌﾟT</v>
          </cell>
          <cell r="F365" t="str">
            <v>CMT103</v>
          </cell>
          <cell r="G365" t="str">
            <v>2SA1037AKT146R</v>
          </cell>
          <cell r="H365">
            <v>1</v>
          </cell>
          <cell r="I365" t="str">
            <v>electronics parts</v>
          </cell>
          <cell r="J365" t="str">
            <v>2SA1037AKT146S Taping</v>
          </cell>
          <cell r="K365" t="str">
            <v>2SA1037AKT146S ChÝp</v>
          </cell>
        </row>
        <row r="366">
          <cell r="D366" t="str">
            <v>111012664X</v>
          </cell>
          <cell r="E366" t="str">
            <v>2SB1189-R  T100</v>
          </cell>
          <cell r="F366" t="str">
            <v>CMT263</v>
          </cell>
          <cell r="H366">
            <v>1</v>
          </cell>
          <cell r="I366" t="str">
            <v>electronics parts</v>
          </cell>
          <cell r="J366" t="str">
            <v>2SB1189-R  T100 Taping</v>
          </cell>
          <cell r="K366" t="str">
            <v>2SB1189-R  T100 ChÝp</v>
          </cell>
        </row>
        <row r="367">
          <cell r="D367" t="str">
            <v>111022849X</v>
          </cell>
          <cell r="E367" t="str">
            <v>2SC2412KS T96      ﾁｯﾌﾟT</v>
          </cell>
          <cell r="F367" t="str">
            <v>CMT108</v>
          </cell>
          <cell r="G367" t="str">
            <v>2SC2412KT146R</v>
          </cell>
          <cell r="H367">
            <v>1</v>
          </cell>
          <cell r="I367" t="str">
            <v>electronics parts</v>
          </cell>
          <cell r="J367" t="str">
            <v>2SC2412KT146S Taping</v>
          </cell>
          <cell r="K367" t="str">
            <v>2SC2412KT146S ChÝp</v>
          </cell>
        </row>
        <row r="368">
          <cell r="D368" t="str">
            <v>111024801X</v>
          </cell>
          <cell r="E368" t="str">
            <v>2SC2413K(P,Q)   T 146 ﾁｯﾌﾟT</v>
          </cell>
          <cell r="F368" t="str">
            <v>111022858X</v>
          </cell>
          <cell r="G368" t="str">
            <v>2SC3839K(P)   T 96 ﾁｯﾌﾟT</v>
          </cell>
          <cell r="H368">
            <v>1</v>
          </cell>
          <cell r="I368" t="str">
            <v>electronics parts</v>
          </cell>
          <cell r="J368" t="str">
            <v>2SC2413KT146P/Q Taping</v>
          </cell>
          <cell r="K368" t="str">
            <v>2SC2413KT146P/Q ChÝp</v>
          </cell>
        </row>
        <row r="369">
          <cell r="D369" t="str">
            <v>111023017X</v>
          </cell>
          <cell r="E369" t="str">
            <v>DTC114EKT96 10K+10KﾁｯﾌﾟT</v>
          </cell>
          <cell r="F369" t="str">
            <v>CMT743</v>
          </cell>
          <cell r="H369">
            <v>1</v>
          </cell>
          <cell r="I369" t="str">
            <v>electronics parts</v>
          </cell>
          <cell r="J369" t="str">
            <v>DTC114EKAT146 Taping</v>
          </cell>
          <cell r="K369" t="str">
            <v>DTC114EKAT146 ChÝp</v>
          </cell>
        </row>
        <row r="370">
          <cell r="D370" t="str">
            <v>111024683X</v>
          </cell>
          <cell r="E370" t="str">
            <v>2SD1767-R  T100</v>
          </cell>
          <cell r="F370" t="str">
            <v>CMT268</v>
          </cell>
          <cell r="H370">
            <v>1</v>
          </cell>
          <cell r="I370" t="str">
            <v>electronics parts</v>
          </cell>
          <cell r="J370" t="str">
            <v>2SD1767T100R Taping</v>
          </cell>
          <cell r="K370" t="str">
            <v>2SD1767T100R ChÝp</v>
          </cell>
        </row>
        <row r="371">
          <cell r="D371" t="str">
            <v>111036655X</v>
          </cell>
          <cell r="E371" t="str">
            <v>DA204K      T96    ﾁｯﾌﾟT</v>
          </cell>
          <cell r="F371" t="str">
            <v>CMT112</v>
          </cell>
          <cell r="H371">
            <v>1</v>
          </cell>
          <cell r="I371" t="str">
            <v>electronics parts</v>
          </cell>
          <cell r="J371" t="str">
            <v>DA204KT146 Taping</v>
          </cell>
          <cell r="K371" t="str">
            <v>DA204KT146 ChÝp</v>
          </cell>
        </row>
        <row r="372">
          <cell r="D372" t="str">
            <v>111038347X</v>
          </cell>
          <cell r="E372" t="str">
            <v>DAN202K   T146     ﾁｯﾌﾟT</v>
          </cell>
          <cell r="F372" t="str">
            <v>CMT259</v>
          </cell>
          <cell r="H372">
            <v>1</v>
          </cell>
          <cell r="I372" t="str">
            <v>electronics parts</v>
          </cell>
          <cell r="J372" t="str">
            <v>DAN202KAT146 Taping</v>
          </cell>
          <cell r="K372" t="str">
            <v>DAN202KAT146 ChÝp</v>
          </cell>
        </row>
        <row r="373">
          <cell r="D373" t="str">
            <v>111038446X</v>
          </cell>
          <cell r="E373" t="str">
            <v>RB705D-T96         ﾁｯﾌﾟT</v>
          </cell>
          <cell r="F373" t="str">
            <v>CMT274</v>
          </cell>
          <cell r="H373">
            <v>1</v>
          </cell>
          <cell r="I373" t="str">
            <v>electronics parts</v>
          </cell>
          <cell r="J373" t="str">
            <v>RB705DT146 Taping</v>
          </cell>
          <cell r="K373" t="str">
            <v>RB705DT146 ChÝp</v>
          </cell>
        </row>
        <row r="374">
          <cell r="D374" t="str">
            <v>111039678X</v>
          </cell>
          <cell r="E374" t="str">
            <v>1SS355 TE-17       ﾁｯﾌﾟT</v>
          </cell>
          <cell r="F374" t="str">
            <v>CMT767</v>
          </cell>
          <cell r="H374">
            <v>1</v>
          </cell>
          <cell r="I374" t="str">
            <v>electronics parts</v>
          </cell>
          <cell r="J374" t="str">
            <v>1SS355 TE-17  Chip T Taping</v>
          </cell>
          <cell r="K374" t="str">
            <v>1SS355 TE-17  Chip T ChÝp</v>
          </cell>
        </row>
        <row r="375">
          <cell r="D375" t="str">
            <v>111083154X</v>
          </cell>
          <cell r="E375" t="str">
            <v>SML-210VTT         ﾁｯﾌﾟT</v>
          </cell>
          <cell r="F375" t="str">
            <v>CMT286</v>
          </cell>
          <cell r="H375">
            <v>1</v>
          </cell>
          <cell r="I375" t="str">
            <v>electronics parts</v>
          </cell>
          <cell r="J375" t="str">
            <v>SML-210VTT    Chip T Taping</v>
          </cell>
          <cell r="K375" t="str">
            <v>SML-210VTT    Chip T ChÝp</v>
          </cell>
        </row>
        <row r="376">
          <cell r="D376" t="str">
            <v>111317103X</v>
          </cell>
          <cell r="E376" t="str">
            <v>BR9040F-W　E2</v>
          </cell>
          <cell r="F376" t="str">
            <v>111317169X</v>
          </cell>
          <cell r="G376" t="str">
            <v>S-29355A</v>
          </cell>
          <cell r="H376">
            <v>1</v>
          </cell>
          <cell r="I376" t="str">
            <v>electronics parts</v>
          </cell>
          <cell r="J376" t="str">
            <v>BR9040F-W　E2 Taping</v>
          </cell>
          <cell r="K376" t="str">
            <v>BR9040F-W　E2 ChÝp</v>
          </cell>
        </row>
        <row r="377">
          <cell r="D377" t="str">
            <v>1110410330</v>
          </cell>
          <cell r="E377" t="str">
            <v>ERZV07820 ﾊﾞﾘｽﾀ</v>
          </cell>
          <cell r="F377" t="str">
            <v>K3F003</v>
          </cell>
          <cell r="H377">
            <v>1</v>
          </cell>
          <cell r="I377" t="str">
            <v>electronics parts</v>
          </cell>
          <cell r="J377" t="str">
            <v>ERZV07D820</v>
          </cell>
          <cell r="K377" t="str">
            <v>ERZV07D820</v>
          </cell>
        </row>
        <row r="378">
          <cell r="D378" t="str">
            <v>113210435X</v>
          </cell>
          <cell r="E378" t="str">
            <v>ECR-JA020E12-W     ﾁｯﾌﾟT</v>
          </cell>
          <cell r="F378" t="str">
            <v>CMT096</v>
          </cell>
          <cell r="H378">
            <v>1</v>
          </cell>
          <cell r="I378" t="str">
            <v>electronics parts</v>
          </cell>
          <cell r="J378" t="str">
            <v>ECR-JA020E12-W  Chip T Taping</v>
          </cell>
          <cell r="K378" t="str">
            <v>Tô ECR-JA020E12-W  Chip T</v>
          </cell>
        </row>
        <row r="379">
          <cell r="D379" t="str">
            <v>113327791X</v>
          </cell>
          <cell r="E379" t="str">
            <v>ECEV16V10MF(BP)</v>
          </cell>
          <cell r="F379" t="str">
            <v>CMT608</v>
          </cell>
          <cell r="H379">
            <v>1</v>
          </cell>
          <cell r="I379" t="str">
            <v>electronics parts</v>
          </cell>
          <cell r="J379" t="str">
            <v>ECEV1CA100NR Taping</v>
          </cell>
          <cell r="K379" t="str">
            <v>ECEV1CA100NR ChÝp</v>
          </cell>
        </row>
        <row r="380">
          <cell r="D380" t="str">
            <v>113327876X</v>
          </cell>
          <cell r="E380" t="str">
            <v>EEVHB 16V 47MF    16ﾃ-ﾌﾟ</v>
          </cell>
          <cell r="F380" t="str">
            <v>CMT394</v>
          </cell>
          <cell r="H380">
            <v>1</v>
          </cell>
          <cell r="I380" t="str">
            <v>electronics parts</v>
          </cell>
          <cell r="J380" t="str">
            <v>EEVHB1C470P Taping</v>
          </cell>
          <cell r="K380" t="str">
            <v xml:space="preserve">Tô EEVHB1C470P </v>
          </cell>
        </row>
        <row r="381">
          <cell r="D381" t="str">
            <v>113328637X</v>
          </cell>
          <cell r="E381" t="str">
            <v>EEVHB 6.3V 47MF   12ﾃ-ﾌﾟ</v>
          </cell>
          <cell r="F381" t="str">
            <v>CMT607</v>
          </cell>
          <cell r="H381">
            <v>1</v>
          </cell>
          <cell r="I381" t="str">
            <v>electronics parts</v>
          </cell>
          <cell r="J381" t="str">
            <v>EEVHB0J470R Taping</v>
          </cell>
          <cell r="K381" t="str">
            <v>Tô EEVHB0J470R</v>
          </cell>
        </row>
        <row r="382">
          <cell r="D382" t="str">
            <v>113328644X</v>
          </cell>
          <cell r="E382" t="str">
            <v>EEVHB  6.3V  100MF  16MM</v>
          </cell>
          <cell r="F382" t="str">
            <v>CMT605</v>
          </cell>
          <cell r="H382">
            <v>1</v>
          </cell>
          <cell r="I382" t="str">
            <v>electronics parts</v>
          </cell>
          <cell r="J382" t="str">
            <v>EEVHB0J101P Taping</v>
          </cell>
          <cell r="K382" t="str">
            <v xml:space="preserve">Tô EEVHB0J101P </v>
          </cell>
        </row>
        <row r="383">
          <cell r="D383" t="str">
            <v>113328653X</v>
          </cell>
          <cell r="E383" t="str">
            <v>EEVHB 16V 22MF    12ﾃ-ﾌﾟ</v>
          </cell>
          <cell r="F383" t="str">
            <v>CMT606</v>
          </cell>
          <cell r="H383">
            <v>1</v>
          </cell>
          <cell r="I383" t="str">
            <v>electronics parts</v>
          </cell>
          <cell r="J383" t="str">
            <v>EEVHB1C220R Taping</v>
          </cell>
          <cell r="K383" t="str">
            <v xml:space="preserve">Tô EEVHB1C220R </v>
          </cell>
        </row>
        <row r="384">
          <cell r="D384" t="str">
            <v>113328699X</v>
          </cell>
          <cell r="E384" t="str">
            <v>EEVHB 35V 10MF      ﾃｰﾌﾟ</v>
          </cell>
          <cell r="F384" t="str">
            <v>CMT670</v>
          </cell>
          <cell r="H384">
            <v>1</v>
          </cell>
          <cell r="I384" t="str">
            <v>electronics parts</v>
          </cell>
          <cell r="J384" t="str">
            <v>EEVHB1V100R Taping</v>
          </cell>
          <cell r="K384" t="str">
            <v xml:space="preserve">Tô EEVHB1V100R </v>
          </cell>
        </row>
        <row r="385">
          <cell r="D385" t="str">
            <v>113328703X</v>
          </cell>
          <cell r="E385" t="str">
            <v>EEVHP 50V 1MF BP 12 ﾃｰﾌﾟ</v>
          </cell>
          <cell r="F385" t="str">
            <v>CMT636</v>
          </cell>
          <cell r="H385">
            <v>1</v>
          </cell>
          <cell r="I385" t="str">
            <v>electronics parts</v>
          </cell>
          <cell r="J385" t="str">
            <v>EEVHP1H1R0R Taping</v>
          </cell>
          <cell r="K385" t="str">
            <v xml:space="preserve">Tô EEVHP1H1R0R </v>
          </cell>
        </row>
        <row r="386">
          <cell r="D386" t="str">
            <v>113328909X</v>
          </cell>
          <cell r="E386" t="str">
            <v>EEVHP  25V 22MF(BP) 16MM</v>
          </cell>
          <cell r="F386" t="str">
            <v>CMT370</v>
          </cell>
          <cell r="H386">
            <v>1</v>
          </cell>
          <cell r="I386" t="str">
            <v>electronics parts</v>
          </cell>
          <cell r="J386" t="str">
            <v>EEVHP1E220P Taping</v>
          </cell>
          <cell r="K386" t="str">
            <v xml:space="preserve">Tô EEVHP1E220P </v>
          </cell>
        </row>
        <row r="387">
          <cell r="D387" t="str">
            <v>113400980X</v>
          </cell>
          <cell r="E387" t="str">
            <v>2125 50V    5PF CHCﾁｯﾌﾟT</v>
          </cell>
          <cell r="F387" t="str">
            <v>CMT055</v>
          </cell>
          <cell r="G387" t="str">
            <v>ECJ2VC1H050C</v>
          </cell>
          <cell r="H387">
            <v>1</v>
          </cell>
          <cell r="I387" t="str">
            <v>electronics parts</v>
          </cell>
          <cell r="J387" t="str">
            <v>C2012CH1H050CT Taping</v>
          </cell>
          <cell r="K387" t="str">
            <v xml:space="preserve">Tô C2012CH1H050CT </v>
          </cell>
        </row>
        <row r="388">
          <cell r="D388" t="str">
            <v>113401183X</v>
          </cell>
          <cell r="E388" t="str">
            <v>2125 50V   10PF CHDﾁｯﾌﾟT</v>
          </cell>
          <cell r="F388" t="str">
            <v>CMT060</v>
          </cell>
          <cell r="G388" t="str">
            <v>ECJ2VC1H100D</v>
          </cell>
          <cell r="H388">
            <v>1</v>
          </cell>
          <cell r="I388" t="str">
            <v>electronics parts</v>
          </cell>
          <cell r="J388" t="str">
            <v>C2012CH1H100DT Taping</v>
          </cell>
          <cell r="K388" t="str">
            <v xml:space="preserve">Tô C2012CH1H100DT </v>
          </cell>
        </row>
        <row r="389">
          <cell r="D389" t="str">
            <v>113401260X</v>
          </cell>
          <cell r="E389" t="str">
            <v>2125 50V   12PF CHJﾁｯﾌﾟT</v>
          </cell>
          <cell r="F389" t="str">
            <v>CMT062</v>
          </cell>
          <cell r="G389" t="str">
            <v>ECJ2VC1H120J</v>
          </cell>
          <cell r="H389">
            <v>1</v>
          </cell>
          <cell r="I389" t="str">
            <v>electronics parts</v>
          </cell>
          <cell r="J389" t="str">
            <v>C2012CH1H120JT Taping</v>
          </cell>
          <cell r="K389" t="str">
            <v xml:space="preserve">Tô C2012CH1H120JT </v>
          </cell>
        </row>
        <row r="390">
          <cell r="D390" t="str">
            <v>113401347X</v>
          </cell>
          <cell r="E390" t="str">
            <v>2125 50V   15PF CHJﾁｯﾌﾟT</v>
          </cell>
          <cell r="F390" t="str">
            <v>CMT063</v>
          </cell>
          <cell r="G390" t="str">
            <v>ECJ2VC1H150J</v>
          </cell>
          <cell r="H390">
            <v>1</v>
          </cell>
          <cell r="I390" t="str">
            <v>electronics parts</v>
          </cell>
          <cell r="J390" t="str">
            <v>C2012CH1H150JT Taping</v>
          </cell>
          <cell r="K390" t="str">
            <v xml:space="preserve">Tô C2012CH1H150JT </v>
          </cell>
        </row>
        <row r="391">
          <cell r="D391" t="str">
            <v>113401424X</v>
          </cell>
          <cell r="E391" t="str">
            <v>2125 50V   18PF CHJﾁｯﾌﾟT</v>
          </cell>
          <cell r="F391" t="str">
            <v>CMT065</v>
          </cell>
          <cell r="G391" t="str">
            <v>ECJ2VC1H180J</v>
          </cell>
          <cell r="H391">
            <v>1</v>
          </cell>
          <cell r="I391" t="str">
            <v>electronics parts</v>
          </cell>
          <cell r="J391" t="str">
            <v>C2012CH1H180JT Taping</v>
          </cell>
          <cell r="K391" t="str">
            <v xml:space="preserve">Tô C2012CH1H180JT </v>
          </cell>
        </row>
        <row r="392">
          <cell r="D392" t="str">
            <v>113401501X</v>
          </cell>
          <cell r="E392" t="str">
            <v>2125 50V   22PF CHJﾁｯﾌﾟT</v>
          </cell>
          <cell r="F392" t="str">
            <v>CMT067</v>
          </cell>
          <cell r="H392">
            <v>1</v>
          </cell>
          <cell r="I392" t="str">
            <v>electronics parts</v>
          </cell>
          <cell r="J392" t="str">
            <v>ECJ2VC1H220J Taping</v>
          </cell>
          <cell r="K392" t="str">
            <v xml:space="preserve">Tô ECJ2VC1H220J </v>
          </cell>
        </row>
        <row r="393">
          <cell r="D393" t="str">
            <v>113401585X</v>
          </cell>
          <cell r="E393" t="str">
            <v>2125 50V   27PF CHJﾁｯﾌﾟT</v>
          </cell>
          <cell r="F393" t="str">
            <v>CMT070</v>
          </cell>
          <cell r="H393">
            <v>1</v>
          </cell>
          <cell r="I393" t="str">
            <v>electronics parts</v>
          </cell>
          <cell r="J393" t="str">
            <v>ECJ2VC1H270J Taping</v>
          </cell>
          <cell r="K393" t="str">
            <v xml:space="preserve">Tô ECJ2VC1H270J </v>
          </cell>
        </row>
        <row r="394">
          <cell r="D394" t="str">
            <v>113401660X</v>
          </cell>
          <cell r="E394" t="str">
            <v>2125 50V   33PF CHJﾁｯﾌﾟT</v>
          </cell>
          <cell r="F394" t="str">
            <v>CMT176</v>
          </cell>
          <cell r="H394">
            <v>1</v>
          </cell>
          <cell r="I394" t="str">
            <v>electronics parts</v>
          </cell>
          <cell r="J394" t="str">
            <v>ECJ2VC1H330J Taping</v>
          </cell>
          <cell r="K394" t="str">
            <v xml:space="preserve">Tô ECJ2VC1H330J </v>
          </cell>
        </row>
        <row r="395">
          <cell r="D395" t="str">
            <v>113401820X</v>
          </cell>
          <cell r="E395" t="str">
            <v>2125 50V   47PF CHJﾁｯﾌﾟT</v>
          </cell>
          <cell r="F395" t="str">
            <v>CMT076</v>
          </cell>
          <cell r="H395">
            <v>1</v>
          </cell>
          <cell r="I395" t="str">
            <v>electronics parts</v>
          </cell>
          <cell r="J395" t="str">
            <v>ECJ2VC1H470J Taping</v>
          </cell>
          <cell r="K395" t="str">
            <v>Tô ECJ2VC1H470J</v>
          </cell>
        </row>
        <row r="396">
          <cell r="D396" t="str">
            <v>113401905X</v>
          </cell>
          <cell r="E396" t="str">
            <v>2125 50V   56PF CHJﾁｯﾌﾟT</v>
          </cell>
          <cell r="F396" t="str">
            <v>CMT185</v>
          </cell>
          <cell r="H396">
            <v>1</v>
          </cell>
          <cell r="I396" t="str">
            <v>electronics parts</v>
          </cell>
          <cell r="J396" t="str">
            <v>ECJ2VC1H560J Taping</v>
          </cell>
          <cell r="K396" t="str">
            <v xml:space="preserve">Tô ECJ2VC1H560J </v>
          </cell>
        </row>
        <row r="397">
          <cell r="D397" t="str">
            <v>113402036X</v>
          </cell>
          <cell r="E397" t="str">
            <v>2125 50V  100PF SLJﾁｯﾌﾟT</v>
          </cell>
          <cell r="F397" t="str">
            <v>CMT079</v>
          </cell>
          <cell r="H397">
            <v>1</v>
          </cell>
          <cell r="I397" t="str">
            <v>electronics parts</v>
          </cell>
          <cell r="J397" t="str">
            <v>ECJ2VG1H101J Taping</v>
          </cell>
          <cell r="K397" t="str">
            <v xml:space="preserve">Tô ECJ2VG1H101J </v>
          </cell>
        </row>
        <row r="398">
          <cell r="D398" t="str">
            <v>113402043X</v>
          </cell>
          <cell r="E398" t="str">
            <v>2125 50V  120PF SLJﾁｯﾌﾟT</v>
          </cell>
          <cell r="F398" t="str">
            <v>CMT080</v>
          </cell>
          <cell r="H398">
            <v>1</v>
          </cell>
          <cell r="I398" t="str">
            <v>electronics parts</v>
          </cell>
          <cell r="J398" t="str">
            <v>ECJ2VG1H121J Taping</v>
          </cell>
          <cell r="K398" t="str">
            <v>Tô ECJ2VG1H121J</v>
          </cell>
        </row>
        <row r="399">
          <cell r="D399" t="str">
            <v>113402076X</v>
          </cell>
          <cell r="E399" t="str">
            <v>2125 50V  220PF SLJﾁｯﾌﾟT</v>
          </cell>
          <cell r="F399" t="str">
            <v>CMT081</v>
          </cell>
          <cell r="H399">
            <v>1</v>
          </cell>
          <cell r="I399" t="str">
            <v>electronics parts</v>
          </cell>
          <cell r="J399" t="str">
            <v>ECJ2VG1H221J Taping</v>
          </cell>
          <cell r="K399" t="str">
            <v xml:space="preserve">Tô ECJ2VG1H221J </v>
          </cell>
        </row>
        <row r="400">
          <cell r="D400" t="str">
            <v>113402081X</v>
          </cell>
          <cell r="E400" t="str">
            <v>2125 50V  270PF SLJﾁｯﾌﾟT</v>
          </cell>
          <cell r="F400" t="str">
            <v>CMT183</v>
          </cell>
          <cell r="G400" t="str">
            <v>ECJ2VG1H270J</v>
          </cell>
          <cell r="H400">
            <v>1</v>
          </cell>
          <cell r="I400" t="str">
            <v>electronics parts</v>
          </cell>
          <cell r="J400" t="str">
            <v>ECJ2VG1H271J Taping</v>
          </cell>
          <cell r="K400" t="str">
            <v xml:space="preserve">Tô ECJ2VG1H271J </v>
          </cell>
        </row>
        <row r="401">
          <cell r="D401" t="str">
            <v>113402184X</v>
          </cell>
          <cell r="E401" t="str">
            <v>2125 50V 1500PF B KﾁｯﾌﾟT</v>
          </cell>
          <cell r="F401" t="str">
            <v>CMT086</v>
          </cell>
          <cell r="H401">
            <v>1</v>
          </cell>
          <cell r="I401" t="str">
            <v>electronics parts</v>
          </cell>
          <cell r="J401" t="str">
            <v>ECJ2VB1H152K Taping</v>
          </cell>
          <cell r="K401" t="str">
            <v xml:space="preserve">Tô ECJ2VB1H152K </v>
          </cell>
        </row>
        <row r="402">
          <cell r="D402" t="str">
            <v>113402250X</v>
          </cell>
          <cell r="E402" t="str">
            <v>2125 50V 5600PF B KﾁｯﾌﾟT</v>
          </cell>
          <cell r="F402" t="str">
            <v>CMT779</v>
          </cell>
          <cell r="H402">
            <v>1</v>
          </cell>
          <cell r="I402" t="str">
            <v>electronics parts</v>
          </cell>
          <cell r="J402" t="str">
            <v>ECJ2VB1H562K Taping</v>
          </cell>
          <cell r="K402" t="str">
            <v xml:space="preserve">Tô ECJ2VB1H562K </v>
          </cell>
        </row>
        <row r="403">
          <cell r="D403" t="str">
            <v>113402331X</v>
          </cell>
          <cell r="E403" t="str">
            <v>2125 50V0.047MF F ZﾁｯﾌﾟT</v>
          </cell>
          <cell r="F403" t="str">
            <v>CMT091</v>
          </cell>
          <cell r="G403" t="str">
            <v>ECJ2VB1E473K</v>
          </cell>
          <cell r="H403">
            <v>1</v>
          </cell>
          <cell r="I403" t="str">
            <v>electronics parts</v>
          </cell>
          <cell r="J403" t="str">
            <v>ECJ2VF1H473Z Taping</v>
          </cell>
          <cell r="K403" t="str">
            <v xml:space="preserve">Tô ECJ2VF1H473Z </v>
          </cell>
        </row>
        <row r="404">
          <cell r="D404" t="str">
            <v>113404555X</v>
          </cell>
          <cell r="E404" t="str">
            <v>2125 50V 0.1MF F(Z)ﾁｯﾌﾟT</v>
          </cell>
          <cell r="F404" t="str">
            <v>CMT933</v>
          </cell>
          <cell r="G404" t="str">
            <v>GRM21BB11H104KA01L</v>
          </cell>
          <cell r="H404">
            <v>1</v>
          </cell>
          <cell r="I404" t="str">
            <v>electronics parts</v>
          </cell>
          <cell r="J404" t="str">
            <v>GRM219F11H104ZA01D Taping</v>
          </cell>
          <cell r="K404" t="str">
            <v xml:space="preserve">Tô GRM219F11H104ZA01D </v>
          </cell>
        </row>
        <row r="405">
          <cell r="D405" t="str">
            <v>1240433160</v>
          </cell>
          <cell r="E405" t="str">
            <v>33T96(152)P0.5-5-BB-S3+3</v>
          </cell>
          <cell r="F405" t="str">
            <v>C7K025</v>
          </cell>
          <cell r="H405">
            <v>5</v>
          </cell>
          <cell r="I405" t="str">
            <v>connection parts</v>
          </cell>
          <cell r="J405" t="str">
            <v>SML2CD-33X152-BDX6(BL)-P0.5-S3-N-M （UL2896）</v>
          </cell>
          <cell r="K405" t="str">
            <v>§Çu nèi SML2CD-33X152-BDX6(BL)-P0.5-S3-N-M （UL2896）</v>
          </cell>
        </row>
        <row r="406">
          <cell r="D406" t="str">
            <v>1240433290</v>
          </cell>
          <cell r="E406" t="str">
            <v>40T96(152)P0.5-5-BB-S3+3</v>
          </cell>
          <cell r="F406" t="str">
            <v>K3A012</v>
          </cell>
          <cell r="G406" t="str">
            <v>40T96(152)P0.5-5-BB-S3+3</v>
          </cell>
          <cell r="H406">
            <v>5</v>
          </cell>
          <cell r="I406" t="str">
            <v>connection parts</v>
          </cell>
          <cell r="J406" t="str">
            <v>SML2CD-40X152-BDX-(BL)-P0.5-S3-N-M</v>
          </cell>
          <cell r="K406" t="str">
            <v>§Çu nèi SML2CD-40X152-BDX-(BL)-P0.5-S3-N-M</v>
          </cell>
        </row>
        <row r="407">
          <cell r="D407" t="str">
            <v>1240433340</v>
          </cell>
          <cell r="E407" t="str">
            <v>15T96(82)P0.5-5-BB-S3+3</v>
          </cell>
          <cell r="F407" t="str">
            <v>M1A036</v>
          </cell>
          <cell r="H407">
            <v>5</v>
          </cell>
          <cell r="I407" t="str">
            <v>connection parts</v>
          </cell>
          <cell r="J407" t="str">
            <v>SML2CD-15X82-BDX6(BL)-P0.5-S3-N-M （UL2896）</v>
          </cell>
          <cell r="K407" t="str">
            <v>§Çu nèi SML2CD-15X82-BDX6(BL)-P0.5-S3-N-M （UL2896）</v>
          </cell>
        </row>
        <row r="408">
          <cell r="D408" t="str">
            <v>112068743X</v>
          </cell>
          <cell r="E408" t="str">
            <v>VG033CPXT 500ｵｰﾑ  ﾁｯﾌﾟT</v>
          </cell>
          <cell r="F408" t="str">
            <v>CMT836</v>
          </cell>
          <cell r="G408" t="str">
            <v>VG033CPXT 500 OHM Chip T</v>
          </cell>
          <cell r="H408">
            <v>1</v>
          </cell>
          <cell r="I408" t="str">
            <v>electronics parts</v>
          </cell>
          <cell r="J408" t="str">
            <v>RH03ADC S2X (470Ω) Taping</v>
          </cell>
          <cell r="K408" t="str">
            <v>RH03ADC S2X (470Ω) ChÝp</v>
          </cell>
        </row>
        <row r="409">
          <cell r="D409" t="str">
            <v>112068763X</v>
          </cell>
          <cell r="E409" t="str">
            <v>VR 3ｶﾞﾀ ｻｰﾒｯﾄ 2Kｵｰﾑ ﾃｰﾌﾟ</v>
          </cell>
          <cell r="F409" t="str">
            <v>CMT004</v>
          </cell>
          <cell r="H409">
            <v>1</v>
          </cell>
          <cell r="I409" t="str">
            <v>electronics parts</v>
          </cell>
          <cell r="J409" t="str">
            <v>RH03ADC J3X (2.2KΩ) Taping</v>
          </cell>
          <cell r="K409" t="str">
            <v>RH03ADC J3X (2.2KΩ) ChÝp</v>
          </cell>
        </row>
        <row r="410">
          <cell r="D410" t="str">
            <v>112068798X</v>
          </cell>
          <cell r="E410" t="str">
            <v>VR 3ｶﾞﾀ ｻｰﾒｯﾄ 10Kｵｰﾑﾃｰﾌﾟ</v>
          </cell>
          <cell r="F410" t="str">
            <v>CMT003</v>
          </cell>
          <cell r="H410">
            <v>1</v>
          </cell>
          <cell r="I410" t="str">
            <v>electronics parts</v>
          </cell>
          <cell r="J410" t="str">
            <v>RH03ADC14X(10KΩ） Taping</v>
          </cell>
          <cell r="K410" t="str">
            <v>RH03ADC14X(10KΩ） ChÝp</v>
          </cell>
        </row>
        <row r="411">
          <cell r="D411" t="str">
            <v>111039245X</v>
          </cell>
          <cell r="E411" t="str">
            <v>02CZ-4.3X ﾂｪﾅｰTE85RﾁｯﾌﾟT</v>
          </cell>
          <cell r="F411" t="str">
            <v>CMT804</v>
          </cell>
          <cell r="H411">
            <v>1</v>
          </cell>
          <cell r="I411" t="str">
            <v>electronics parts</v>
          </cell>
          <cell r="J411" t="str">
            <v>02CZ-4.3-X(TE85L) Taping</v>
          </cell>
          <cell r="K411" t="str">
            <v>§i èt 02CZ-4.3-X(TE85L)</v>
          </cell>
        </row>
        <row r="412">
          <cell r="D412" t="str">
            <v>111039740X</v>
          </cell>
          <cell r="E412" t="str">
            <v>02CZ5.1-Y  TE85L   ﾁｯﾌﾟT</v>
          </cell>
          <cell r="F412" t="str">
            <v>CMT862</v>
          </cell>
          <cell r="G412" t="str">
            <v>02CA5.1-Y(TE85L)</v>
          </cell>
          <cell r="H412">
            <v>1</v>
          </cell>
          <cell r="I412" t="str">
            <v>electronics parts</v>
          </cell>
          <cell r="J412" t="str">
            <v>02CZ5.1-Y(TE85L) Taping</v>
          </cell>
          <cell r="K412" t="str">
            <v>§i èt 02CZ5.1-Y(TE85L)</v>
          </cell>
        </row>
        <row r="413">
          <cell r="D413" t="str">
            <v>111039759X</v>
          </cell>
          <cell r="E413" t="str">
            <v>02CZ8.2-X  TE85L   ﾁｯﾌﾟT</v>
          </cell>
          <cell r="F413" t="str">
            <v>CMT863</v>
          </cell>
          <cell r="G413" t="str">
            <v>02CA8.2-Y(TE85L)</v>
          </cell>
          <cell r="H413">
            <v>1</v>
          </cell>
          <cell r="I413" t="str">
            <v>electronics parts</v>
          </cell>
          <cell r="J413" t="str">
            <v>02CZ8.2-X(TE85L) Taping</v>
          </cell>
          <cell r="K413" t="str">
            <v>§i èt 02CZ8.2-X(TE85L)</v>
          </cell>
        </row>
        <row r="414">
          <cell r="D414" t="str">
            <v>111065794X</v>
          </cell>
          <cell r="E414" t="str">
            <v>TA78L05F  TE12L 12MMﾃｰﾌﾟ</v>
          </cell>
          <cell r="F414" t="str">
            <v>CMT294</v>
          </cell>
          <cell r="H414">
            <v>1</v>
          </cell>
          <cell r="I414" t="str">
            <v>electronics parts</v>
          </cell>
          <cell r="J414" t="str">
            <v>TA78L05F(TE12L) Taping</v>
          </cell>
          <cell r="K414" t="str">
            <v>TA78L05F(TE12L) ChÝp</v>
          </cell>
        </row>
        <row r="415">
          <cell r="D415" t="str">
            <v>111230604X</v>
          </cell>
          <cell r="E415" t="str">
            <v>02CZ2.7-X      ﾁｯﾌﾟT</v>
          </cell>
          <cell r="F415" t="str">
            <v>CMT172</v>
          </cell>
          <cell r="H415">
            <v>1</v>
          </cell>
          <cell r="I415" t="str">
            <v>electronics parts</v>
          </cell>
          <cell r="J415" t="str">
            <v>02CZ 2.7-X(TE85L) Taping</v>
          </cell>
          <cell r="K415" t="str">
            <v>§i èt 02CZ 2.7-X(TE85L)</v>
          </cell>
        </row>
        <row r="416">
          <cell r="D416" t="str">
            <v>113401466X</v>
          </cell>
          <cell r="E416" t="str">
            <v>2125 50V   20PF CHJﾁｯﾌﾟT</v>
          </cell>
          <cell r="F416" t="str">
            <v>***ﾊｲｷ</v>
          </cell>
          <cell r="G416" t="str">
            <v>2125 50V   20PF CHJ Chip T</v>
          </cell>
          <cell r="H416">
            <v>1</v>
          </cell>
          <cell r="I416" t="str">
            <v>electronics parts</v>
          </cell>
          <cell r="J416" t="str">
            <v>GRM2162C1H200JZ01D Taping</v>
          </cell>
          <cell r="K416" t="str">
            <v>Tô GRM2162C1H200JZ01D</v>
          </cell>
        </row>
        <row r="417">
          <cell r="D417" t="str">
            <v>114199355X</v>
          </cell>
          <cell r="E417" t="str">
            <v>CDRH103R-150NC</v>
          </cell>
          <cell r="H417">
            <v>1</v>
          </cell>
          <cell r="I417" t="str">
            <v>electronics parts</v>
          </cell>
          <cell r="J417" t="str">
            <v>CDRH103R-150NC</v>
          </cell>
          <cell r="K417" t="str">
            <v xml:space="preserve">IC - CDRH103R-150NC </v>
          </cell>
        </row>
        <row r="418">
          <cell r="D418" t="str">
            <v>1151449700</v>
          </cell>
          <cell r="E418" t="str">
            <v>ﾃﾞﾝｹﾞﾝSW AAP8Y2112</v>
          </cell>
          <cell r="G418" t="str">
            <v>Power Switch  AAP8Y2112</v>
          </cell>
          <cell r="H418">
            <v>1</v>
          </cell>
          <cell r="I418" t="str">
            <v>electronics parts</v>
          </cell>
          <cell r="J418" t="str">
            <v>Push Switch  AAPY2112</v>
          </cell>
          <cell r="K418" t="str">
            <v>C«ng t¾c  AAPY2112</v>
          </cell>
        </row>
        <row r="419">
          <cell r="D419" t="str">
            <v>111024812X</v>
          </cell>
          <cell r="E419" t="str">
            <v>2SC4084    T106P   ﾁｯﾌﾟT</v>
          </cell>
          <cell r="H419">
            <v>1</v>
          </cell>
          <cell r="I419" t="str">
            <v>electronics parts</v>
          </cell>
          <cell r="J419" t="str">
            <v>2SC4098T106P CHIP T</v>
          </cell>
          <cell r="K419" t="str">
            <v>2SC4098T106P CHIP T</v>
          </cell>
        </row>
        <row r="420">
          <cell r="D420" t="str">
            <v>111024223X</v>
          </cell>
          <cell r="E420" t="str">
            <v>IMX1               ﾁｯﾌﾟT</v>
          </cell>
          <cell r="H420">
            <v>1</v>
          </cell>
          <cell r="I420" t="str">
            <v>electronics parts</v>
          </cell>
          <cell r="J420" t="str">
            <v>IMX1T110</v>
          </cell>
          <cell r="K420" t="str">
            <v>IMX1T110 ChÝp</v>
          </cell>
        </row>
        <row r="421">
          <cell r="D421" t="str">
            <v>111024320X</v>
          </cell>
          <cell r="E421" t="str">
            <v>IMZ1A ﾄﾗﾝｼﾞｽﾀｱﾚｲ</v>
          </cell>
          <cell r="H421">
            <v>1</v>
          </cell>
          <cell r="I421" t="str">
            <v>electronics parts</v>
          </cell>
          <cell r="J421" t="str">
            <v>IMZ1AT108</v>
          </cell>
          <cell r="K421" t="str">
            <v>IMZ1AT108 ChÝp</v>
          </cell>
        </row>
        <row r="422">
          <cell r="D422" t="str">
            <v>1110247950</v>
          </cell>
          <cell r="E422" t="str">
            <v>TAP 2SD2012/2531</v>
          </cell>
          <cell r="H422">
            <v>1</v>
          </cell>
          <cell r="I422" t="str">
            <v>electronics parts</v>
          </cell>
          <cell r="J422" t="str">
            <v>TAP 2SD2012/2531</v>
          </cell>
          <cell r="K422" t="str">
            <v>TAP 2SD2012/2531</v>
          </cell>
        </row>
        <row r="423">
          <cell r="D423" t="str">
            <v>111036684X</v>
          </cell>
          <cell r="E423" t="str">
            <v>02CZ6.2Y    TE85L  ﾁｯﾌﾟT</v>
          </cell>
          <cell r="H423">
            <v>1</v>
          </cell>
          <cell r="I423" t="str">
            <v>electronics parts</v>
          </cell>
          <cell r="J423" t="str">
            <v xml:space="preserve">02CZ6.2Y(TE85L) </v>
          </cell>
          <cell r="K423" t="str">
            <v>02CZ6.2Y(TE85L) ChÝp</v>
          </cell>
        </row>
        <row r="424">
          <cell r="D424" t="str">
            <v>111037162X</v>
          </cell>
          <cell r="E424" t="str">
            <v>RD4.7MB2 T1        ﾁｯﾌﾟT</v>
          </cell>
          <cell r="H424">
            <v>1</v>
          </cell>
          <cell r="I424" t="str">
            <v>electronics parts</v>
          </cell>
          <cell r="J424" t="str">
            <v>RD4.7MB2 T1B</v>
          </cell>
          <cell r="K424" t="str">
            <v>RD4.7MB2 T1B ChÝp</v>
          </cell>
        </row>
        <row r="425">
          <cell r="D425" t="str">
            <v>111038356X</v>
          </cell>
          <cell r="E425" t="str">
            <v>RD9.1M-T1B(B1)     ﾁｯﾌﾟT</v>
          </cell>
          <cell r="H425">
            <v>1</v>
          </cell>
          <cell r="I425" t="str">
            <v>electronics parts</v>
          </cell>
          <cell r="J425" t="str">
            <v xml:space="preserve">RD9.1M-T1B(B1)     </v>
          </cell>
          <cell r="K425" t="str">
            <v>RD9.1M-T1B(B1) ChÝp</v>
          </cell>
        </row>
        <row r="426">
          <cell r="D426" t="str">
            <v>111039991X</v>
          </cell>
          <cell r="E426" t="str">
            <v>1SR154-400-TE25 TAPING</v>
          </cell>
          <cell r="H426">
            <v>1</v>
          </cell>
          <cell r="I426" t="str">
            <v>electronics parts</v>
          </cell>
          <cell r="J426" t="str">
            <v xml:space="preserve">1SR154-400-TE25 </v>
          </cell>
          <cell r="K426" t="str">
            <v>1SR154-400-TE25 ChÝp</v>
          </cell>
        </row>
        <row r="427">
          <cell r="D427" t="str">
            <v>1110414530</v>
          </cell>
          <cell r="E427" t="str">
            <v>ERZV 10D271 ｻｰｼﾞｱﾌﾞｿｰﾊﾞ</v>
          </cell>
          <cell r="H427">
            <v>1</v>
          </cell>
          <cell r="I427" t="str">
            <v>electronics parts</v>
          </cell>
          <cell r="J427" t="str">
            <v>ERZV10D271</v>
          </cell>
          <cell r="K427" t="str">
            <v>Tô ERZV10D271</v>
          </cell>
        </row>
        <row r="428">
          <cell r="D428" t="str">
            <v>1110416480</v>
          </cell>
          <cell r="E428" t="str">
            <v>M8R210C</v>
          </cell>
          <cell r="H428">
            <v>1</v>
          </cell>
          <cell r="I428" t="str">
            <v>electronics parts</v>
          </cell>
          <cell r="J428" t="str">
            <v>M8R210C</v>
          </cell>
          <cell r="K428" t="str">
            <v>§iÖn trë M8R210C</v>
          </cell>
        </row>
        <row r="429">
          <cell r="D429" t="str">
            <v>1110416570</v>
          </cell>
          <cell r="E429" t="str">
            <v>ERZV 14D182 ｻｰｼﾞｱﾌﾞｿｰﾊﾞ</v>
          </cell>
          <cell r="H429">
            <v>1</v>
          </cell>
          <cell r="I429" t="str">
            <v>electronics parts</v>
          </cell>
          <cell r="J429" t="str">
            <v>ERZV14D182</v>
          </cell>
          <cell r="K429" t="str">
            <v>Tô ERZV14D182</v>
          </cell>
        </row>
        <row r="430">
          <cell r="D430" t="str">
            <v>111065334X</v>
          </cell>
          <cell r="E430" t="str">
            <v>TA78L15F  TE12L    ﾁｯﾌﾟT</v>
          </cell>
          <cell r="H430">
            <v>1</v>
          </cell>
          <cell r="I430" t="str">
            <v>electronics parts</v>
          </cell>
          <cell r="J430" t="str">
            <v>TA78L15F(TE12L)</v>
          </cell>
          <cell r="K430" t="str">
            <v>TA78L15F(TE12L) ChÝp</v>
          </cell>
        </row>
        <row r="431">
          <cell r="D431" t="str">
            <v>111067732X</v>
          </cell>
          <cell r="E431" t="str">
            <v>TC75S51F</v>
          </cell>
          <cell r="H431">
            <v>1</v>
          </cell>
          <cell r="I431" t="str">
            <v>electronics parts</v>
          </cell>
          <cell r="J431" t="str">
            <v>TC75S51F (TE85L)</v>
          </cell>
          <cell r="K431" t="str">
            <v>TC75S51F (TE85L) ChÝp</v>
          </cell>
        </row>
        <row r="432">
          <cell r="D432" t="str">
            <v>111068069X</v>
          </cell>
          <cell r="E432" t="str">
            <v>TL1451ACPW ｽｲｯﾁﾝｸﾞICﾃ-ﾌﾟ</v>
          </cell>
          <cell r="H432">
            <v>1</v>
          </cell>
          <cell r="I432" t="str">
            <v>electronics parts</v>
          </cell>
          <cell r="J432" t="str">
            <v>TL1451ACPWR</v>
          </cell>
          <cell r="K432" t="str">
            <v>TL1451ACPWR ChÝp</v>
          </cell>
        </row>
        <row r="433">
          <cell r="D433" t="str">
            <v>111070877X</v>
          </cell>
          <cell r="E433" t="str">
            <v>2SK711-BL          ﾁｯﾌﾟT</v>
          </cell>
          <cell r="H433">
            <v>1</v>
          </cell>
          <cell r="I433" t="str">
            <v>electronics parts</v>
          </cell>
          <cell r="J433" t="str">
            <v>2SK711-BL (TE85L)</v>
          </cell>
          <cell r="K433" t="str">
            <v>2SK711-BL (TE85L) ChÝp</v>
          </cell>
        </row>
        <row r="434">
          <cell r="D434" t="str">
            <v>111102381X</v>
          </cell>
          <cell r="E434" t="str">
            <v>TC7S66FU CMOS TE85Lﾃｰﾌﾟ</v>
          </cell>
          <cell r="H434">
            <v>1</v>
          </cell>
          <cell r="I434" t="str">
            <v>electronics parts</v>
          </cell>
          <cell r="J434" t="str">
            <v>TC7S66FU(TE85L)</v>
          </cell>
          <cell r="K434" t="str">
            <v>TC7S66FU(TE85L) ChÝp</v>
          </cell>
        </row>
        <row r="435">
          <cell r="D435" t="str">
            <v>111102406X</v>
          </cell>
          <cell r="E435" t="str">
            <v>TC7S00FU</v>
          </cell>
          <cell r="H435">
            <v>1</v>
          </cell>
          <cell r="I435" t="str">
            <v>electronics parts</v>
          </cell>
          <cell r="J435" t="str">
            <v>TC7S00FU (TE85L)</v>
          </cell>
          <cell r="K435" t="str">
            <v>TC7S00FU (TE85L) ChÝp</v>
          </cell>
        </row>
        <row r="436">
          <cell r="D436" t="str">
            <v>1111028130</v>
          </cell>
          <cell r="E436" t="str">
            <v>SN74LV175APW       ｽﾃｨｯｸ</v>
          </cell>
          <cell r="H436">
            <v>1</v>
          </cell>
          <cell r="I436" t="str">
            <v>electronics parts</v>
          </cell>
          <cell r="J436" t="str">
            <v>SN74LV175APWR</v>
          </cell>
          <cell r="K436" t="str">
            <v>SN74LV175APWR §iÖn kh¸ng</v>
          </cell>
        </row>
        <row r="437">
          <cell r="D437" t="str">
            <v>111102925X</v>
          </cell>
          <cell r="E437" t="str">
            <v>CD4046BPW         12ﾃｰﾌﾟ</v>
          </cell>
          <cell r="H437">
            <v>1</v>
          </cell>
          <cell r="I437" t="str">
            <v>electronics parts</v>
          </cell>
          <cell r="J437" t="str">
            <v>CD4046BPWR</v>
          </cell>
          <cell r="K437" t="str">
            <v>CD4046BPWR ChÝp</v>
          </cell>
        </row>
        <row r="438">
          <cell r="D438" t="str">
            <v>111115808X</v>
          </cell>
          <cell r="E438" t="str">
            <v>TC7S08F TE85L</v>
          </cell>
          <cell r="H438">
            <v>1</v>
          </cell>
          <cell r="I438" t="str">
            <v>electronics parts</v>
          </cell>
          <cell r="J438" t="str">
            <v>TC7S08F (TE85L)</v>
          </cell>
          <cell r="K438" t="str">
            <v>TC7S08F (TE85L) ChÝp</v>
          </cell>
        </row>
        <row r="439">
          <cell r="D439" t="str">
            <v>111123131X</v>
          </cell>
          <cell r="E439" t="str">
            <v>S-80827CLMC</v>
          </cell>
          <cell r="H439">
            <v>1</v>
          </cell>
          <cell r="I439" t="str">
            <v>electronics parts</v>
          </cell>
          <cell r="J439" t="str">
            <v>S-80827CLMC-B6M-T2</v>
          </cell>
          <cell r="K439" t="str">
            <v xml:space="preserve">S-80827CLMC-B6M-T2 ChÝp </v>
          </cell>
        </row>
        <row r="440">
          <cell r="D440" t="str">
            <v>111123148X</v>
          </cell>
          <cell r="E440" t="str">
            <v>S-93C66AMFN</v>
          </cell>
          <cell r="H440">
            <v>1</v>
          </cell>
          <cell r="I440" t="str">
            <v>electronics parts</v>
          </cell>
          <cell r="J440" t="str">
            <v>S-93C66AMFN-TB</v>
          </cell>
          <cell r="K440" t="str">
            <v>S-93C66AMFN-TB ChÝp</v>
          </cell>
        </row>
        <row r="441">
          <cell r="D441" t="str">
            <v>111230123X</v>
          </cell>
          <cell r="E441" t="str">
            <v>DA204U   T106      ﾁｯﾌﾟT</v>
          </cell>
          <cell r="H441">
            <v>1</v>
          </cell>
          <cell r="I441" t="str">
            <v>electronics parts</v>
          </cell>
          <cell r="J441" t="str">
            <v>DA204UT106</v>
          </cell>
          <cell r="K441" t="str">
            <v>DA204UT106 ChÝp</v>
          </cell>
        </row>
        <row r="442">
          <cell r="D442" t="str">
            <v>111230547X</v>
          </cell>
          <cell r="E442" t="str">
            <v>MA304              ﾁｯﾌﾟT</v>
          </cell>
          <cell r="H442">
            <v>1</v>
          </cell>
          <cell r="I442" t="str">
            <v>electronics parts</v>
          </cell>
          <cell r="J442" t="str">
            <v>MA304-TX</v>
          </cell>
          <cell r="K442" t="str">
            <v>MA304-TX ChÝp</v>
          </cell>
        </row>
        <row r="443">
          <cell r="D443" t="str">
            <v>111230989X</v>
          </cell>
          <cell r="E443" t="str">
            <v>UDZS 7.5B          ﾁｯﾌﾟT</v>
          </cell>
          <cell r="H443">
            <v>1</v>
          </cell>
          <cell r="I443" t="str">
            <v>electronics parts</v>
          </cell>
          <cell r="J443" t="str">
            <v>UDZS7.5B TE-17</v>
          </cell>
          <cell r="K443" t="str">
            <v>UDZS7.5B TE-17 ChÝp</v>
          </cell>
        </row>
        <row r="444">
          <cell r="D444" t="str">
            <v>1112312870</v>
          </cell>
          <cell r="E444" t="str">
            <v>D3SB60</v>
          </cell>
          <cell r="H444">
            <v>1</v>
          </cell>
          <cell r="I444" t="str">
            <v>electronics parts</v>
          </cell>
          <cell r="J444" t="str">
            <v>D3SB60-4100</v>
          </cell>
          <cell r="K444" t="str">
            <v>Tô D3SB60-4100</v>
          </cell>
        </row>
        <row r="445">
          <cell r="D445" t="str">
            <v>111231294X</v>
          </cell>
          <cell r="E445" t="str">
            <v>M1FL20U TAPING</v>
          </cell>
          <cell r="H445">
            <v>1</v>
          </cell>
          <cell r="I445" t="str">
            <v>electronics parts</v>
          </cell>
          <cell r="J445" t="str">
            <v>M1FL20U-4063</v>
          </cell>
          <cell r="K445" t="str">
            <v>M1FL20U-4063 ChÝp</v>
          </cell>
        </row>
        <row r="446">
          <cell r="D446" t="str">
            <v>1112313000</v>
          </cell>
          <cell r="E446" t="str">
            <v>SF10SC9</v>
          </cell>
          <cell r="G446" t="str">
            <v>10SC9-4100</v>
          </cell>
          <cell r="H446">
            <v>1</v>
          </cell>
          <cell r="I446" t="str">
            <v>electronics parts</v>
          </cell>
          <cell r="J446" t="str">
            <v>SF10SC9-4100</v>
          </cell>
          <cell r="K446" t="str">
            <v>§iÖn trë SF10SC9-4100</v>
          </cell>
        </row>
        <row r="447">
          <cell r="D447" t="str">
            <v>1112313110</v>
          </cell>
          <cell r="E447" t="str">
            <v>SF5S6</v>
          </cell>
          <cell r="G447" t="str">
            <v>SF5SC6-4100</v>
          </cell>
          <cell r="H447">
            <v>1</v>
          </cell>
          <cell r="I447" t="str">
            <v>electronics parts</v>
          </cell>
          <cell r="J447" t="str">
            <v>SF5S6-4100</v>
          </cell>
          <cell r="K447" t="str">
            <v>§iÖn trë SF5S6-4100</v>
          </cell>
        </row>
        <row r="448">
          <cell r="D448" t="str">
            <v>111231324X</v>
          </cell>
          <cell r="E448" t="str">
            <v>UDZS16B TAPING</v>
          </cell>
          <cell r="H448">
            <v>1</v>
          </cell>
          <cell r="I448" t="str">
            <v>electronics parts</v>
          </cell>
          <cell r="J448" t="str">
            <v>UDS16B TE-17</v>
          </cell>
          <cell r="K448" t="str">
            <v>§ièt UDS16B TE-17</v>
          </cell>
        </row>
        <row r="449">
          <cell r="D449" t="str">
            <v>111314849X</v>
          </cell>
          <cell r="E449" t="str">
            <v>TC74VHC123AFT     16ﾃｰﾌﾟ</v>
          </cell>
          <cell r="H449">
            <v>1</v>
          </cell>
          <cell r="I449" t="str">
            <v>electronics parts</v>
          </cell>
          <cell r="J449" t="str">
            <v>TC74VHC123AFT (EL)</v>
          </cell>
          <cell r="K449" t="str">
            <v>TC74VHC123AFT (EL) ChÝp</v>
          </cell>
        </row>
        <row r="450">
          <cell r="D450" t="str">
            <v>111314948X</v>
          </cell>
          <cell r="E450" t="str">
            <v>TC74ACT08FT       16ﾃｰﾌﾟ</v>
          </cell>
          <cell r="H450">
            <v>1</v>
          </cell>
          <cell r="I450" t="str">
            <v>electronics parts</v>
          </cell>
          <cell r="J450" t="str">
            <v>TC74ACT08FT  (EL)</v>
          </cell>
          <cell r="K450" t="str">
            <v>TC74ACT08FT  (EL) ChÝp</v>
          </cell>
        </row>
        <row r="451">
          <cell r="D451" t="str">
            <v>112066574X</v>
          </cell>
          <cell r="E451" t="str">
            <v>RH03AVA14X VR 10K 12ﾃｰﾌﾟ</v>
          </cell>
          <cell r="H451">
            <v>1</v>
          </cell>
          <cell r="I451" t="str">
            <v>electronics parts</v>
          </cell>
          <cell r="J451" t="str">
            <v>RH03AVA14X 10K</v>
          </cell>
          <cell r="K451" t="str">
            <v>RH03AVA14X 10K ChÝp</v>
          </cell>
        </row>
        <row r="452">
          <cell r="D452" t="str">
            <v>112066619X</v>
          </cell>
          <cell r="E452" t="str">
            <v>RH03AVAS4X VR 47K 12ﾃｰﾌﾟ</v>
          </cell>
          <cell r="H452">
            <v>1</v>
          </cell>
          <cell r="I452" t="str">
            <v>electronics parts</v>
          </cell>
          <cell r="J452" t="str">
            <v>RH03AVAS4X 47K</v>
          </cell>
          <cell r="K452" t="str">
            <v>RH03AVAS4X 47K ChÝp</v>
          </cell>
        </row>
        <row r="453">
          <cell r="D453" t="str">
            <v>1127500440</v>
          </cell>
          <cell r="E453" t="str">
            <v>BPR26F 0.22ｵｰﾑ</v>
          </cell>
          <cell r="H453">
            <v>1</v>
          </cell>
          <cell r="I453" t="str">
            <v>electronics parts</v>
          </cell>
          <cell r="J453" t="str">
            <v>BPR26F 0R22J</v>
          </cell>
          <cell r="K453" t="str">
            <v>BPR26F 0R22J ChÝp</v>
          </cell>
        </row>
        <row r="454">
          <cell r="D454" t="str">
            <v>112801186T</v>
          </cell>
          <cell r="E454" t="str">
            <v>2125  120Kｵｰﾑ J    ﾁｯﾌﾟT</v>
          </cell>
          <cell r="H454">
            <v>1</v>
          </cell>
          <cell r="I454" t="str">
            <v>electronics parts</v>
          </cell>
          <cell r="J454" t="str">
            <v>ERJ6GEYJ124V</v>
          </cell>
          <cell r="K454" t="str">
            <v>ERJ6GEYJ124V §iÖn trë ChÝp</v>
          </cell>
        </row>
        <row r="455">
          <cell r="D455" t="str">
            <v>112803058X</v>
          </cell>
          <cell r="E455" t="str">
            <v>1608 2.2ｵｰﾑ(J)     ﾁｯﾌﾟT</v>
          </cell>
          <cell r="H455">
            <v>1</v>
          </cell>
          <cell r="I455" t="str">
            <v>electronics parts</v>
          </cell>
          <cell r="J455" t="str">
            <v>ERJ3GEYJ2R2V</v>
          </cell>
          <cell r="K455" t="str">
            <v>ERJ3GEYJ2R2V §iÖn trë ChÝp</v>
          </cell>
        </row>
        <row r="456">
          <cell r="D456" t="str">
            <v>112803135X</v>
          </cell>
          <cell r="E456" t="str">
            <v>1608   10 ｵｰﾑ J    ﾁｯﾌﾟT</v>
          </cell>
          <cell r="H456">
            <v>1</v>
          </cell>
          <cell r="I456" t="str">
            <v>electronics parts</v>
          </cell>
          <cell r="J456" t="str">
            <v>ERJ3GEYJ100V</v>
          </cell>
          <cell r="K456" t="str">
            <v>ERJ3GEYJ100V §iÖn trë ChÝp</v>
          </cell>
        </row>
        <row r="457">
          <cell r="D457" t="str">
            <v>112803230X</v>
          </cell>
          <cell r="E457" t="str">
            <v>1608   27 ｵｰﾑ J    ﾁｯﾌﾟT</v>
          </cell>
          <cell r="H457">
            <v>1</v>
          </cell>
          <cell r="I457" t="str">
            <v>electronics parts</v>
          </cell>
          <cell r="J457" t="str">
            <v>ERJ3GEYJ270V</v>
          </cell>
          <cell r="K457" t="str">
            <v>ERJ3GEYJ270V §iÖn trë ChÝp</v>
          </cell>
        </row>
        <row r="458">
          <cell r="D458" t="str">
            <v>112803256X</v>
          </cell>
          <cell r="E458" t="str">
            <v>1608   33 ｵｰﾑ J    ﾁｯﾌﾟT</v>
          </cell>
          <cell r="H458">
            <v>1</v>
          </cell>
          <cell r="I458" t="str">
            <v>electronics parts</v>
          </cell>
          <cell r="J458" t="str">
            <v>ERJ3GEYJ330V</v>
          </cell>
          <cell r="K458" t="str">
            <v>ERJ3GEYJ330V §iÖn trë ChÝp</v>
          </cell>
        </row>
        <row r="459">
          <cell r="D459" t="str">
            <v>112803319X</v>
          </cell>
          <cell r="E459" t="str">
            <v>1608   56 ｵｰﾑ J    ﾁｯﾌﾟT</v>
          </cell>
          <cell r="H459">
            <v>1</v>
          </cell>
          <cell r="I459" t="str">
            <v>electronics parts</v>
          </cell>
          <cell r="J459" t="str">
            <v>ERJ3GEYJ560V</v>
          </cell>
          <cell r="K459" t="str">
            <v>ERJ3GEYJ560V §iÖn trë ChÝp</v>
          </cell>
        </row>
        <row r="460">
          <cell r="D460" t="str">
            <v>112803344X</v>
          </cell>
          <cell r="E460" t="str">
            <v>1608    75 ｵｰﾑ J   ﾁｯﾌﾟT</v>
          </cell>
          <cell r="H460">
            <v>1</v>
          </cell>
          <cell r="I460" t="str">
            <v>electronics parts</v>
          </cell>
          <cell r="J460" t="str">
            <v>ERJ3GEYJ750V</v>
          </cell>
          <cell r="K460" t="str">
            <v>ERJ3GEYJ750V §iÖn trë ChÝp</v>
          </cell>
        </row>
        <row r="461">
          <cell r="D461" t="str">
            <v>112803436X</v>
          </cell>
          <cell r="E461" t="str">
            <v>1608  180 ｵｰﾑ J    ﾁｯﾌﾟT</v>
          </cell>
          <cell r="H461">
            <v>1</v>
          </cell>
          <cell r="I461" t="str">
            <v>electronics parts</v>
          </cell>
          <cell r="J461" t="str">
            <v>ERJ3GEYJ181V</v>
          </cell>
          <cell r="K461" t="str">
            <v>ERJ3GEYJ181V §iÖn trë ChÝp</v>
          </cell>
        </row>
        <row r="462">
          <cell r="D462" t="str">
            <v>112803476X</v>
          </cell>
          <cell r="E462" t="str">
            <v>1608  270 ｵｰﾑ J    ﾁｯﾌﾟT</v>
          </cell>
          <cell r="H462">
            <v>1</v>
          </cell>
          <cell r="I462" t="str">
            <v>electronics parts</v>
          </cell>
          <cell r="J462" t="str">
            <v>ERJ3GEYJ271V</v>
          </cell>
          <cell r="K462" t="str">
            <v>ERJ3GEYJ271V §iÖn trë ChÝp</v>
          </cell>
        </row>
        <row r="463">
          <cell r="D463" t="str">
            <v>112803685X</v>
          </cell>
          <cell r="E463" t="str">
            <v>1608    2Kｵｰﾑ J    ﾁｯﾌﾟT</v>
          </cell>
          <cell r="H463">
            <v>1</v>
          </cell>
          <cell r="I463" t="str">
            <v>electronics parts</v>
          </cell>
          <cell r="J463" t="str">
            <v>ERJ3GEYJ202V</v>
          </cell>
          <cell r="K463" t="str">
            <v>ERJ3GEYJ202V §iÖn trë ChÝp</v>
          </cell>
        </row>
        <row r="464">
          <cell r="D464" t="str">
            <v>112803717X</v>
          </cell>
          <cell r="E464" t="str">
            <v>1608  2.7Kｵｰﾑ J    ﾁｯﾌﾟT</v>
          </cell>
          <cell r="H464">
            <v>1</v>
          </cell>
          <cell r="I464" t="str">
            <v>electronics parts</v>
          </cell>
          <cell r="J464" t="str">
            <v>ERJ3GEYJ272V</v>
          </cell>
          <cell r="K464" t="str">
            <v>ERJ3GEYJ272V §iÖn trë ChÝp</v>
          </cell>
        </row>
        <row r="465">
          <cell r="D465" t="str">
            <v>112803814X</v>
          </cell>
          <cell r="E465" t="str">
            <v>1608  6.8Kｵｰﾑ J    ﾁｯﾌﾟT</v>
          </cell>
          <cell r="H465">
            <v>1</v>
          </cell>
          <cell r="I465" t="str">
            <v>electronics parts</v>
          </cell>
          <cell r="J465" t="str">
            <v>ERJ3GEYJ682V</v>
          </cell>
          <cell r="K465" t="str">
            <v>ERJ3GEYJ682V §iÖn trë ChÝp</v>
          </cell>
        </row>
        <row r="466">
          <cell r="D466" t="str">
            <v>112803832X</v>
          </cell>
          <cell r="E466" t="str">
            <v>1608  8.2Kｵ-ﾑ J    ﾁｯﾌﾟT</v>
          </cell>
          <cell r="H466">
            <v>1</v>
          </cell>
          <cell r="I466" t="str">
            <v>electronics parts</v>
          </cell>
          <cell r="J466" t="str">
            <v>ERJ3GEYJ822V</v>
          </cell>
          <cell r="K466" t="str">
            <v>ERJ3GEYJ822V §iÖn trë ChÝp</v>
          </cell>
        </row>
        <row r="467">
          <cell r="D467" t="str">
            <v>112803993X</v>
          </cell>
          <cell r="E467" t="str">
            <v>1608   39Kｵｰﾑ J    ﾁｯﾌﾟT</v>
          </cell>
          <cell r="H467">
            <v>1</v>
          </cell>
          <cell r="I467" t="str">
            <v>electronics parts</v>
          </cell>
          <cell r="J467" t="str">
            <v>ERJ3GEYJ393V</v>
          </cell>
          <cell r="K467" t="str">
            <v>ERJ3GEYJ393V §iÖn trë ChÝp</v>
          </cell>
        </row>
        <row r="468">
          <cell r="D468" t="str">
            <v>112804037X</v>
          </cell>
          <cell r="E468" t="str">
            <v>1608   56Kｵｰﾑ J    ﾁｯﾌﾟT</v>
          </cell>
          <cell r="H468">
            <v>1</v>
          </cell>
          <cell r="I468" t="str">
            <v>electronics parts</v>
          </cell>
          <cell r="J468" t="str">
            <v>ERJ3GEYJ563V</v>
          </cell>
          <cell r="K468" t="str">
            <v>ERJ3GEYJ563V §iÖn trë ChÝp</v>
          </cell>
        </row>
        <row r="469">
          <cell r="D469" t="str">
            <v>112804053X</v>
          </cell>
          <cell r="E469" t="str">
            <v>1608   68Kｵｰﾑ J    ﾁｯﾌﾟT</v>
          </cell>
          <cell r="H469">
            <v>1</v>
          </cell>
          <cell r="I469" t="str">
            <v>electronics parts</v>
          </cell>
          <cell r="J469" t="str">
            <v>ERJ3GEYJ683V</v>
          </cell>
          <cell r="K469" t="str">
            <v>ERJ3GEYJ683V §iÖn trë ChÝp</v>
          </cell>
        </row>
        <row r="470">
          <cell r="D470" t="str">
            <v>112804077X</v>
          </cell>
          <cell r="E470" t="str">
            <v>1608   82Kｵｰﾑ J    ﾁｯﾌﾟT</v>
          </cell>
          <cell r="H470">
            <v>1</v>
          </cell>
          <cell r="I470" t="str">
            <v>electronics parts</v>
          </cell>
          <cell r="J470" t="str">
            <v>ERJ3GEYJ823V</v>
          </cell>
          <cell r="K470" t="str">
            <v>ERJ3GEYJ823V §iÖn trë ChÝp</v>
          </cell>
        </row>
        <row r="471">
          <cell r="D471" t="str">
            <v>112804130X</v>
          </cell>
          <cell r="E471" t="str">
            <v>1608  150Kｵ-ﾑ J    ﾁｯﾌﾟT</v>
          </cell>
          <cell r="G471" t="str">
            <v>ERJ3GEYJ254V</v>
          </cell>
          <cell r="H471">
            <v>1</v>
          </cell>
          <cell r="I471" t="str">
            <v>electronics parts</v>
          </cell>
          <cell r="J471" t="str">
            <v>ERJ3GEYJ154V</v>
          </cell>
          <cell r="K471" t="str">
            <v>ERJ3GEYJ154V §iÖn trë ChÝp</v>
          </cell>
        </row>
        <row r="472">
          <cell r="D472" t="str">
            <v>112804156X</v>
          </cell>
          <cell r="E472" t="str">
            <v>1608  180Kｵｰﾑ J    ﾁｯﾌﾟT</v>
          </cell>
          <cell r="H472">
            <v>1</v>
          </cell>
          <cell r="I472" t="str">
            <v>electronics parts</v>
          </cell>
          <cell r="J472" t="str">
            <v>ERJ3GEYJ184V</v>
          </cell>
          <cell r="K472" t="str">
            <v>ERJ3GEYJ184V §iÖn trë ChÝp</v>
          </cell>
        </row>
        <row r="473">
          <cell r="D473" t="str">
            <v>112804192X</v>
          </cell>
          <cell r="E473" t="str">
            <v>1608  270Kｵｰﾑ J    ﾁｯﾌﾟT</v>
          </cell>
          <cell r="H473">
            <v>1</v>
          </cell>
          <cell r="I473" t="str">
            <v>electronics parts</v>
          </cell>
          <cell r="J473" t="str">
            <v>ERJ3GEYJ274V</v>
          </cell>
          <cell r="K473" t="str">
            <v>ERJ3GEYJ274V §iÖn trë ChÝp</v>
          </cell>
        </row>
        <row r="474">
          <cell r="D474" t="str">
            <v>112804275X</v>
          </cell>
          <cell r="E474" t="str">
            <v>1608  560Kｵ-ﾑ J    ﾁｯﾌﾟT</v>
          </cell>
          <cell r="H474">
            <v>1</v>
          </cell>
          <cell r="I474" t="str">
            <v>electronics parts</v>
          </cell>
          <cell r="J474" t="str">
            <v>ERJ3GEYJ564V</v>
          </cell>
          <cell r="K474" t="str">
            <v>ERJ3GEYJ564V §iÖn trë ChÝp</v>
          </cell>
        </row>
        <row r="475">
          <cell r="D475" t="str">
            <v>112804413X</v>
          </cell>
          <cell r="E475" t="str">
            <v>1608  2.2Mｵ-ﾑ J    ﾁｯﾌﾟT</v>
          </cell>
          <cell r="H475">
            <v>1</v>
          </cell>
          <cell r="I475" t="str">
            <v>electronics parts</v>
          </cell>
          <cell r="J475" t="str">
            <v>ERJ3GEYJ225V</v>
          </cell>
          <cell r="K475" t="str">
            <v>ERJ3GEYJ225V §iÖn trë ChÝp</v>
          </cell>
        </row>
        <row r="476">
          <cell r="D476" t="str">
            <v>112804635X</v>
          </cell>
          <cell r="E476" t="str">
            <v>1608 5.6Kｵｰﾑ 0.5%  ﾁｯﾌﾟT</v>
          </cell>
          <cell r="H476">
            <v>1</v>
          </cell>
          <cell r="I476" t="str">
            <v>electronics parts</v>
          </cell>
          <cell r="J476" t="str">
            <v>ERJ3RBD562V</v>
          </cell>
          <cell r="K476" t="str">
            <v>ERJ3RBD562V §iÖn trë ChÝp</v>
          </cell>
        </row>
        <row r="477">
          <cell r="D477" t="str">
            <v>112804822X</v>
          </cell>
          <cell r="E477" t="str">
            <v>R1608 1/16W 2.7K DﾁｯﾌﾟT</v>
          </cell>
          <cell r="H477">
            <v>1</v>
          </cell>
          <cell r="I477" t="str">
            <v>electronics parts</v>
          </cell>
          <cell r="J477" t="str">
            <v>ERJ3RBD272V</v>
          </cell>
          <cell r="K477" t="str">
            <v>ERJ3RBD272V §iÖn trë ChÝp</v>
          </cell>
        </row>
        <row r="478">
          <cell r="D478" t="str">
            <v>112804844X</v>
          </cell>
          <cell r="E478" t="str">
            <v>R 1608 1/16W 47ｵｰﾑDﾁｯﾌﾟT</v>
          </cell>
          <cell r="G478" t="str">
            <v>ERJ3RBD473V</v>
          </cell>
          <cell r="H478">
            <v>1</v>
          </cell>
          <cell r="I478" t="str">
            <v>electronics parts</v>
          </cell>
          <cell r="J478" t="str">
            <v>ERJ3RED470V</v>
          </cell>
          <cell r="K478" t="str">
            <v>ERJ3RED470V §iÖn trë ChÝp</v>
          </cell>
        </row>
        <row r="479">
          <cell r="D479" t="str">
            <v>112804853X</v>
          </cell>
          <cell r="E479" t="str">
            <v>R 1608 1/16W150ｵｰﾑDﾁｯﾌﾟT</v>
          </cell>
          <cell r="H479">
            <v>1</v>
          </cell>
          <cell r="I479" t="str">
            <v>electronics parts</v>
          </cell>
          <cell r="J479" t="str">
            <v>ERJ3RBD151V</v>
          </cell>
          <cell r="K479" t="str">
            <v>ERJ3RBD151V §iÖn trë ChÝp</v>
          </cell>
        </row>
        <row r="480">
          <cell r="D480" t="str">
            <v>112804864X</v>
          </cell>
          <cell r="E480" t="str">
            <v>R 1608 1/16W 1.0K DﾁｯﾌﾟT</v>
          </cell>
          <cell r="H480">
            <v>1</v>
          </cell>
          <cell r="I480" t="str">
            <v>electronics parts</v>
          </cell>
          <cell r="J480" t="str">
            <v>ERJ3RBD102V</v>
          </cell>
          <cell r="K480" t="str">
            <v>ERJ3RBD102V §iÖn trë ChÝp</v>
          </cell>
        </row>
        <row r="481">
          <cell r="D481" t="str">
            <v>112804877X</v>
          </cell>
          <cell r="E481" t="str">
            <v>R 5025 1/2W 82ｵｰﾑ JﾁｯﾌﾟT</v>
          </cell>
          <cell r="H481">
            <v>1</v>
          </cell>
          <cell r="I481" t="str">
            <v>electronics parts</v>
          </cell>
          <cell r="J481" t="str">
            <v>ERJ12ZYJ820U</v>
          </cell>
          <cell r="K481" t="str">
            <v>ERJ12ZYJ820U §iÖn trë ChÝp</v>
          </cell>
        </row>
        <row r="482">
          <cell r="D482" t="str">
            <v>112804882X</v>
          </cell>
          <cell r="E482" t="str">
            <v>R 5025 1/2W 330K JﾁｯﾌﾟT</v>
          </cell>
          <cell r="H482">
            <v>1</v>
          </cell>
          <cell r="I482" t="str">
            <v>electronics parts</v>
          </cell>
          <cell r="J482" t="str">
            <v>ERJ12ZYJ334U</v>
          </cell>
          <cell r="K482" t="str">
            <v>ERJ12ZYJ334U §iÖn trë ChÝp</v>
          </cell>
        </row>
        <row r="483">
          <cell r="D483" t="str">
            <v>112804899X</v>
          </cell>
          <cell r="E483" t="str">
            <v>R 5025 1/2W2.2K JﾁｯﾌﾟT</v>
          </cell>
          <cell r="H483">
            <v>1</v>
          </cell>
          <cell r="I483" t="str">
            <v>electronics parts</v>
          </cell>
          <cell r="J483" t="str">
            <v>ERJ12ZYJ222U</v>
          </cell>
          <cell r="K483" t="str">
            <v>ERJ12ZYJ222U §iÖn trë ChÝp</v>
          </cell>
        </row>
        <row r="484">
          <cell r="D484" t="str">
            <v>112804907X</v>
          </cell>
          <cell r="E484" t="str">
            <v>2125 0.1W10K 0.5% TAPING</v>
          </cell>
          <cell r="H484">
            <v>1</v>
          </cell>
          <cell r="I484" t="str">
            <v>electronics parts</v>
          </cell>
          <cell r="J484" t="str">
            <v>ERJ6RBD103V</v>
          </cell>
          <cell r="K484" t="str">
            <v>ERJ6RBD103V §iÖn trë ChÝp</v>
          </cell>
        </row>
        <row r="485">
          <cell r="D485" t="str">
            <v>112804918X</v>
          </cell>
          <cell r="E485" t="str">
            <v>R1608 1/16W 2.2K DﾁｯﾌﾟT</v>
          </cell>
          <cell r="H485">
            <v>1</v>
          </cell>
          <cell r="I485" t="str">
            <v>electronics parts</v>
          </cell>
          <cell r="J485" t="str">
            <v>ERJ3RBD222V</v>
          </cell>
          <cell r="K485" t="str">
            <v>ERJ3RBD222V §iÖn trë ChÝp</v>
          </cell>
        </row>
        <row r="486">
          <cell r="D486" t="str">
            <v>112804921X</v>
          </cell>
          <cell r="E486" t="str">
            <v>MCR50 18ｵｰﾑ (J)</v>
          </cell>
          <cell r="H486">
            <v>1</v>
          </cell>
          <cell r="I486" t="str">
            <v>electronics parts</v>
          </cell>
          <cell r="J486" t="str">
            <v>ERJ12ZYJ180U</v>
          </cell>
          <cell r="K486" t="str">
            <v>ERJ12ZYJ180U §iÖn trë ChÝp</v>
          </cell>
        </row>
        <row r="487">
          <cell r="D487" t="str">
            <v>112805579X</v>
          </cell>
          <cell r="E487" t="str">
            <v>R1608 1/16W 270ｵｰﾑDﾁｯﾌﾟT</v>
          </cell>
          <cell r="H487">
            <v>1</v>
          </cell>
          <cell r="I487" t="str">
            <v>electronics parts</v>
          </cell>
          <cell r="J487" t="str">
            <v>ERJ3RBD271V</v>
          </cell>
          <cell r="K487" t="str">
            <v>ERJ3RBD271V §iÖn trë ChÝp</v>
          </cell>
        </row>
        <row r="488">
          <cell r="D488" t="str">
            <v>112805627X</v>
          </cell>
          <cell r="E488" t="str">
            <v>R1608 1/16W 680ｵｰﾑDﾁｯﾌﾟT</v>
          </cell>
          <cell r="H488">
            <v>1</v>
          </cell>
          <cell r="I488" t="str">
            <v>electronics parts</v>
          </cell>
          <cell r="J488" t="str">
            <v>ERJ3RBD681V</v>
          </cell>
          <cell r="K488" t="str">
            <v>ERJ3RBD681V §iÖn trë ChÝp</v>
          </cell>
        </row>
        <row r="489">
          <cell r="D489" t="str">
            <v>112805649X</v>
          </cell>
          <cell r="E489" t="str">
            <v>R1608 1/16W 1.2K D ﾁｯﾌﾟT</v>
          </cell>
          <cell r="H489">
            <v>1</v>
          </cell>
          <cell r="I489" t="str">
            <v>electronics parts</v>
          </cell>
          <cell r="J489" t="str">
            <v>ERJ3RBD122V</v>
          </cell>
          <cell r="K489" t="str">
            <v>ERJ3RBD122V §iÖn trë ChÝp</v>
          </cell>
        </row>
        <row r="490">
          <cell r="D490" t="str">
            <v>112805928X</v>
          </cell>
          <cell r="E490" t="str">
            <v>R 1608 1/16W 4.3K DﾁｯﾌﾟT</v>
          </cell>
          <cell r="H490">
            <v>1</v>
          </cell>
          <cell r="I490" t="str">
            <v>electronics parts</v>
          </cell>
          <cell r="J490" t="str">
            <v>ERJ3RBD432V</v>
          </cell>
          <cell r="K490" t="str">
            <v>ERJ3RBD432V §iÖn trë ChÝp</v>
          </cell>
        </row>
        <row r="491">
          <cell r="D491" t="str">
            <v>112810030X</v>
          </cell>
          <cell r="E491" t="str">
            <v>MCR50  2.2ｵ-ﾑ J   12ﾃ-ﾌﾟ</v>
          </cell>
          <cell r="G491" t="str">
            <v>ERJ12ZYJ222U</v>
          </cell>
          <cell r="H491">
            <v>1</v>
          </cell>
          <cell r="I491" t="str">
            <v>electronics parts</v>
          </cell>
          <cell r="J491" t="str">
            <v>ERJ12ZYJ2R2U</v>
          </cell>
          <cell r="K491" t="str">
            <v>ERJ12ZYJ2R2U §iÖn trë ChÝp</v>
          </cell>
        </row>
        <row r="492">
          <cell r="D492" t="str">
            <v>112810092X</v>
          </cell>
          <cell r="E492" t="str">
            <v>MCR50 220 1/2W ﾁｯﾌﾟT</v>
          </cell>
          <cell r="H492">
            <v>1</v>
          </cell>
          <cell r="I492" t="str">
            <v>electronics parts</v>
          </cell>
          <cell r="J492" t="str">
            <v>ERJ12ZYJ221U</v>
          </cell>
          <cell r="K492" t="str">
            <v>ERJ12ZYJ221U §iÖn trë ChÝp</v>
          </cell>
        </row>
        <row r="493">
          <cell r="D493" t="str">
            <v>1132417780</v>
          </cell>
          <cell r="E493" t="str">
            <v>ECQUL 275 0.1MF</v>
          </cell>
          <cell r="H493">
            <v>1</v>
          </cell>
          <cell r="I493" t="str">
            <v>electronics parts</v>
          </cell>
          <cell r="J493" t="str">
            <v>ECQU2A104ML</v>
          </cell>
          <cell r="K493" t="str">
            <v>ECQU2A104ML ChÝp</v>
          </cell>
        </row>
        <row r="494">
          <cell r="D494" t="str">
            <v>1133585350</v>
          </cell>
          <cell r="E494" t="str">
            <v>ECKA 2KV 2700PF KBP</v>
          </cell>
          <cell r="H494">
            <v>1</v>
          </cell>
          <cell r="I494" t="str">
            <v>electronics parts</v>
          </cell>
          <cell r="J494" t="str">
            <v>ECKA3D272KBP</v>
          </cell>
          <cell r="K494" t="str">
            <v>ECKA3D272KBP ChÝp</v>
          </cell>
        </row>
        <row r="495">
          <cell r="D495" t="str">
            <v>1133585420</v>
          </cell>
          <cell r="E495" t="str">
            <v>TS250VAC 2200PF</v>
          </cell>
          <cell r="H495">
            <v>1</v>
          </cell>
          <cell r="I495" t="str">
            <v>electronics parts</v>
          </cell>
          <cell r="J495" t="str">
            <v>ECKATS222ME</v>
          </cell>
          <cell r="K495" t="str">
            <v>ECKATS222ME ChÝp</v>
          </cell>
        </row>
        <row r="496">
          <cell r="D496" t="str">
            <v>113402166X</v>
          </cell>
          <cell r="E496" t="str">
            <v>2125 50V 1000PFB(K)ﾁｯﾌﾟT</v>
          </cell>
          <cell r="H496">
            <v>1</v>
          </cell>
          <cell r="I496" t="str">
            <v>electronics parts</v>
          </cell>
          <cell r="J496" t="str">
            <v>GRM216B11H102KA01</v>
          </cell>
          <cell r="K496" t="str">
            <v>Tô GRM216B11H102KA01</v>
          </cell>
        </row>
        <row r="497">
          <cell r="D497" t="str">
            <v>113404973X</v>
          </cell>
          <cell r="E497" t="str">
            <v>C1608 50V 2PF CHC TAPING</v>
          </cell>
          <cell r="H497">
            <v>1</v>
          </cell>
          <cell r="I497" t="str">
            <v>electronics parts</v>
          </cell>
          <cell r="J497" t="str">
            <v>C1608CH1H020CT</v>
          </cell>
          <cell r="K497" t="str">
            <v xml:space="preserve">Tô C1608CH1H020CT </v>
          </cell>
        </row>
        <row r="498">
          <cell r="D498" t="str">
            <v>113405291X</v>
          </cell>
          <cell r="E498" t="str">
            <v>C 1608 50V 100PFCHJﾁｯﾌﾟT</v>
          </cell>
          <cell r="H498">
            <v>1</v>
          </cell>
          <cell r="I498" t="str">
            <v>electronics parts</v>
          </cell>
          <cell r="J498" t="str">
            <v>C1608CH1H101JT</v>
          </cell>
          <cell r="K498" t="str">
            <v>Tô C1608CH1H101JT</v>
          </cell>
        </row>
        <row r="499">
          <cell r="D499" t="str">
            <v>113405417X</v>
          </cell>
          <cell r="E499" t="str">
            <v>C 1608 50V 330PFCHJﾁｯﾌﾟT</v>
          </cell>
          <cell r="H499">
            <v>1</v>
          </cell>
          <cell r="I499" t="str">
            <v>electronics parts</v>
          </cell>
          <cell r="J499" t="str">
            <v>C1608CH1H331JT</v>
          </cell>
          <cell r="K499" t="str">
            <v>Tô C1608CH1H331JT</v>
          </cell>
        </row>
        <row r="500">
          <cell r="D500" t="str">
            <v>113405646X</v>
          </cell>
          <cell r="E500" t="str">
            <v>C 1608 50V  1500PBKﾁｯﾌﾟT</v>
          </cell>
          <cell r="H500">
            <v>1</v>
          </cell>
          <cell r="I500" t="str">
            <v>electronics parts</v>
          </cell>
          <cell r="J500" t="str">
            <v>C1608JB1H152KT</v>
          </cell>
          <cell r="K500" t="str">
            <v xml:space="preserve">Tô C1608JB1H152KT </v>
          </cell>
        </row>
        <row r="501">
          <cell r="D501" t="str">
            <v>113405655X</v>
          </cell>
          <cell r="E501" t="str">
            <v>C1608 50V 1800PF BK</v>
          </cell>
          <cell r="H501">
            <v>1</v>
          </cell>
          <cell r="I501" t="str">
            <v>electronics parts</v>
          </cell>
          <cell r="J501" t="str">
            <v>C1608JB1H182KT</v>
          </cell>
          <cell r="K501" t="str">
            <v xml:space="preserve">Tô C1608JB1H182KT </v>
          </cell>
        </row>
        <row r="502">
          <cell r="D502" t="str">
            <v>113405666X</v>
          </cell>
          <cell r="E502" t="str">
            <v>C 1608 50V 2200PFBKﾁｯﾌﾟT</v>
          </cell>
          <cell r="H502">
            <v>1</v>
          </cell>
          <cell r="I502" t="str">
            <v>electronics parts</v>
          </cell>
          <cell r="J502" t="str">
            <v>C1608JB1H222KT</v>
          </cell>
          <cell r="K502" t="str">
            <v xml:space="preserve">Tô C1608JB1H222KT </v>
          </cell>
        </row>
        <row r="503">
          <cell r="D503" t="str">
            <v>113405789X</v>
          </cell>
          <cell r="E503" t="str">
            <v>C 1608 50V0.022MFBKﾁｯﾌﾟT</v>
          </cell>
          <cell r="H503">
            <v>1</v>
          </cell>
          <cell r="I503" t="str">
            <v>electronics parts</v>
          </cell>
          <cell r="J503" t="str">
            <v>C1608JB1H223KT</v>
          </cell>
          <cell r="K503" t="str">
            <v>Tô C1608JB1H223KT</v>
          </cell>
        </row>
        <row r="504">
          <cell r="D504" t="str">
            <v>113406133X</v>
          </cell>
          <cell r="E504" t="str">
            <v>2125 16V 1MF(B)    ﾁｯﾌﾟT</v>
          </cell>
          <cell r="H504">
            <v>1</v>
          </cell>
          <cell r="I504" t="str">
            <v>electronics parts</v>
          </cell>
          <cell r="J504" t="str">
            <v>C2012JB1C105KT</v>
          </cell>
          <cell r="K504" t="str">
            <v>Tô C2012JB1C105KT</v>
          </cell>
        </row>
        <row r="505">
          <cell r="D505" t="str">
            <v>113406788X</v>
          </cell>
          <cell r="E505" t="str">
            <v>C 2125 16V 1MF     ﾁｯﾌﾟT</v>
          </cell>
          <cell r="H505">
            <v>1</v>
          </cell>
          <cell r="I505" t="str">
            <v>electronics parts</v>
          </cell>
          <cell r="J505" t="str">
            <v>C2012JB1C105KT</v>
          </cell>
          <cell r="K505" t="str">
            <v xml:space="preserve">Tô C2012JB1C105KT </v>
          </cell>
        </row>
        <row r="506">
          <cell r="D506" t="str">
            <v>113406867X</v>
          </cell>
          <cell r="E506" t="str">
            <v>C3216 6.3V 10MF    ﾁｯﾌﾟT</v>
          </cell>
          <cell r="H506">
            <v>1</v>
          </cell>
          <cell r="I506" t="str">
            <v>electronics parts</v>
          </cell>
          <cell r="J506" t="str">
            <v>GRM31CB10J106KA01L</v>
          </cell>
          <cell r="K506" t="str">
            <v>Tô GRM31CB10J106KA01L</v>
          </cell>
        </row>
        <row r="507">
          <cell r="D507" t="str">
            <v>113406870X</v>
          </cell>
          <cell r="E507" t="str">
            <v>C2125 6.3V 3.3MF BK</v>
          </cell>
          <cell r="H507">
            <v>1</v>
          </cell>
          <cell r="I507" t="str">
            <v>electronics parts</v>
          </cell>
          <cell r="J507" t="str">
            <v>GRM21BB10J335KA11L</v>
          </cell>
          <cell r="K507" t="str">
            <v>Tô GRM21BB10J335KA11L</v>
          </cell>
        </row>
        <row r="508">
          <cell r="D508" t="str">
            <v>1140520030</v>
          </cell>
          <cell r="E508" t="str">
            <v>ELF15N010A</v>
          </cell>
          <cell r="H508">
            <v>1</v>
          </cell>
          <cell r="I508" t="str">
            <v>electronics parts</v>
          </cell>
          <cell r="J508" t="str">
            <v>ELF15N010A</v>
          </cell>
          <cell r="K508" t="str">
            <v>ELF15N010A ChÝp</v>
          </cell>
        </row>
        <row r="509">
          <cell r="D509" t="str">
            <v>1141403480</v>
          </cell>
          <cell r="E509" t="str">
            <v>TSL0709S 100K1R9</v>
          </cell>
          <cell r="H509">
            <v>1</v>
          </cell>
          <cell r="I509" t="str">
            <v>electronics parts</v>
          </cell>
          <cell r="J509" t="str">
            <v>TSL0709S 100K1R9</v>
          </cell>
          <cell r="K509" t="str">
            <v>TSL0709S 100K1R9 ChÝp</v>
          </cell>
        </row>
        <row r="510">
          <cell r="D510" t="str">
            <v>114194505X</v>
          </cell>
          <cell r="E510" t="str">
            <v>NL322522T-1R0J     ﾁｯﾌﾟT</v>
          </cell>
          <cell r="H510">
            <v>1</v>
          </cell>
          <cell r="I510" t="str">
            <v>electronics parts</v>
          </cell>
          <cell r="J510" t="str">
            <v xml:space="preserve">NL322522T-1R0J    </v>
          </cell>
          <cell r="K510" t="str">
            <v xml:space="preserve">C¶m ®iÖn NL322522T-1R0J </v>
          </cell>
        </row>
        <row r="511">
          <cell r="D511" t="str">
            <v>114194811X</v>
          </cell>
          <cell r="E511" t="str">
            <v>NL322522T-2R7J     ﾁｯﾌﾟT</v>
          </cell>
          <cell r="H511">
            <v>1</v>
          </cell>
          <cell r="I511" t="str">
            <v>electronics parts</v>
          </cell>
          <cell r="J511" t="str">
            <v xml:space="preserve">NL322522T-2R7J  </v>
          </cell>
          <cell r="K511" t="str">
            <v xml:space="preserve">C¶m ®iÖn NL322522T-2R7J </v>
          </cell>
        </row>
        <row r="512">
          <cell r="D512" t="str">
            <v>114199050X</v>
          </cell>
          <cell r="E512" t="str">
            <v>NLC322522T-470K ﾁｯﾌﾟT</v>
          </cell>
          <cell r="H512">
            <v>1</v>
          </cell>
          <cell r="I512" t="str">
            <v>electronics parts</v>
          </cell>
          <cell r="J512" t="str">
            <v>NLC322522T-470K</v>
          </cell>
          <cell r="K512" t="str">
            <v xml:space="preserve">C¶m ®iÖn NLC322522T-470K </v>
          </cell>
        </row>
        <row r="513">
          <cell r="D513" t="str">
            <v>114199061X</v>
          </cell>
          <cell r="E513" t="str">
            <v>NLC322522T-220K</v>
          </cell>
          <cell r="H513">
            <v>1</v>
          </cell>
          <cell r="I513" t="str">
            <v>electronics parts</v>
          </cell>
          <cell r="J513" t="str">
            <v>NLC322522T-220K</v>
          </cell>
          <cell r="K513" t="str">
            <v xml:space="preserve">C¶m ®iÖn NLC322522T-220K </v>
          </cell>
        </row>
        <row r="514">
          <cell r="D514" t="str">
            <v>114199096X</v>
          </cell>
          <cell r="E514" t="str">
            <v>SLF7045T 100MH</v>
          </cell>
          <cell r="H514">
            <v>1</v>
          </cell>
          <cell r="I514" t="str">
            <v>electronics parts</v>
          </cell>
          <cell r="J514" t="str">
            <v>SLF7045T-101MR50</v>
          </cell>
          <cell r="K514" t="str">
            <v xml:space="preserve">Tô SLF7045T-101MR50 </v>
          </cell>
        </row>
        <row r="515">
          <cell r="D515" t="str">
            <v>114199108X</v>
          </cell>
          <cell r="E515" t="str">
            <v>SLF10145T 1000MH</v>
          </cell>
          <cell r="H515">
            <v>1</v>
          </cell>
          <cell r="I515" t="str">
            <v>electronics parts</v>
          </cell>
          <cell r="J515" t="str">
            <v>SLF10145T-102MR29</v>
          </cell>
          <cell r="K515" t="str">
            <v>Tô SLF10145T-102MR29</v>
          </cell>
        </row>
        <row r="516">
          <cell r="D516" t="str">
            <v>115442603X</v>
          </cell>
          <cell r="E516" t="str">
            <v>LPF H354LAI-4402=P3 12T</v>
          </cell>
          <cell r="H516">
            <v>1</v>
          </cell>
          <cell r="I516" t="str">
            <v>electronics parts</v>
          </cell>
          <cell r="J516" t="str">
            <v>H354LAI-4402 DDD=P3</v>
          </cell>
          <cell r="K516" t="str">
            <v>H354LAI-4402 DDD=P3 ChÝp</v>
          </cell>
        </row>
        <row r="517">
          <cell r="D517" t="str">
            <v>115443101X</v>
          </cell>
          <cell r="E517" t="str">
            <v>628BIN-1010=P3  12MMﾃｰﾌﾟ</v>
          </cell>
          <cell r="H517">
            <v>1</v>
          </cell>
          <cell r="I517" t="str">
            <v>electronics parts</v>
          </cell>
          <cell r="J517" t="str">
            <v>628BIN-1010=P3</v>
          </cell>
          <cell r="K517" t="str">
            <v>628BIN-1010=P3 ChÝp</v>
          </cell>
        </row>
        <row r="518">
          <cell r="D518" t="str">
            <v>1232627940</v>
          </cell>
          <cell r="E518" t="str">
            <v>ｺﾈｸﾀ B6B-EH-A</v>
          </cell>
          <cell r="H518">
            <v>5</v>
          </cell>
          <cell r="I518" t="str">
            <v>connection parts</v>
          </cell>
          <cell r="J518" t="str">
            <v>B6B-EH-A</v>
          </cell>
          <cell r="K518" t="str">
            <v>Tô B6B-EH-A</v>
          </cell>
        </row>
        <row r="519">
          <cell r="D519" t="str">
            <v>1232676690</v>
          </cell>
          <cell r="E519" t="str">
            <v>ｺﾈｸﾀ B3P5-VH</v>
          </cell>
          <cell r="H519">
            <v>5</v>
          </cell>
          <cell r="I519" t="str">
            <v>connection parts</v>
          </cell>
          <cell r="J519" t="str">
            <v>B3P5-VH</v>
          </cell>
          <cell r="K519" t="str">
            <v>Tô B3P5-VH</v>
          </cell>
        </row>
        <row r="520">
          <cell r="D520" t="str">
            <v>123362124X</v>
          </cell>
          <cell r="E520" t="str">
            <v>BM05B-SRSS-TB     16ﾃｰﾌﾟ</v>
          </cell>
          <cell r="H520">
            <v>1</v>
          </cell>
          <cell r="I520" t="str">
            <v>electronics parts</v>
          </cell>
          <cell r="J520" t="str">
            <v xml:space="preserve">BM05B-SRSS-TB     </v>
          </cell>
          <cell r="K520" t="str">
            <v>BM05B-SRSS-TB ChÝp</v>
          </cell>
        </row>
        <row r="521">
          <cell r="D521" t="str">
            <v>123362393X</v>
          </cell>
          <cell r="E521" t="str">
            <v>BM08B-SRSS-TB</v>
          </cell>
          <cell r="H521">
            <v>1</v>
          </cell>
          <cell r="I521" t="str">
            <v>electronics parts</v>
          </cell>
          <cell r="J521" t="str">
            <v>BM08B-SRSS-TB</v>
          </cell>
          <cell r="K521" t="str">
            <v>BM08B-SRSS-TB ChÝp</v>
          </cell>
        </row>
        <row r="522">
          <cell r="D522" t="str">
            <v>123362412X</v>
          </cell>
          <cell r="E522" t="str">
            <v>BM07B-SRSS-TB</v>
          </cell>
          <cell r="H522">
            <v>1</v>
          </cell>
          <cell r="I522" t="str">
            <v>electronics parts</v>
          </cell>
          <cell r="J522" t="str">
            <v>BM07B-SRSS-TB</v>
          </cell>
          <cell r="K522" t="str">
            <v>BM07B-SRSS-TB ChÝp</v>
          </cell>
        </row>
        <row r="523">
          <cell r="D523" t="str">
            <v>123362425X</v>
          </cell>
          <cell r="E523" t="str">
            <v>BM10B-SRSS-TB</v>
          </cell>
          <cell r="H523">
            <v>1</v>
          </cell>
          <cell r="I523" t="str">
            <v>electronics parts</v>
          </cell>
          <cell r="J523" t="str">
            <v>BM10B-SRSS-TB</v>
          </cell>
          <cell r="K523" t="str">
            <v>BM10B-SRSS-TB ChÝp</v>
          </cell>
        </row>
        <row r="524">
          <cell r="D524" t="str">
            <v>123362430X</v>
          </cell>
          <cell r="E524" t="str">
            <v>SM05B-SRSS-TB</v>
          </cell>
          <cell r="H524">
            <v>1</v>
          </cell>
          <cell r="I524" t="str">
            <v>electronics parts</v>
          </cell>
          <cell r="J524" t="str">
            <v>SM05B-SRSS-TB</v>
          </cell>
          <cell r="K524" t="str">
            <v>SM05B-SRSS-TB ChÝp</v>
          </cell>
        </row>
        <row r="525">
          <cell r="D525" t="str">
            <v>123362447X</v>
          </cell>
          <cell r="E525" t="str">
            <v>SM07B-SRSS-TB</v>
          </cell>
          <cell r="H525">
            <v>1</v>
          </cell>
          <cell r="I525" t="str">
            <v>electronics parts</v>
          </cell>
          <cell r="J525" t="str">
            <v>SM07B-SRSS-TB</v>
          </cell>
          <cell r="K525" t="str">
            <v>SM07B-SRSS-TB ChÝp</v>
          </cell>
        </row>
        <row r="526">
          <cell r="D526" t="str">
            <v>113420812X</v>
          </cell>
          <cell r="E526" t="str">
            <v>EEVHB 6.3V 330MF</v>
          </cell>
          <cell r="H526">
            <v>1</v>
          </cell>
          <cell r="I526" t="str">
            <v>electronics parts</v>
          </cell>
          <cell r="J526" t="str">
            <v>EEVHB0J331P</v>
          </cell>
          <cell r="K526" t="str">
            <v>Tô EEVHB0J331P</v>
          </cell>
        </row>
        <row r="527">
          <cell r="D527" t="str">
            <v>113405497X</v>
          </cell>
          <cell r="E527" t="str">
            <v>C 1608 50V 680PFCHJﾁｯﾌﾟT</v>
          </cell>
          <cell r="H527">
            <v>1</v>
          </cell>
          <cell r="I527" t="str">
            <v>electronics parts</v>
          </cell>
          <cell r="J527" t="str">
            <v>C1608CH1H681JT</v>
          </cell>
          <cell r="K527" t="str">
            <v xml:space="preserve">Tô C1608CH1H681JT </v>
          </cell>
        </row>
        <row r="528">
          <cell r="D528" t="str">
            <v>114199074X</v>
          </cell>
          <cell r="E528" t="str">
            <v>SLF7045T 1000MH</v>
          </cell>
          <cell r="H528">
            <v>1</v>
          </cell>
          <cell r="I528" t="str">
            <v>electronics parts</v>
          </cell>
          <cell r="J528" t="str">
            <v>SLF7045T-102MR14</v>
          </cell>
          <cell r="K528" t="str">
            <v>Tô SLF7045T-102MR14</v>
          </cell>
        </row>
        <row r="529">
          <cell r="D529" t="str">
            <v>114199089X</v>
          </cell>
          <cell r="E529" t="str">
            <v>SLF7045T 330MH</v>
          </cell>
          <cell r="H529">
            <v>1</v>
          </cell>
          <cell r="I529" t="str">
            <v>electronics parts</v>
          </cell>
          <cell r="J529" t="str">
            <v>SLF7045T-331MR25</v>
          </cell>
          <cell r="K529" t="str">
            <v xml:space="preserve">Tô SLF7045T-331MR25 </v>
          </cell>
        </row>
        <row r="530">
          <cell r="D530" t="str">
            <v>112803630X</v>
          </cell>
          <cell r="E530" t="str">
            <v>1608  1.2Kｵｰﾑ J    ﾁｯﾌﾟT</v>
          </cell>
          <cell r="H530">
            <v>1</v>
          </cell>
          <cell r="I530" t="str">
            <v>electronics parts</v>
          </cell>
          <cell r="J530" t="str">
            <v>ERJ3GEYJ122V</v>
          </cell>
          <cell r="K530" t="str">
            <v>§iÖn trë ERJ3GEYJ122V</v>
          </cell>
        </row>
        <row r="531">
          <cell r="D531" t="str">
            <v>112804617X</v>
          </cell>
          <cell r="E531" t="str">
            <v>R1608 1/16W 3.3K DﾁｯﾌﾟT</v>
          </cell>
          <cell r="H531">
            <v>1</v>
          </cell>
          <cell r="I531" t="str">
            <v>electronics parts</v>
          </cell>
          <cell r="J531" t="str">
            <v>ERJ3RBD332V</v>
          </cell>
          <cell r="K531" t="str">
            <v xml:space="preserve">§iÖn trë ERJ3RBD332V </v>
          </cell>
        </row>
        <row r="532">
          <cell r="D532" t="str">
            <v>112804620X</v>
          </cell>
          <cell r="E532" t="str">
            <v>1608 4.7Kｵｰﾑ 0.5%  ﾁｯﾌﾟT</v>
          </cell>
          <cell r="H532">
            <v>1</v>
          </cell>
          <cell r="I532" t="str">
            <v>electronics parts</v>
          </cell>
          <cell r="J532" t="str">
            <v>ERJ3RBD472V</v>
          </cell>
          <cell r="K532" t="str">
            <v xml:space="preserve">§iÖn trë ERJ3RBD472V </v>
          </cell>
        </row>
        <row r="533">
          <cell r="D533" t="str">
            <v>112804837X</v>
          </cell>
          <cell r="E533" t="str">
            <v>MCR50 68ｵｰﾑ 1/2W</v>
          </cell>
          <cell r="H533">
            <v>1</v>
          </cell>
          <cell r="I533" t="str">
            <v>electronics parts</v>
          </cell>
          <cell r="J533" t="str">
            <v>ERJ12ZYJ680U</v>
          </cell>
          <cell r="K533" t="str">
            <v xml:space="preserve">§iÖn trë ERJ12ZYJ680U </v>
          </cell>
        </row>
        <row r="534">
          <cell r="D534" t="str">
            <v>112805177X</v>
          </cell>
          <cell r="E534" t="str">
            <v>R5025 1/2W 470ｵｰﾑ JﾁｯﾌﾟT</v>
          </cell>
          <cell r="H534">
            <v>1</v>
          </cell>
          <cell r="I534" t="str">
            <v>electronics parts</v>
          </cell>
          <cell r="J534" t="str">
            <v>ERJ12ZYJ471U</v>
          </cell>
          <cell r="K534" t="str">
            <v xml:space="preserve">§iÖn trë ERJ12ZYJ471U </v>
          </cell>
        </row>
        <row r="535">
          <cell r="D535" t="str">
            <v>112805232X</v>
          </cell>
          <cell r="E535" t="str">
            <v>R 5025 1/2W 1.8K   JﾁﾂﾌﾟT</v>
          </cell>
          <cell r="H535">
            <v>1</v>
          </cell>
          <cell r="I535" t="str">
            <v>electronics parts</v>
          </cell>
          <cell r="J535" t="str">
            <v>ERJ12ZYJ182U</v>
          </cell>
          <cell r="K535" t="str">
            <v xml:space="preserve">§iÖn trë ERJ12ZYJ182U </v>
          </cell>
        </row>
        <row r="536">
          <cell r="D536" t="str">
            <v>112805584X</v>
          </cell>
          <cell r="E536" t="str">
            <v>R 1608 1/16W330ｵｰﾑDﾁｯﾌﾟT</v>
          </cell>
          <cell r="H536">
            <v>1</v>
          </cell>
          <cell r="I536" t="str">
            <v>electronics parts</v>
          </cell>
          <cell r="J536" t="str">
            <v>ERJ3RBD331V</v>
          </cell>
          <cell r="K536" t="str">
            <v xml:space="preserve">§iÖn trë ERJ3RBD331V </v>
          </cell>
        </row>
        <row r="537">
          <cell r="D537" t="str">
            <v>1133245410</v>
          </cell>
          <cell r="E537" t="str">
            <v>CE04KME35V 22MF(BP)VB</v>
          </cell>
          <cell r="H537">
            <v>1</v>
          </cell>
          <cell r="I537" t="str">
            <v>electronics parts</v>
          </cell>
          <cell r="J537" t="str">
            <v>KMEBP35VB22MTC04N 6.3x11</v>
          </cell>
          <cell r="K537" t="str">
            <v>§iÖn kh¸ng KMEBP35VB22MTC04N 6.3x11</v>
          </cell>
        </row>
        <row r="538">
          <cell r="D538" t="str">
            <v>111012677X</v>
          </cell>
          <cell r="E538" t="str">
            <v>2SB1188-QR  T100</v>
          </cell>
          <cell r="H538">
            <v>1</v>
          </cell>
          <cell r="I538" t="str">
            <v>electronics parts</v>
          </cell>
          <cell r="J538" t="str">
            <v>2SB1188-QR  T100</v>
          </cell>
          <cell r="K538" t="str">
            <v>2SB1188-QR  T100 ChÝp</v>
          </cell>
        </row>
        <row r="539">
          <cell r="D539" t="str">
            <v>115511923X</v>
          </cell>
          <cell r="E539" t="str">
            <v>A6S-3102-P</v>
          </cell>
          <cell r="H539">
            <v>1</v>
          </cell>
          <cell r="I539" t="str">
            <v>electronics parts</v>
          </cell>
          <cell r="J539" t="str">
            <v>A6S-3102-P</v>
          </cell>
          <cell r="K539" t="str">
            <v>A6S-3102-P ChÝp</v>
          </cell>
        </row>
        <row r="540">
          <cell r="D540" t="str">
            <v>1232680080</v>
          </cell>
          <cell r="E540" t="str">
            <v>S4B-ZR</v>
          </cell>
          <cell r="H540">
            <v>1</v>
          </cell>
          <cell r="I540" t="str">
            <v>electronics parts</v>
          </cell>
          <cell r="J540" t="str">
            <v>S4B-ZR</v>
          </cell>
          <cell r="K540" t="str">
            <v>Tô S4B-ZR</v>
          </cell>
        </row>
        <row r="541">
          <cell r="D541" t="str">
            <v>123362386X</v>
          </cell>
          <cell r="E541" t="str">
            <v>BM06B-SRSS-TB</v>
          </cell>
          <cell r="H541">
            <v>1</v>
          </cell>
          <cell r="I541" t="str">
            <v>electronics parts</v>
          </cell>
          <cell r="J541" t="str">
            <v>BM06B-SRSS-TB</v>
          </cell>
          <cell r="K541" t="str">
            <v>BM06B-SRSS-TB ChÝp</v>
          </cell>
        </row>
        <row r="542">
          <cell r="D542" t="str">
            <v>123362557X</v>
          </cell>
          <cell r="E542" t="str">
            <v>BM04B-SRSS-TB</v>
          </cell>
          <cell r="H542">
            <v>1</v>
          </cell>
          <cell r="I542" t="str">
            <v>electronics parts</v>
          </cell>
          <cell r="J542" t="str">
            <v>BM04B-SRSS-TB</v>
          </cell>
          <cell r="K542" t="str">
            <v>BM04B-SRSS-TB ChÝp</v>
          </cell>
        </row>
        <row r="543">
          <cell r="D543" t="str">
            <v>123362568X</v>
          </cell>
          <cell r="E543" t="str">
            <v>BM03B-SRSS-TB</v>
          </cell>
          <cell r="H543">
            <v>1</v>
          </cell>
          <cell r="I543" t="str">
            <v>electronics parts</v>
          </cell>
          <cell r="J543" t="str">
            <v>BM03B-SRSS-TB</v>
          </cell>
          <cell r="K543" t="str">
            <v>BM03B-SRSS-TB ChÝp</v>
          </cell>
        </row>
        <row r="544">
          <cell r="D544" t="str">
            <v>6235300890</v>
          </cell>
          <cell r="E544" t="str">
            <v>SSH-003T-P0.2</v>
          </cell>
          <cell r="H544">
            <v>1</v>
          </cell>
          <cell r="I544" t="str">
            <v>electronics parts</v>
          </cell>
          <cell r="J544" t="str">
            <v>SSH-003T-P0.2</v>
          </cell>
          <cell r="K544" t="str">
            <v>Tô SSH-003T-P0.2</v>
          </cell>
        </row>
        <row r="545">
          <cell r="J545" t="str">
            <v>＊＊＊</v>
          </cell>
        </row>
        <row r="546">
          <cell r="D546" t="str">
            <v>100031821B</v>
          </cell>
          <cell r="E546" t="str">
            <v>SWﾃﾞﾝｹﾞﾝRPS-7240</v>
          </cell>
          <cell r="H546">
            <v>1</v>
          </cell>
          <cell r="I546" t="str">
            <v>electronics parts</v>
          </cell>
          <cell r="J546" t="str">
            <v>Switching  Power Supply RPS-7240</v>
          </cell>
          <cell r="K546" t="str">
            <v>Bé cÊp ®iÖn nguån RPS-7240</v>
          </cell>
        </row>
        <row r="547">
          <cell r="D547" t="str">
            <v>1000321700</v>
          </cell>
          <cell r="E547" t="str">
            <v>ｽｲｯﾁﾝｸﾞﾃﾞﾝｹﾞﾝ LCA50S-24X</v>
          </cell>
          <cell r="H547">
            <v>1</v>
          </cell>
          <cell r="I547" t="str">
            <v>electronics parts</v>
          </cell>
          <cell r="J547" t="str">
            <v>Switching  Power Supply LCA50S-24X</v>
          </cell>
          <cell r="K547" t="str">
            <v>Bé cÊp ®iÖn nguån LCA50S-24X</v>
          </cell>
        </row>
        <row r="548">
          <cell r="D548" t="str">
            <v>1010478450</v>
          </cell>
          <cell r="E548" t="str">
            <v>EV300R ﾌﾛﾝﾄｶﾊﾞ-</v>
          </cell>
          <cell r="H548">
            <v>2</v>
          </cell>
          <cell r="I548" t="str">
            <v>mechanical parts</v>
          </cell>
          <cell r="J548" t="str">
            <v>EV300R Front Cover</v>
          </cell>
          <cell r="K548" t="str">
            <v xml:space="preserve">MÆt tr­íc EV300R </v>
          </cell>
        </row>
        <row r="549">
          <cell r="D549" t="str">
            <v>102152696A</v>
          </cell>
          <cell r="E549" t="str">
            <v>CP40SA 12*12 ｶｸﾂﾏﾐｶﾞｲﾄﾞ</v>
          </cell>
          <cell r="H549">
            <v>2</v>
          </cell>
          <cell r="I549" t="str">
            <v>mechanical parts</v>
          </cell>
          <cell r="J549" t="str">
            <v>CP40SA 12*12 Square Knob Guide</v>
          </cell>
          <cell r="K549" t="str">
            <v xml:space="preserve">Thanh dÉn CP40SA 12*12 </v>
          </cell>
        </row>
        <row r="550">
          <cell r="D550" t="str">
            <v>1022502840</v>
          </cell>
          <cell r="E550" t="str">
            <v>ｺﾞﾑｱｼ DA-1820A(ﾏﾙ23 12.5</v>
          </cell>
          <cell r="H550">
            <v>2</v>
          </cell>
          <cell r="I550" t="str">
            <v>mechanical parts</v>
          </cell>
          <cell r="J550" t="str">
            <v>Rubber Foot DA-1820A(23*12.5)</v>
          </cell>
          <cell r="K550" t="str">
            <v>Ch©n cao su DA-1820A(trßn) 23 12.5</v>
          </cell>
        </row>
        <row r="551">
          <cell r="D551" t="str">
            <v>1110114030</v>
          </cell>
          <cell r="E551" t="str">
            <v>2SB940</v>
          </cell>
          <cell r="H551">
            <v>1</v>
          </cell>
          <cell r="I551" t="str">
            <v>electronics parts</v>
          </cell>
          <cell r="J551" t="str">
            <v>2SB940</v>
          </cell>
          <cell r="K551" t="str">
            <v>Bãng b¸n dÉn 2SB940</v>
          </cell>
        </row>
        <row r="552">
          <cell r="D552" t="str">
            <v>1133287320</v>
          </cell>
          <cell r="E552" t="str">
            <v>YXF 10V 220MF</v>
          </cell>
          <cell r="H552">
            <v>1</v>
          </cell>
          <cell r="I552" t="str">
            <v>electronics parts</v>
          </cell>
          <cell r="J552" t="str">
            <v>YXF 10V 220MF</v>
          </cell>
          <cell r="K552" t="str">
            <v>Tô ®iÖn YXF 10V 220MF</v>
          </cell>
        </row>
        <row r="553">
          <cell r="D553" t="str">
            <v>1133288110</v>
          </cell>
          <cell r="E553" t="str">
            <v>YXF 10V 470MF</v>
          </cell>
          <cell r="H553">
            <v>1</v>
          </cell>
          <cell r="I553" t="str">
            <v>electronics parts</v>
          </cell>
          <cell r="J553" t="str">
            <v>YXF 10V 470MF</v>
          </cell>
          <cell r="K553" t="str">
            <v>Tô ®iÖn YXF 10V 470MF</v>
          </cell>
        </row>
        <row r="554">
          <cell r="D554" t="str">
            <v>1133288390</v>
          </cell>
          <cell r="E554" t="str">
            <v>YXF 25V 470MF</v>
          </cell>
          <cell r="H554">
            <v>1</v>
          </cell>
          <cell r="I554" t="str">
            <v>electronics parts</v>
          </cell>
          <cell r="J554" t="str">
            <v>YXF 25V 470MF</v>
          </cell>
          <cell r="K554" t="str">
            <v>Tô ®iÖn YXF 25V 470MF</v>
          </cell>
        </row>
        <row r="555">
          <cell r="D555" t="str">
            <v>1133288840</v>
          </cell>
          <cell r="E555" t="str">
            <v>CE04 YXF 10V1000MF</v>
          </cell>
          <cell r="H555">
            <v>1</v>
          </cell>
          <cell r="I555" t="str">
            <v>electronics parts</v>
          </cell>
          <cell r="J555" t="str">
            <v>CE04 YXF 10V1000MF</v>
          </cell>
          <cell r="K555" t="str">
            <v>Tô ®iÖn CE04 YXF 10V1000MF</v>
          </cell>
        </row>
        <row r="556">
          <cell r="D556" t="str">
            <v>1133290160</v>
          </cell>
          <cell r="E556" t="str">
            <v>YXF 35V 1000MF</v>
          </cell>
          <cell r="H556">
            <v>1</v>
          </cell>
          <cell r="I556" t="str">
            <v>electronics parts</v>
          </cell>
          <cell r="J556" t="str">
            <v>YXF 35V 1000MF</v>
          </cell>
          <cell r="K556" t="str">
            <v>Tô ®iÖn YXF 35V 1000MF</v>
          </cell>
        </row>
        <row r="557">
          <cell r="D557" t="str">
            <v>1133290290</v>
          </cell>
          <cell r="E557" t="str">
            <v>NXA 35V 470MF</v>
          </cell>
          <cell r="H557">
            <v>1</v>
          </cell>
          <cell r="I557" t="str">
            <v>electronics parts</v>
          </cell>
          <cell r="J557" t="str">
            <v>NXA 35V 470MF</v>
          </cell>
          <cell r="K557" t="str">
            <v>Tô ®iÖn NXA 35V 470MF</v>
          </cell>
        </row>
        <row r="558">
          <cell r="D558" t="str">
            <v>1133290610</v>
          </cell>
          <cell r="E558" t="str">
            <v>YXG 35V560MF</v>
          </cell>
          <cell r="H558">
            <v>1</v>
          </cell>
          <cell r="I558" t="str">
            <v>electronics parts</v>
          </cell>
          <cell r="J558" t="str">
            <v>YXG 35V560MF</v>
          </cell>
          <cell r="K558" t="str">
            <v>Tô ®iÖn YXG 35V560MF</v>
          </cell>
        </row>
        <row r="559">
          <cell r="D559" t="str">
            <v>1133295390</v>
          </cell>
          <cell r="E559" t="str">
            <v>YXF 25V 100MF</v>
          </cell>
          <cell r="H559">
            <v>1</v>
          </cell>
          <cell r="I559" t="str">
            <v>electronics parts</v>
          </cell>
          <cell r="J559" t="str">
            <v>YXF 25V 100MF</v>
          </cell>
          <cell r="K559" t="str">
            <v>Tô ®iÖn YXF 25V 100MF</v>
          </cell>
        </row>
        <row r="560">
          <cell r="D560" t="str">
            <v>1133295910</v>
          </cell>
          <cell r="E560" t="str">
            <v>CE04 MH7 16V 100MF</v>
          </cell>
          <cell r="H560">
            <v>1</v>
          </cell>
          <cell r="I560" t="str">
            <v>electronics parts</v>
          </cell>
          <cell r="J560" t="str">
            <v>CE04 MH7 16V 100MF</v>
          </cell>
          <cell r="K560" t="str">
            <v>Tô ®iÖn CE04 MH7 16V 100MF</v>
          </cell>
        </row>
        <row r="561">
          <cell r="D561" t="str">
            <v>1133296940</v>
          </cell>
          <cell r="E561" t="str">
            <v>ZA 16V470MF</v>
          </cell>
          <cell r="H561">
            <v>1</v>
          </cell>
          <cell r="I561" t="str">
            <v>electronics parts</v>
          </cell>
          <cell r="J561" t="str">
            <v>ZA 16V470MF</v>
          </cell>
          <cell r="K561" t="str">
            <v>Tô ®iÖn ZA 16V470MF</v>
          </cell>
        </row>
        <row r="562">
          <cell r="D562" t="str">
            <v>1133298740</v>
          </cell>
          <cell r="E562" t="str">
            <v>YXF 16V 1000MF</v>
          </cell>
          <cell r="H562">
            <v>1</v>
          </cell>
          <cell r="I562" t="str">
            <v>electronics parts</v>
          </cell>
          <cell r="J562" t="str">
            <v>YXF 16V 1000MF</v>
          </cell>
          <cell r="K562" t="str">
            <v>Tô ®iÖn YXF 16V 1000MF</v>
          </cell>
        </row>
        <row r="563">
          <cell r="D563" t="str">
            <v>1133298890</v>
          </cell>
          <cell r="E563" t="str">
            <v>YXF 35V 470MF</v>
          </cell>
          <cell r="H563">
            <v>1</v>
          </cell>
          <cell r="I563" t="str">
            <v>electronics parts</v>
          </cell>
          <cell r="J563" t="str">
            <v>YXF 35V 470MF</v>
          </cell>
          <cell r="K563" t="str">
            <v>Tô ®iÖn YXF 35V 470MF</v>
          </cell>
        </row>
        <row r="564">
          <cell r="D564" t="str">
            <v>1151214500</v>
          </cell>
          <cell r="E564" t="str">
            <v>ESD-11V120  ｽﾗｲﾄﾞSW</v>
          </cell>
          <cell r="H564">
            <v>1</v>
          </cell>
          <cell r="I564" t="str">
            <v>electronics parts</v>
          </cell>
          <cell r="J564" t="str">
            <v>ESD-11V120  Slide Switch</v>
          </cell>
          <cell r="K564" t="str">
            <v xml:space="preserve">C«ng t¾c tr­ît ESD-11V120  </v>
          </cell>
        </row>
        <row r="565">
          <cell r="D565" t="str">
            <v>1151445630</v>
          </cell>
          <cell r="E565" t="str">
            <v>ﾃﾞﾝｹﾞﾝSW AAP8Y2112</v>
          </cell>
          <cell r="H565">
            <v>1</v>
          </cell>
          <cell r="I565" t="str">
            <v>electronics parts</v>
          </cell>
          <cell r="J565" t="str">
            <v>Power Switch  AAP8Y2112</v>
          </cell>
          <cell r="K565" t="str">
            <v>C«ng t¾c nguån  AAP8Y2112</v>
          </cell>
        </row>
        <row r="566">
          <cell r="D566" t="str">
            <v>1154604900</v>
          </cell>
          <cell r="E566" t="str">
            <v>HC-49U 14.31818M 17P KDK</v>
          </cell>
          <cell r="H566">
            <v>1</v>
          </cell>
          <cell r="I566" t="str">
            <v>electronics parts</v>
          </cell>
          <cell r="J566" t="str">
            <v>HC-49U 14.31818M 17P KDK</v>
          </cell>
          <cell r="K566" t="str">
            <v>ThiÕt bÞ rung th¹ch anh HC-49U 14.31818M 17P KDK</v>
          </cell>
        </row>
        <row r="567">
          <cell r="D567" t="str">
            <v>1154605660</v>
          </cell>
          <cell r="E567" t="str">
            <v>HC-49/U 28.63636MHz KDK</v>
          </cell>
          <cell r="H567">
            <v>1</v>
          </cell>
          <cell r="I567" t="str">
            <v>electronics parts</v>
          </cell>
          <cell r="J567" t="str">
            <v>HC-49/U 28.63636MHz KDK</v>
          </cell>
          <cell r="K567" t="str">
            <v>ThiÕt bÞ rung th¹ch anh HC-49/U 28.63636MHz KDK</v>
          </cell>
        </row>
        <row r="568">
          <cell r="D568" t="str">
            <v>1210141590</v>
          </cell>
          <cell r="E568" t="str">
            <v>ﾂﾏﾐ ﾏﾙ13       WHT</v>
          </cell>
          <cell r="H568">
            <v>2</v>
          </cell>
          <cell r="I568" t="str">
            <v>mechanical parts</v>
          </cell>
          <cell r="J568" t="str">
            <v>Round Knob13  WHT</v>
          </cell>
          <cell r="K568" t="str">
            <v>C«ng t¾c 13 WHT</v>
          </cell>
        </row>
        <row r="569">
          <cell r="D569" t="str">
            <v>1210171300</v>
          </cell>
          <cell r="E569" t="str">
            <v>CDS16M 12*12 2ｼｮｸﾂﾏﾐ</v>
          </cell>
          <cell r="H569">
            <v>2</v>
          </cell>
          <cell r="I569" t="str">
            <v>mechanical parts</v>
          </cell>
          <cell r="J569" t="str">
            <v>CDS16M 12*12 2 Color  Knob</v>
          </cell>
          <cell r="K569" t="str">
            <v xml:space="preserve">C«ng t¾c CDS16M 12*12 </v>
          </cell>
        </row>
        <row r="570">
          <cell r="D570" t="str">
            <v>1210171470</v>
          </cell>
          <cell r="E570" t="str">
            <v>CDS16M 3.5*7 ﾂﾏﾐ</v>
          </cell>
          <cell r="H570">
            <v>2</v>
          </cell>
          <cell r="I570" t="str">
            <v>mechanical parts</v>
          </cell>
          <cell r="J570" t="str">
            <v>CDS16M 3.5*7 Knob</v>
          </cell>
          <cell r="K570" t="str">
            <v xml:space="preserve">C«ng t¾c CDS16M 3.5*7 </v>
          </cell>
        </row>
        <row r="571">
          <cell r="D571" t="str">
            <v>1210171560</v>
          </cell>
          <cell r="E571" t="str">
            <v>CP40SA 12*12 ｶｸﾂﾏﾐ</v>
          </cell>
          <cell r="H571">
            <v>2</v>
          </cell>
          <cell r="I571" t="str">
            <v>mechanical parts</v>
          </cell>
          <cell r="J571" t="str">
            <v>CP40SA 12*12 Square Knob</v>
          </cell>
          <cell r="K571" t="str">
            <v>C«ng t¾c CP40SA 12*12</v>
          </cell>
        </row>
        <row r="572">
          <cell r="D572" t="str">
            <v>1210301330</v>
          </cell>
          <cell r="E572" t="str">
            <v>ﾌﾟﾗｽﾁｯｸｱｼ NO1</v>
          </cell>
          <cell r="H572">
            <v>2</v>
          </cell>
          <cell r="I572" t="str">
            <v>mechanical parts</v>
          </cell>
          <cell r="J572" t="str">
            <v>Plastic Foot NO1</v>
          </cell>
          <cell r="K572" t="str">
            <v>Ch©n nhùa  NO1</v>
          </cell>
        </row>
        <row r="573">
          <cell r="D573" t="str">
            <v>1210901060</v>
          </cell>
          <cell r="E573" t="str">
            <v>D1103 LEDﾗｲﾄ 2*4</v>
          </cell>
          <cell r="H573">
            <v>2</v>
          </cell>
          <cell r="I573" t="str">
            <v>mechanical parts</v>
          </cell>
          <cell r="J573" t="str">
            <v>D1103 LED Light 2*4</v>
          </cell>
          <cell r="K573" t="str">
            <v>§ièt ph¸t s¸ng D1103 LED 2*4</v>
          </cell>
        </row>
        <row r="574">
          <cell r="D574" t="str">
            <v>1230204400</v>
          </cell>
          <cell r="E574" t="str">
            <v>Dｻﾌﾞﾌﾟﾗｸﾞ 25P JBZ-25P</v>
          </cell>
          <cell r="H574">
            <v>2</v>
          </cell>
          <cell r="I574" t="str">
            <v>mechanical parts</v>
          </cell>
          <cell r="J574" t="str">
            <v>D Sub Plug 25P JBZ-25P</v>
          </cell>
          <cell r="K574" t="str">
            <v>PhÝch c¾m phô D 25P JBZ-25P</v>
          </cell>
        </row>
        <row r="575">
          <cell r="D575" t="str">
            <v>1230206190</v>
          </cell>
          <cell r="E575" t="str">
            <v>DｻﾌﾞｺﾈｸﾀP/N103-0096-01</v>
          </cell>
          <cell r="H575">
            <v>2</v>
          </cell>
          <cell r="I575" t="str">
            <v>mechanical parts</v>
          </cell>
          <cell r="J575" t="str">
            <v>D Sub Connetor P/N103-0096-01</v>
          </cell>
          <cell r="K575" t="str">
            <v>C¸i nèi phô D P/N103-0096-01</v>
          </cell>
        </row>
        <row r="576">
          <cell r="D576" t="str">
            <v>1230206640</v>
          </cell>
          <cell r="E576" t="str">
            <v>Dｻﾌﾞｼ-ﾙﾄﾞｶﾊﾞ-J-C25-2C25P</v>
          </cell>
          <cell r="H576">
            <v>2</v>
          </cell>
          <cell r="I576" t="str">
            <v>mechanical parts</v>
          </cell>
          <cell r="J576" t="str">
            <v>D Sub Shield CoverJ-C25-2C25P</v>
          </cell>
          <cell r="K576" t="str">
            <v>N¾p ®Ëy D -J-C25-2C25P</v>
          </cell>
        </row>
        <row r="577">
          <cell r="D577" t="str">
            <v>1230329590</v>
          </cell>
          <cell r="E577" t="str">
            <v>BNC J2ﾚﾝ</v>
          </cell>
          <cell r="H577">
            <v>2</v>
          </cell>
          <cell r="I577" t="str">
            <v>mechanical parts</v>
          </cell>
          <cell r="J577" t="str">
            <v>BNC J2 Ream</v>
          </cell>
          <cell r="K577" t="str">
            <v>Vßng BNC J2</v>
          </cell>
        </row>
        <row r="578">
          <cell r="D578" t="str">
            <v>1230330990</v>
          </cell>
          <cell r="E578" t="str">
            <v>ﾋﾟﾝｼﾞｬｯｸJPJ1044-01-010</v>
          </cell>
          <cell r="H578">
            <v>2</v>
          </cell>
          <cell r="I578" t="str">
            <v>mechanical parts</v>
          </cell>
          <cell r="J578" t="str">
            <v>Pinjack JPJ1044-01-010</v>
          </cell>
          <cell r="K578" t="str">
            <v>Ch©n kÝch JPJ1044-01-010</v>
          </cell>
        </row>
        <row r="579">
          <cell r="D579" t="str">
            <v>1230525800</v>
          </cell>
          <cell r="E579" t="str">
            <v>HXC0328-01-110 SWﾅｼBNC</v>
          </cell>
          <cell r="H579">
            <v>2</v>
          </cell>
          <cell r="I579" t="str">
            <v>mechanical parts</v>
          </cell>
          <cell r="J579" t="str">
            <v>HXC0328-01-110 None Switch BNC</v>
          </cell>
          <cell r="K579" t="str">
            <v>HXC0328-01-110 SW BNC</v>
          </cell>
        </row>
        <row r="580">
          <cell r="D580" t="str">
            <v>1240509160</v>
          </cell>
          <cell r="E580" t="str">
            <v>15T96(120)P1.25-8BB</v>
          </cell>
          <cell r="H580">
            <v>2</v>
          </cell>
          <cell r="I580" t="str">
            <v>mechanical parts</v>
          </cell>
          <cell r="J580" t="str">
            <v>15T96(120)P1.25-8BB</v>
          </cell>
          <cell r="K580" t="str">
            <v>C¸p dÑt 15T96(120)P1.25-8BB</v>
          </cell>
        </row>
        <row r="581">
          <cell r="D581" t="str">
            <v>1253193680</v>
          </cell>
          <cell r="E581" t="str">
            <v>ﾃ-ﾌﾞﾙﾀｯﾌﾟ 4600BC-N</v>
          </cell>
          <cell r="H581">
            <v>2</v>
          </cell>
          <cell r="I581" t="str">
            <v>mechanical parts</v>
          </cell>
          <cell r="J581" t="str">
            <v>Table Tap 4600BC-N</v>
          </cell>
          <cell r="K581" t="str">
            <v>Taro bµn 4600BC-N</v>
          </cell>
        </row>
        <row r="582">
          <cell r="D582" t="str">
            <v>1323117170</v>
          </cell>
          <cell r="E582" t="str">
            <v>ﾊﾞ-ｺ-ﾄﾞﾖｳﾗﾍﾞﾙ 56*135</v>
          </cell>
          <cell r="H582">
            <v>2</v>
          </cell>
          <cell r="I582" t="str">
            <v>mechanical parts</v>
          </cell>
          <cell r="J582" t="str">
            <v>Bar Code Label 56*135</v>
          </cell>
          <cell r="K582" t="str">
            <v>GiÊy d¸n m· v¹ch 56*135</v>
          </cell>
        </row>
        <row r="583">
          <cell r="D583" t="str">
            <v>1333105310</v>
          </cell>
          <cell r="E583" t="str">
            <v>ｷｷﾎｼｮｳｼｮ(ｼｭｯﾁｮｳ) YEL</v>
          </cell>
          <cell r="H583">
            <v>2</v>
          </cell>
          <cell r="I583" t="str">
            <v>mechanical parts</v>
          </cell>
          <cell r="J583" t="str">
            <v>Guarantee Certificate YEL</v>
          </cell>
          <cell r="K583" t="str">
            <v>GiÊy b¶o hµnh</v>
          </cell>
        </row>
        <row r="584">
          <cell r="D584" t="str">
            <v>6051013510</v>
          </cell>
          <cell r="E584" t="str">
            <v>ULﾁｭ-ﾌﾞ3/8 T-105ｸﾛ L=180</v>
          </cell>
          <cell r="H584">
            <v>2</v>
          </cell>
          <cell r="I584" t="str">
            <v>mechanical parts</v>
          </cell>
          <cell r="J584" t="str">
            <v>ULTube3/8 T-105BLK L=180</v>
          </cell>
          <cell r="K584" t="str">
            <v>èng UL3/8 T-105ｸﾛ L=180</v>
          </cell>
        </row>
        <row r="585">
          <cell r="D585" t="str">
            <v>6060101930</v>
          </cell>
          <cell r="E585" t="str">
            <v>+ﾅﾍﾞ 3*6 3ﾃﾝｾﾑｽ P4 FEZNC</v>
          </cell>
          <cell r="H585">
            <v>6</v>
          </cell>
          <cell r="I585" t="str">
            <v>screw parts</v>
          </cell>
          <cell r="J585" t="str">
            <v>+Pan 3*6 3 Set Screw P4 FEZNC</v>
          </cell>
          <cell r="K585" t="str">
            <v xml:space="preserve">VÝt låi (+) 3*6  </v>
          </cell>
        </row>
        <row r="586">
          <cell r="D586" t="str">
            <v>6060314550</v>
          </cell>
          <cell r="E586" t="str">
            <v>+ﾊﾞｲﾝﾄﾞ 4*35 FE NI</v>
          </cell>
          <cell r="H586">
            <v>6</v>
          </cell>
          <cell r="I586" t="str">
            <v>screw parts</v>
          </cell>
          <cell r="J586" t="str">
            <v>+Bind 4*35 FE NI</v>
          </cell>
          <cell r="K586" t="str">
            <v>VÝt ®Çu trßn (+)  4*35 FE NI</v>
          </cell>
        </row>
        <row r="587">
          <cell r="D587" t="str">
            <v>6060430070</v>
          </cell>
          <cell r="E587" t="str">
            <v>+ｻﾗBﾀｲﾄ 3*8 FE NI</v>
          </cell>
          <cell r="H587">
            <v>6</v>
          </cell>
          <cell r="I587" t="str">
            <v>screw parts</v>
          </cell>
          <cell r="J587" t="str">
            <v>+Flat B 3*8 FE NI</v>
          </cell>
          <cell r="K587" t="str">
            <v>VÝt ®Çu «van (+) 3*8 FE NI</v>
          </cell>
        </row>
        <row r="588">
          <cell r="D588" t="str">
            <v>6063611120</v>
          </cell>
          <cell r="E588" t="str">
            <v>ﾌﾗﾝｼﾞﾅｯﾄ M4 FE ZNC</v>
          </cell>
          <cell r="H588">
            <v>6</v>
          </cell>
          <cell r="I588" t="str">
            <v>screw parts</v>
          </cell>
          <cell r="J588" t="str">
            <v>Flange Nut M4 FE ZNC</v>
          </cell>
          <cell r="K588" t="str">
            <v>èc cã gê M4 FE ZNC</v>
          </cell>
        </row>
        <row r="589">
          <cell r="D589" t="str">
            <v>6063711330</v>
          </cell>
          <cell r="E589" t="str">
            <v>ﾜｯｼｬ  3X8X0.5 FE ZNC</v>
          </cell>
          <cell r="H589">
            <v>6</v>
          </cell>
          <cell r="I589" t="str">
            <v>screw parts</v>
          </cell>
          <cell r="J589" t="str">
            <v>Washer  3X8X0.5 FE ZNC</v>
          </cell>
          <cell r="K589" t="str">
            <v>Vßng ®Öm  3X8X0.5 FE ZNC</v>
          </cell>
        </row>
        <row r="590">
          <cell r="D590" t="str">
            <v>6063810750</v>
          </cell>
          <cell r="E590" t="str">
            <v>Sﾜｯｼｬ M3   FE ZNC</v>
          </cell>
          <cell r="H590">
            <v>6</v>
          </cell>
          <cell r="I590" t="str">
            <v>screw parts</v>
          </cell>
          <cell r="J590" t="str">
            <v>S Washer M3   FE ZNC</v>
          </cell>
          <cell r="K590" t="str">
            <v>Vßng ®Öm S M3   FE ZNC</v>
          </cell>
        </row>
        <row r="591">
          <cell r="D591" t="str">
            <v>6310600080</v>
          </cell>
          <cell r="E591" t="str">
            <v>SECOM ｼｰﾙ (ｼｮｳ)</v>
          </cell>
          <cell r="H591">
            <v>2</v>
          </cell>
          <cell r="I591" t="str">
            <v>mechanical parts</v>
          </cell>
          <cell r="J591" t="str">
            <v>SECOM Seal (Mini)</v>
          </cell>
          <cell r="K591" t="str">
            <v>GiÊy d¸n ®Ò can SECOM (lo¹i nhá)</v>
          </cell>
        </row>
        <row r="592">
          <cell r="D592" t="str">
            <v>UV00511</v>
          </cell>
          <cell r="E592" t="str">
            <v>TVC CMS40P Main Chip KU  N8860</v>
          </cell>
          <cell r="F592" t="str">
            <v>UG08011</v>
          </cell>
          <cell r="G592" t="str">
            <v>CMS40P ﾒｲﾝ ﾁｯﾌﾟKU  N8860</v>
          </cell>
          <cell r="H592">
            <v>4</v>
          </cell>
          <cell r="I592" t="str">
            <v xml:space="preserve">pcb unit </v>
          </cell>
          <cell r="J592" t="str">
            <v>TVC CMS40P Main Chip KU  N8860</v>
          </cell>
          <cell r="K592" t="str">
            <v>B¶ng m¹ch chÝnh CMS40P KU N8860</v>
          </cell>
        </row>
        <row r="593">
          <cell r="D593" t="str">
            <v>UV00512</v>
          </cell>
          <cell r="E593" t="str">
            <v>TVC CMS40P Sub Chip KU N8900</v>
          </cell>
          <cell r="F593" t="str">
            <v>UG08012</v>
          </cell>
          <cell r="G593" t="str">
            <v>CMS40P ｻﾌﾞ ﾁｯﾌﾟKU</v>
          </cell>
          <cell r="H593">
            <v>4</v>
          </cell>
          <cell r="I593" t="str">
            <v xml:space="preserve">pcb unit </v>
          </cell>
          <cell r="J593" t="str">
            <v>TVC CMS40P Sub Chip KU N8900</v>
          </cell>
          <cell r="K593" t="str">
            <v>B¶ng m¹ch phô CMS40P KU N8900</v>
          </cell>
        </row>
        <row r="594">
          <cell r="D594" t="str">
            <v>UV00611</v>
          </cell>
          <cell r="E594" t="str">
            <v>TVC CP10AL NTSC Comp Chip KU P3680</v>
          </cell>
          <cell r="F594" t="str">
            <v>UG53512</v>
          </cell>
          <cell r="G594" t="str">
            <v>CP10AL NTSCCOMPﾁｯﾌKP3680</v>
          </cell>
          <cell r="H594">
            <v>4</v>
          </cell>
          <cell r="I594" t="str">
            <v xml:space="preserve">pcb unit </v>
          </cell>
          <cell r="J594" t="str">
            <v>TVC CP10AL NTSC Comp Chip KU P3680</v>
          </cell>
          <cell r="K594" t="str">
            <v>B¶ng m¹ch CP10AL NTSC KU P3680</v>
          </cell>
        </row>
        <row r="595">
          <cell r="D595" t="str">
            <v>UV00711</v>
          </cell>
          <cell r="E595" t="str">
            <v>TVC CP40L NTSC Comp Chip KU P6460</v>
          </cell>
          <cell r="F595" t="str">
            <v>UG54013</v>
          </cell>
          <cell r="G595" t="str">
            <v>CP40L NTSCCOMPﾁｯｯﾌﾟP6460</v>
          </cell>
          <cell r="H595">
            <v>4</v>
          </cell>
          <cell r="I595" t="str">
            <v xml:space="preserve">pcb unit </v>
          </cell>
          <cell r="J595" t="str">
            <v>TVC CP40L NTSC Comp Chip KU P6460</v>
          </cell>
          <cell r="K595" t="str">
            <v>B¶ng m¹ch CP40L NTSC KU P6460</v>
          </cell>
        </row>
        <row r="596">
          <cell r="D596" t="str">
            <v>UV00811</v>
          </cell>
          <cell r="E596" t="str">
            <v>TVC CP40SAL NTSC Comp Chip KU P6500</v>
          </cell>
          <cell r="F596" t="str">
            <v>UG54513</v>
          </cell>
          <cell r="G596" t="str">
            <v>CP40SAL NTSCCOMPﾁｯﾌP6500</v>
          </cell>
          <cell r="H596">
            <v>4</v>
          </cell>
          <cell r="I596" t="str">
            <v xml:space="preserve">pcb unit </v>
          </cell>
          <cell r="J596" t="str">
            <v>TVC CP40SAL NTSC Comp Chip KU P6500</v>
          </cell>
          <cell r="K596" t="str">
            <v>B¶ng m¹ch CP40SAL NTSC KU P6500</v>
          </cell>
        </row>
        <row r="597">
          <cell r="D597" t="str">
            <v>V323100150</v>
          </cell>
          <cell r="E597" t="str">
            <v>ﾀｯｸﾀｲﾄﾙ（赤）ﾀｰ70-41NR</v>
          </cell>
          <cell r="H597">
            <v>10</v>
          </cell>
          <cell r="I597" t="str">
            <v>Consumable for Production</v>
          </cell>
          <cell r="J597" t="str">
            <v>Cutting Seal 8MM（RED)</v>
          </cell>
          <cell r="K597" t="str">
            <v>GiÊy d¸n ph©n biÖt (mµu ®á)</v>
          </cell>
        </row>
        <row r="598">
          <cell r="D598" t="str">
            <v>1230524410</v>
          </cell>
          <cell r="E598" t="str">
            <v>ｺﾈｸﾀXJ8A-0211(ﾀﾝﾗｸｿｹｯﾄ）</v>
          </cell>
          <cell r="F598" t="str">
            <v>1240431140</v>
          </cell>
          <cell r="G598" t="str">
            <v>Connector J180002-003LU</v>
          </cell>
          <cell r="H598">
            <v>2</v>
          </cell>
          <cell r="I598" t="str">
            <v>mechanical parts</v>
          </cell>
          <cell r="J598" t="str">
            <v>Connector J8A-0211</v>
          </cell>
          <cell r="K598" t="str">
            <v>D©y nèi J8A-0211</v>
          </cell>
        </row>
        <row r="599">
          <cell r="D599" t="str">
            <v>1233624010</v>
          </cell>
          <cell r="E599" t="str">
            <v>ｺﾈｸﾀXG8S-0331 3Pﾍｯﾀﾞ</v>
          </cell>
          <cell r="F599" t="str">
            <v>1233625480</v>
          </cell>
          <cell r="G599" t="str">
            <v>Connector 82540-0311LU</v>
          </cell>
          <cell r="H599">
            <v>2</v>
          </cell>
          <cell r="I599" t="str">
            <v>mechanical parts</v>
          </cell>
          <cell r="J599" t="str">
            <v>Connector XG8S-0331 3P Header</v>
          </cell>
          <cell r="K599" t="str">
            <v>D©y nèi XG8S-0331 3P Header</v>
          </cell>
        </row>
        <row r="600">
          <cell r="D600" t="str">
            <v>1133288240</v>
          </cell>
          <cell r="E600" t="str">
            <v>YXF 16V 100MF</v>
          </cell>
          <cell r="H600">
            <v>1</v>
          </cell>
          <cell r="I600" t="str">
            <v>electronics parts</v>
          </cell>
          <cell r="J600" t="str">
            <v>YXF 16V 100MF</v>
          </cell>
          <cell r="K600" t="str">
            <v>Tô YXF 16V 100MF</v>
          </cell>
        </row>
        <row r="601">
          <cell r="D601" t="str">
            <v>1133288550</v>
          </cell>
          <cell r="E601" t="str">
            <v>CE04 YXF 16V 470MF</v>
          </cell>
          <cell r="H601">
            <v>1</v>
          </cell>
          <cell r="I601" t="str">
            <v>electronics parts</v>
          </cell>
          <cell r="J601" t="str">
            <v>CE04 YXF 16V 470MF</v>
          </cell>
          <cell r="K601" t="str">
            <v>Tô CE04 YXF 16V 470MF</v>
          </cell>
        </row>
        <row r="602">
          <cell r="D602" t="str">
            <v>113329960X</v>
          </cell>
          <cell r="E602" t="str">
            <v>RGV 6.3V  22MF    12ﾃｰﾌﾟ</v>
          </cell>
          <cell r="H602">
            <v>1</v>
          </cell>
          <cell r="I602" t="str">
            <v>electronics parts</v>
          </cell>
          <cell r="J602" t="str">
            <v>RGV 6.3V  22MF    12 Tape</v>
          </cell>
          <cell r="K602" t="str">
            <v xml:space="preserve">Tô RGV 6.3V  22MF </v>
          </cell>
        </row>
        <row r="603">
          <cell r="D603" t="str">
            <v>113420012X</v>
          </cell>
          <cell r="E603" t="str">
            <v>RGV 25V  4.7MF    12ﾃｰﾌﾟ</v>
          </cell>
          <cell r="H603">
            <v>1</v>
          </cell>
          <cell r="I603" t="str">
            <v>electronics parts</v>
          </cell>
          <cell r="J603" t="str">
            <v>RGV 25V  4.7MF    12 Tape</v>
          </cell>
          <cell r="K603" t="str">
            <v xml:space="preserve">Tô RGV 25V  4.7MF  </v>
          </cell>
        </row>
        <row r="604">
          <cell r="D604" t="str">
            <v>1134239690</v>
          </cell>
          <cell r="E604" t="str">
            <v>NXA 10V1000MF BP</v>
          </cell>
          <cell r="H604">
            <v>1</v>
          </cell>
          <cell r="I604" t="str">
            <v>electronics parts</v>
          </cell>
          <cell r="J604" t="str">
            <v>NXA 10V1000MF BP</v>
          </cell>
          <cell r="K604" t="str">
            <v>Tô NXA 10V1000MF BP</v>
          </cell>
        </row>
        <row r="605">
          <cell r="D605" t="str">
            <v>1133288660</v>
          </cell>
          <cell r="E605" t="str">
            <v>CE04 YXF 50V 10MF</v>
          </cell>
          <cell r="H605">
            <v>1</v>
          </cell>
          <cell r="I605" t="str">
            <v>electronics parts</v>
          </cell>
          <cell r="J605" t="str">
            <v>CE04 YXF 50V 10MF</v>
          </cell>
          <cell r="K605" t="str">
            <v>Tô CE04 YXF 50V 10MF</v>
          </cell>
        </row>
        <row r="606">
          <cell r="D606" t="str">
            <v>113420825X</v>
          </cell>
          <cell r="E606" t="str">
            <v>RGV 35V 100MF</v>
          </cell>
          <cell r="H606">
            <v>1</v>
          </cell>
          <cell r="I606" t="str">
            <v>electronics parts</v>
          </cell>
          <cell r="J606" t="str">
            <v>RGV 35V 100MF</v>
          </cell>
          <cell r="K606" t="str">
            <v xml:space="preserve">Tô RGV 35V 100MF </v>
          </cell>
        </row>
        <row r="607">
          <cell r="J607" t="str">
            <v>＊＊＊</v>
          </cell>
        </row>
        <row r="608">
          <cell r="D608" t="str">
            <v>1011645390</v>
          </cell>
          <cell r="E608" t="str">
            <v>CP10A ﾌﾛﾝﾄﾊﾟﾈﾙｼｬ-ｼ</v>
          </cell>
          <cell r="H608">
            <v>2</v>
          </cell>
          <cell r="I608" t="str">
            <v>mechanical parts</v>
          </cell>
          <cell r="J608" t="str">
            <v>CP10A Front Panel Chassis</v>
          </cell>
          <cell r="K608" t="str">
            <v xml:space="preserve">Khung tr­íc CP10A </v>
          </cell>
        </row>
        <row r="609">
          <cell r="D609" t="str">
            <v>1011645460</v>
          </cell>
          <cell r="E609" t="str">
            <v>CP40SA ﾌﾛﾝﾄﾊﾟﾈﾙｼｬ-ｼ</v>
          </cell>
          <cell r="H609">
            <v>2</v>
          </cell>
          <cell r="I609" t="str">
            <v>mechanical parts</v>
          </cell>
          <cell r="J609" t="str">
            <v>CP40SA Front Panel Chassis</v>
          </cell>
          <cell r="K609" t="str">
            <v xml:space="preserve">Khung tr­íc CP40SA </v>
          </cell>
        </row>
        <row r="610">
          <cell r="D610" t="str">
            <v>1011645550</v>
          </cell>
          <cell r="E610" t="str">
            <v>CP10AL ｼｬｰｼ</v>
          </cell>
          <cell r="H610">
            <v>2</v>
          </cell>
          <cell r="I610" t="str">
            <v>mechanical parts</v>
          </cell>
          <cell r="J610" t="str">
            <v>CP10AL Chassis</v>
          </cell>
          <cell r="K610" t="str">
            <v xml:space="preserve">Khung CP10AL </v>
          </cell>
        </row>
        <row r="611">
          <cell r="D611" t="str">
            <v>1011645660</v>
          </cell>
          <cell r="E611" t="str">
            <v>CP40L ｼｬ-ｼ</v>
          </cell>
          <cell r="H611">
            <v>2</v>
          </cell>
          <cell r="I611" t="str">
            <v>mechanical parts</v>
          </cell>
          <cell r="J611" t="str">
            <v>CP40L Chassis</v>
          </cell>
          <cell r="K611" t="str">
            <v>Khung CP40L</v>
          </cell>
        </row>
        <row r="612">
          <cell r="D612" t="str">
            <v>1011645790</v>
          </cell>
          <cell r="E612" t="str">
            <v>CMS40P ｼｬ-ｼ</v>
          </cell>
          <cell r="H612">
            <v>2</v>
          </cell>
          <cell r="I612" t="str">
            <v>mechanical parts</v>
          </cell>
          <cell r="J612" t="str">
            <v>CMS40P Chassis</v>
          </cell>
          <cell r="K612" t="str">
            <v>Khung CMS40P</v>
          </cell>
        </row>
        <row r="613">
          <cell r="D613" t="str">
            <v>1011645840</v>
          </cell>
          <cell r="E613" t="str">
            <v>CMS40P ﾊﾟﾈﾙｼｬ-ｼ</v>
          </cell>
          <cell r="H613">
            <v>2</v>
          </cell>
          <cell r="I613" t="str">
            <v>mechanical parts</v>
          </cell>
          <cell r="J613" t="str">
            <v>CMS40P Panel Chassis</v>
          </cell>
          <cell r="K613" t="str">
            <v xml:space="preserve">Khung tr­íc CMS40P </v>
          </cell>
        </row>
        <row r="614">
          <cell r="D614" t="str">
            <v>1012147220</v>
          </cell>
          <cell r="E614" t="str">
            <v>CMS40P ｹ-ｽｶﾗ-ｺ-ﾊﾝ</v>
          </cell>
          <cell r="H614">
            <v>2</v>
          </cell>
          <cell r="I614" t="str">
            <v>mechanical parts</v>
          </cell>
          <cell r="J614" t="str">
            <v>CMS40P Case Color Steel</v>
          </cell>
          <cell r="K614" t="str">
            <v xml:space="preserve">Vá CMS40P </v>
          </cell>
        </row>
        <row r="615">
          <cell r="D615" t="str">
            <v>1012147370</v>
          </cell>
          <cell r="E615" t="str">
            <v>CP10AL ｹ-ｽ (T0.8)</v>
          </cell>
          <cell r="H615">
            <v>2</v>
          </cell>
          <cell r="I615" t="str">
            <v>mechanical parts</v>
          </cell>
          <cell r="J615" t="str">
            <v>CP10AL Case (T0.8)</v>
          </cell>
          <cell r="K615" t="str">
            <v>Vá CP10AL  (T0.8)</v>
          </cell>
        </row>
        <row r="616">
          <cell r="D616" t="str">
            <v>1012147440</v>
          </cell>
          <cell r="E616" t="str">
            <v>CP40L ｹ-ｽ (T0.8)</v>
          </cell>
          <cell r="H616">
            <v>2</v>
          </cell>
          <cell r="I616" t="str">
            <v>mechanical parts</v>
          </cell>
          <cell r="J616" t="str">
            <v>CP40L Case (T0.8)</v>
          </cell>
          <cell r="K616" t="str">
            <v>Vá CP40L  (T0.8)</v>
          </cell>
        </row>
        <row r="617">
          <cell r="D617" t="str">
            <v>1013532780</v>
          </cell>
          <cell r="E617" t="str">
            <v>CP10A ﾘｱﾊﾟﾈﾙｷｼﾞ</v>
          </cell>
          <cell r="H617">
            <v>2</v>
          </cell>
          <cell r="I617" t="str">
            <v>mechanical parts</v>
          </cell>
          <cell r="J617" t="str">
            <v>CP10A Rear Panel</v>
          </cell>
          <cell r="K617" t="str">
            <v xml:space="preserve">B¶n mÆt sau CP10AL </v>
          </cell>
        </row>
        <row r="618">
          <cell r="D618" t="str">
            <v>1013532830</v>
          </cell>
          <cell r="E618" t="str">
            <v>CP40L ﾘｱﾊﾟﾈﾙ</v>
          </cell>
          <cell r="H618">
            <v>2</v>
          </cell>
          <cell r="I618" t="str">
            <v>mechanical parts</v>
          </cell>
          <cell r="J618" t="str">
            <v>CP40L Rear Panel</v>
          </cell>
          <cell r="K618" t="str">
            <v xml:space="preserve">B¶n mÆt sau CP40L </v>
          </cell>
        </row>
        <row r="619">
          <cell r="D619" t="str">
            <v>1013532900</v>
          </cell>
          <cell r="E619" t="str">
            <v>CP40SAL ﾘｱﾊﾟﾈﾙ</v>
          </cell>
          <cell r="H619">
            <v>2</v>
          </cell>
          <cell r="I619" t="str">
            <v>mechanical parts</v>
          </cell>
          <cell r="J619" t="str">
            <v>CP40SAL Rear Panel</v>
          </cell>
          <cell r="K619" t="str">
            <v xml:space="preserve">B¶n mÆt sau CP40SAL </v>
          </cell>
        </row>
        <row r="620">
          <cell r="D620" t="str">
            <v>1013533060</v>
          </cell>
          <cell r="E620" t="str">
            <v>CMS40P ﾘｱﾊﾟﾈﾙ ｷｼﾞ</v>
          </cell>
          <cell r="H620">
            <v>2</v>
          </cell>
          <cell r="I620" t="str">
            <v>mechanical parts</v>
          </cell>
          <cell r="J620" t="str">
            <v>CMS40P Rear Panel</v>
          </cell>
          <cell r="K620" t="str">
            <v xml:space="preserve">B¶n mÆt sau CMS40P </v>
          </cell>
        </row>
        <row r="621">
          <cell r="D621" t="str">
            <v>1013533170</v>
          </cell>
          <cell r="E621" t="str">
            <v>CMS40P ｾｯﾃｲﾊﾟﾈﾙ ｷｼﾞ</v>
          </cell>
          <cell r="H621">
            <v>2</v>
          </cell>
          <cell r="I621" t="str">
            <v>mechanical parts</v>
          </cell>
          <cell r="J621" t="str">
            <v>CMS40P Setting Panel</v>
          </cell>
          <cell r="K621" t="str">
            <v xml:space="preserve">Khung ®Þnh vÞ CMS40P </v>
          </cell>
        </row>
        <row r="622">
          <cell r="D622" t="str">
            <v>1013533200</v>
          </cell>
          <cell r="E622" t="str">
            <v>CMC0150 ﾘｱﾊﾟﾈﾙ ｷｼﾞ</v>
          </cell>
          <cell r="H622">
            <v>2</v>
          </cell>
          <cell r="I622" t="str">
            <v>mechanical parts</v>
          </cell>
          <cell r="J622" t="str">
            <v>CMC0150 Rear Panel</v>
          </cell>
          <cell r="K622" t="str">
            <v>B¶n mÆt sau CMC0150</v>
          </cell>
        </row>
        <row r="623">
          <cell r="D623" t="str">
            <v>1023189680</v>
          </cell>
          <cell r="E623" t="str">
            <v>C-MS8 IECﾀｲｻｸｶﾅｸﾞ</v>
          </cell>
          <cell r="H623">
            <v>2</v>
          </cell>
          <cell r="I623" t="str">
            <v>mechanical parts</v>
          </cell>
          <cell r="J623" t="str">
            <v>C-MS8 IEC Bracket</v>
          </cell>
          <cell r="K623" t="str">
            <v>Gi¸ ®ì C-MS8 IEC</v>
          </cell>
        </row>
        <row r="624">
          <cell r="J624" t="str">
            <v>＊＊＊</v>
          </cell>
        </row>
        <row r="625">
          <cell r="D625" t="str">
            <v>1010475400</v>
          </cell>
          <cell r="E625" t="str">
            <v>CP10AL ﾌﾛﾝﾄﾊﾟﾈﾙ   ﾇﾘ･ｼﾙｸ</v>
          </cell>
          <cell r="H625">
            <v>2</v>
          </cell>
          <cell r="I625" t="str">
            <v>mechanical parts</v>
          </cell>
          <cell r="J625" t="str">
            <v>CP10AL Front Panel</v>
          </cell>
          <cell r="K625" t="str">
            <v xml:space="preserve">B¶n mÆt tr­íc CP10AL </v>
          </cell>
        </row>
        <row r="626">
          <cell r="D626" t="str">
            <v>101047559A</v>
          </cell>
          <cell r="E626" t="str">
            <v>CP40L ﾌﾛﾝﾄﾊﾟﾈﾙ ﾇﾘ</v>
          </cell>
          <cell r="H626">
            <v>2</v>
          </cell>
          <cell r="I626" t="str">
            <v>mechanical parts</v>
          </cell>
          <cell r="J626" t="str">
            <v>CP40L Front Panel</v>
          </cell>
          <cell r="K626" t="str">
            <v xml:space="preserve">B¶n mÆt tr­íc CP40L </v>
          </cell>
        </row>
        <row r="627">
          <cell r="D627" t="str">
            <v>1010475600</v>
          </cell>
          <cell r="E627" t="str">
            <v>CP40SAL ﾌﾛﾝﾄﾊﾟﾈﾙ  ﾇﾘ･ｼﾙｸ</v>
          </cell>
          <cell r="H627">
            <v>2</v>
          </cell>
          <cell r="I627" t="str">
            <v>mechanical parts</v>
          </cell>
          <cell r="J627" t="str">
            <v>CP40SAL Front Panel</v>
          </cell>
          <cell r="K627" t="str">
            <v xml:space="preserve">B¶n mÆt tr­íc CP40SAL </v>
          </cell>
        </row>
        <row r="628">
          <cell r="D628" t="str">
            <v>1010479190</v>
          </cell>
          <cell r="E628" t="str">
            <v>CMS40P ﾌﾛﾝﾄﾊﾟﾈﾙ ﾇﾘ</v>
          </cell>
          <cell r="H628">
            <v>2</v>
          </cell>
          <cell r="I628" t="str">
            <v>mechanical parts</v>
          </cell>
          <cell r="J628" t="str">
            <v>CMS40P Front Panel</v>
          </cell>
          <cell r="K628" t="str">
            <v xml:space="preserve">B¶n mÆt tr­íc CMS40P </v>
          </cell>
        </row>
        <row r="629">
          <cell r="D629" t="str">
            <v>1010845500</v>
          </cell>
          <cell r="E629" t="str">
            <v>Heat sink 2511-50</v>
          </cell>
          <cell r="F629" t="str">
            <v>1010841690</v>
          </cell>
          <cell r="G629" t="str">
            <v>OSH-1650-SPL</v>
          </cell>
          <cell r="H629">
            <v>2</v>
          </cell>
          <cell r="I629" t="str">
            <v>mechanical parts</v>
          </cell>
          <cell r="J629" t="str">
            <v>Heat Sink 2511-50</v>
          </cell>
          <cell r="K629" t="str">
            <v>Bé t¶n nhiÖt 2511-50</v>
          </cell>
        </row>
        <row r="630">
          <cell r="D630" t="str">
            <v>1020215360</v>
          </cell>
          <cell r="E630" t="str">
            <v>KGLS-6RF</v>
          </cell>
          <cell r="H630">
            <v>5</v>
          </cell>
          <cell r="I630" t="str">
            <v>connection parts</v>
          </cell>
          <cell r="J630" t="str">
            <v>RCM-6 PCB Support</v>
          </cell>
          <cell r="K630" t="str">
            <v>Ch©n ®ì b¶ng m¹ch KGLS-6RF</v>
          </cell>
        </row>
        <row r="631">
          <cell r="D631" t="str">
            <v>1020215520</v>
          </cell>
          <cell r="E631" t="str">
            <v>KGLS-8RF</v>
          </cell>
          <cell r="H631">
            <v>5</v>
          </cell>
          <cell r="I631" t="str">
            <v>connection parts</v>
          </cell>
          <cell r="J631" t="str">
            <v>RCM-8 PCB Support</v>
          </cell>
          <cell r="K631" t="str">
            <v>Ch©n ®ì b¶ng m¹ch KGLS-8RF</v>
          </cell>
        </row>
        <row r="632">
          <cell r="D632" t="str">
            <v>1020243620</v>
          </cell>
          <cell r="E632" t="str">
            <v>Support M3*8*5.5</v>
          </cell>
          <cell r="F632" t="str">
            <v>1020235700</v>
          </cell>
          <cell r="G632" t="str">
            <v>ｽﾘ-ﾌﾞ M3.L=8</v>
          </cell>
          <cell r="H632">
            <v>2</v>
          </cell>
          <cell r="I632" t="str">
            <v>mechanical parts</v>
          </cell>
          <cell r="J632" t="str">
            <v>Support M3*8*5.5</v>
          </cell>
          <cell r="K632" t="str">
            <v>M¨ng s«ng M3*8*5.5</v>
          </cell>
        </row>
        <row r="633">
          <cell r="D633" t="str">
            <v>1020235920</v>
          </cell>
          <cell r="E633" t="str">
            <v>ｽﾘ-ﾌﾞ M3.L=10</v>
          </cell>
          <cell r="H633">
            <v>2</v>
          </cell>
          <cell r="I633" t="str">
            <v>mechanical parts</v>
          </cell>
          <cell r="J633" t="str">
            <v>Support M3*10*5.5</v>
          </cell>
          <cell r="K633" t="str">
            <v>M¨ng s«ng M3.L=10</v>
          </cell>
        </row>
        <row r="634">
          <cell r="D634" t="str">
            <v>1021511230</v>
          </cell>
          <cell r="E634" t="str">
            <v>D4 ｶｸﾂﾏﾐｶﾞｲﾄﾞ(BLK)</v>
          </cell>
          <cell r="H634">
            <v>2</v>
          </cell>
          <cell r="I634" t="str">
            <v>mechanical parts</v>
          </cell>
          <cell r="J634" t="str">
            <v>D4 Knob Guide Black</v>
          </cell>
          <cell r="K634" t="str">
            <v>Thanh dÉn D4 (BLK)</v>
          </cell>
        </row>
        <row r="635">
          <cell r="D635" t="str">
            <v>1021522050</v>
          </cell>
          <cell r="E635" t="str">
            <v>WT760 ﾂﾏﾐｼﾞｮｲﾝﾄ</v>
          </cell>
          <cell r="H635">
            <v>2</v>
          </cell>
          <cell r="I635" t="str">
            <v>mechanical parts</v>
          </cell>
          <cell r="J635" t="str">
            <v xml:space="preserve">WT760 Knob Joint </v>
          </cell>
          <cell r="K635" t="str">
            <v xml:space="preserve">Nèi WT760 </v>
          </cell>
        </row>
        <row r="636">
          <cell r="D636" t="str">
            <v>1022173770</v>
          </cell>
          <cell r="E636" t="str">
            <v>E1231 ｽｲｯﾁﾄﾒｶﾅｸﾞ</v>
          </cell>
          <cell r="H636">
            <v>2</v>
          </cell>
          <cell r="I636" t="str">
            <v>mechanical parts</v>
          </cell>
          <cell r="J636" t="str">
            <v>E1231 SW Pixing Plate</v>
          </cell>
          <cell r="K636" t="str">
            <v xml:space="preserve">§inh t¸n E1231 </v>
          </cell>
        </row>
        <row r="637">
          <cell r="D637" t="str">
            <v>V060300130</v>
          </cell>
          <cell r="E637" t="str">
            <v>+ﾊﾞｲﾝﾄﾞ   3X8  FE ZNC</v>
          </cell>
          <cell r="H637">
            <v>6</v>
          </cell>
          <cell r="I637" t="str">
            <v>screw parts</v>
          </cell>
          <cell r="J637" t="str">
            <v>+Bind 3X8 FE ZNC</v>
          </cell>
          <cell r="K637" t="str">
            <v>VÝt ®Çu trßn (+)  3X8  FE ZNC</v>
          </cell>
        </row>
        <row r="638">
          <cell r="D638" t="str">
            <v>V060300260</v>
          </cell>
          <cell r="E638" t="str">
            <v>+ﾊﾞｲﾝﾄﾞ   4X10 FE ZNC</v>
          </cell>
          <cell r="H638">
            <v>6</v>
          </cell>
          <cell r="I638" t="str">
            <v>screw parts</v>
          </cell>
          <cell r="J638" t="str">
            <v>+Bind 4X10 FE ZNC</v>
          </cell>
          <cell r="K638" t="str">
            <v>VÝt ®Çu trßn (+) 4X10 FE ZNC</v>
          </cell>
        </row>
        <row r="639">
          <cell r="D639" t="str">
            <v>V060300310</v>
          </cell>
          <cell r="E639" t="str">
            <v>+ﾊﾞｲﾝﾄﾞ   4X15 FE ZNC</v>
          </cell>
          <cell r="H639">
            <v>6</v>
          </cell>
          <cell r="I639" t="str">
            <v>screw parts</v>
          </cell>
          <cell r="J639" t="str">
            <v>+Bind 4X15 FE ZNC</v>
          </cell>
          <cell r="K639" t="str">
            <v>VÝt ®Çu trßn (+)  4X15 FE ZNC</v>
          </cell>
        </row>
        <row r="640">
          <cell r="D640" t="str">
            <v>1110831650</v>
          </cell>
          <cell r="E640" t="str">
            <v>MO34PC LED(RED)</v>
          </cell>
          <cell r="H640">
            <v>1</v>
          </cell>
          <cell r="I640" t="str">
            <v>electronics parts</v>
          </cell>
          <cell r="J640" t="str">
            <v>MO34PC LED(RED)</v>
          </cell>
          <cell r="K640" t="str">
            <v>§ièt ph¸t s¸ng MO34PC LED(®á)</v>
          </cell>
        </row>
        <row r="641">
          <cell r="D641" t="str">
            <v>1110831780</v>
          </cell>
          <cell r="E641" t="str">
            <v>MO34GC LED(GRN)</v>
          </cell>
          <cell r="H641">
            <v>1</v>
          </cell>
          <cell r="I641" t="str">
            <v>electronics parts</v>
          </cell>
          <cell r="J641" t="str">
            <v>MO34GC LED(GRN)</v>
          </cell>
          <cell r="K641" t="str">
            <v>§ièt ph¸t s¸ng MO34GC LED(xanh)</v>
          </cell>
        </row>
        <row r="642">
          <cell r="D642" t="str">
            <v>1120439370</v>
          </cell>
          <cell r="E642" t="str">
            <v>VR16L15F2MA</v>
          </cell>
          <cell r="H642">
            <v>1</v>
          </cell>
          <cell r="I642" t="str">
            <v>electronics parts</v>
          </cell>
          <cell r="J642" t="str">
            <v>RD1631111009-2MA(DT)</v>
          </cell>
          <cell r="K642" t="str">
            <v>Bãng b¸n dÉn VR16L15F2MA</v>
          </cell>
        </row>
        <row r="643">
          <cell r="D643" t="str">
            <v>114017309A</v>
          </cell>
          <cell r="E643" t="str">
            <v>PT-651</v>
          </cell>
          <cell r="H643">
            <v>1</v>
          </cell>
          <cell r="I643" t="str">
            <v>electronics parts</v>
          </cell>
          <cell r="J643" t="str">
            <v>PT-651 Power Transformer</v>
          </cell>
          <cell r="K643" t="str">
            <v>Bé biÕn ®iÖn ¸p PT-651</v>
          </cell>
        </row>
        <row r="644">
          <cell r="D644" t="str">
            <v>1140518570</v>
          </cell>
          <cell r="E644" t="str">
            <v>RCH-110 391K</v>
          </cell>
          <cell r="H644">
            <v>1</v>
          </cell>
          <cell r="I644" t="str">
            <v>electronics parts</v>
          </cell>
          <cell r="J644" t="str">
            <v>RCH-110 391K</v>
          </cell>
          <cell r="K644" t="str">
            <v>§iÖn kh¸ng RCH-110 391K</v>
          </cell>
        </row>
        <row r="645">
          <cell r="D645" t="str">
            <v>1141107160</v>
          </cell>
          <cell r="E645" t="str">
            <v>P-S7B 10.7M FM-DETｺｲﾙ</v>
          </cell>
          <cell r="H645">
            <v>1</v>
          </cell>
          <cell r="I645" t="str">
            <v>electronics parts</v>
          </cell>
          <cell r="J645" t="str">
            <v>P-S7B 10.7M FM-DET Coil</v>
          </cell>
          <cell r="K645" t="str">
            <v>§iÖn kh¸ng P-S7B 10.7M FM-DET</v>
          </cell>
        </row>
        <row r="646">
          <cell r="D646" t="str">
            <v>1141950430</v>
          </cell>
          <cell r="E646" t="str">
            <v>RCH-895-101K ｺｲﾙ</v>
          </cell>
          <cell r="H646">
            <v>1</v>
          </cell>
          <cell r="I646" t="str">
            <v>electronics parts</v>
          </cell>
          <cell r="J646" t="str">
            <v>RCH-895-101K Coil</v>
          </cell>
          <cell r="K646" t="str">
            <v xml:space="preserve">§iÖn kh¸ng RCH-895-101K </v>
          </cell>
        </row>
        <row r="647">
          <cell r="D647" t="str">
            <v>1141954010</v>
          </cell>
          <cell r="E647" t="str">
            <v>RCR-664D 100MH</v>
          </cell>
          <cell r="H647">
            <v>1</v>
          </cell>
          <cell r="I647" t="str">
            <v>electronics parts</v>
          </cell>
          <cell r="J647" t="str">
            <v>RCR-664D 101K</v>
          </cell>
          <cell r="K647" t="str">
            <v>§iÖn kh¸ng RCR-664D 100MH</v>
          </cell>
        </row>
        <row r="648">
          <cell r="D648" t="str">
            <v>1145104640</v>
          </cell>
          <cell r="E648" t="str">
            <v>DC FAN  KD1206PTS2</v>
          </cell>
          <cell r="F648" t="str">
            <v>1145103450</v>
          </cell>
          <cell r="G648" t="str">
            <v>TSF 63371  ﾌｧﾝ</v>
          </cell>
          <cell r="H648">
            <v>1</v>
          </cell>
          <cell r="I648" t="str">
            <v>electronics parts</v>
          </cell>
          <cell r="J648" t="str">
            <v>DC Fan  KD1206PTS2</v>
          </cell>
          <cell r="K648" t="str">
            <v>Qu¹t DC KD1206PTS2</v>
          </cell>
        </row>
        <row r="649">
          <cell r="D649" t="str">
            <v>1151210120</v>
          </cell>
          <cell r="E649" t="str">
            <v>SSTP12P-06R ｽﾗｲﾄﾞｽｲｯﾁ</v>
          </cell>
          <cell r="H649">
            <v>1</v>
          </cell>
          <cell r="I649" t="str">
            <v>electronics parts</v>
          </cell>
          <cell r="J649" t="str">
            <v>SSTP12P-06R Slide SW</v>
          </cell>
          <cell r="K649" t="str">
            <v xml:space="preserve">C«ng t¾c tr­ît SSTP12P-06R </v>
          </cell>
        </row>
        <row r="650">
          <cell r="D650" t="str">
            <v>1151224170</v>
          </cell>
          <cell r="E650" t="str">
            <v>SHB-239-05B SLIDE SWITCH</v>
          </cell>
          <cell r="F650" t="str">
            <v>1151218010</v>
          </cell>
          <cell r="G650" t="str">
            <v>HSW0931-01-900 ｽﾗｲﾄﾞｽｲｯﾁ</v>
          </cell>
          <cell r="H650">
            <v>1</v>
          </cell>
          <cell r="I650" t="str">
            <v>electronics parts</v>
          </cell>
          <cell r="J650" t="str">
            <v>SHB-239-05B Slide Switch</v>
          </cell>
          <cell r="K650" t="str">
            <v>C«ng t¾c tr­ît SHB-239-05B</v>
          </cell>
        </row>
        <row r="651">
          <cell r="D651" t="str">
            <v>115230521A</v>
          </cell>
          <cell r="E651" t="str">
            <v>CP40SAL SUBｷﾊﾞﾝ</v>
          </cell>
          <cell r="H651">
            <v>1</v>
          </cell>
          <cell r="I651" t="str">
            <v>electronics parts</v>
          </cell>
          <cell r="J651" t="str">
            <v>CP40SAL Sub PCB</v>
          </cell>
          <cell r="K651" t="str">
            <v xml:space="preserve">B¶ng m¹ch phô CP40SAL </v>
          </cell>
        </row>
        <row r="652">
          <cell r="D652" t="str">
            <v>1210149000</v>
          </cell>
          <cell r="E652" t="str">
            <v>ﾌﾟｯｼｭﾂﾏﾐ ｶｸ10 BLK</v>
          </cell>
          <cell r="H652">
            <v>2</v>
          </cell>
          <cell r="I652" t="str">
            <v>mechanical parts</v>
          </cell>
          <cell r="J652" t="str">
            <v>Push Knob 10 BLK</v>
          </cell>
          <cell r="K652" t="str">
            <v>C«ng t¾c Ên10 BLK</v>
          </cell>
        </row>
        <row r="653">
          <cell r="D653" t="str">
            <v>1230332970</v>
          </cell>
          <cell r="E653" t="str">
            <v>JPJ2022-01-010 ﾋﾟﾝｼｬｯｸ</v>
          </cell>
          <cell r="H653">
            <v>2</v>
          </cell>
          <cell r="I653" t="str">
            <v>mechanical parts</v>
          </cell>
          <cell r="J653" t="str">
            <v>WTJ032-04BB</v>
          </cell>
          <cell r="K653" t="str">
            <v xml:space="preserve">Ch©n kÝch JPJ2022-01-010 </v>
          </cell>
        </row>
        <row r="654">
          <cell r="D654" t="str">
            <v>1230531760</v>
          </cell>
          <cell r="E654" t="str">
            <v>AC Socket SS-6C</v>
          </cell>
          <cell r="F654" t="str">
            <v>1230516370</v>
          </cell>
          <cell r="G654" t="str">
            <v>ACｿｹｯﾄ AC-T03FB05 1P</v>
          </cell>
          <cell r="H654">
            <v>1</v>
          </cell>
          <cell r="I654" t="str">
            <v>electronics parts</v>
          </cell>
          <cell r="J654" t="str">
            <v>AC Socket SS-6C</v>
          </cell>
          <cell r="K654" t="str">
            <v>æ c¾m AC SS-6C</v>
          </cell>
        </row>
        <row r="655">
          <cell r="D655" t="str">
            <v>1230526100</v>
          </cell>
          <cell r="E655" t="str">
            <v>ｲﾝﾚｯﾄSS-7B</v>
          </cell>
          <cell r="H655">
            <v>1</v>
          </cell>
          <cell r="I655" t="str">
            <v>electronics parts</v>
          </cell>
          <cell r="J655" t="str">
            <v>AC Inlet SS-7B</v>
          </cell>
          <cell r="K655" t="str">
            <v>§Çu c¾m vµo SS-7B</v>
          </cell>
        </row>
        <row r="656">
          <cell r="D656" t="str">
            <v>1240431270</v>
          </cell>
          <cell r="E656" t="str">
            <v>Wire Joints TM-1</v>
          </cell>
          <cell r="F656" t="str">
            <v>1240107740</v>
          </cell>
          <cell r="G656" t="str">
            <v>ﾍｲﾀﾝｾﾂｿﾞｸｼ CE1</v>
          </cell>
          <cell r="H656">
            <v>2</v>
          </cell>
          <cell r="I656" t="str">
            <v>mechanical parts</v>
          </cell>
          <cell r="J656" t="str">
            <v>Wire Joints TM-1</v>
          </cell>
          <cell r="K656" t="str">
            <v>Khíp nèi d©y TM-1</v>
          </cell>
        </row>
        <row r="657">
          <cell r="D657" t="str">
            <v>1240271870</v>
          </cell>
          <cell r="E657" t="str">
            <v>ST-311-9PH</v>
          </cell>
          <cell r="F657" t="str">
            <v>1240250390</v>
          </cell>
          <cell r="G657" t="str">
            <v>F2060A-14.6L-8.5S 9P</v>
          </cell>
          <cell r="H657">
            <v>2</v>
          </cell>
          <cell r="I657" t="str">
            <v>mechanical parts</v>
          </cell>
          <cell r="J657" t="str">
            <v>ST-311-9PH</v>
          </cell>
          <cell r="K657" t="str">
            <v>ST-311-9PH</v>
          </cell>
        </row>
        <row r="658">
          <cell r="D658" t="str">
            <v>1240271940</v>
          </cell>
          <cell r="E658" t="str">
            <v>ST-311/13.2-8PH</v>
          </cell>
          <cell r="F658" t="str">
            <v>1240256220</v>
          </cell>
          <cell r="G658" t="str">
            <v>ﾀﾝｼﾀﾞｲ F2060A-13.2L-8P</v>
          </cell>
          <cell r="H658">
            <v>2</v>
          </cell>
          <cell r="I658" t="str">
            <v>mechanical parts</v>
          </cell>
          <cell r="J658" t="str">
            <v>ST-311/13.2-8PH</v>
          </cell>
          <cell r="K658" t="str">
            <v>ST-311/13.2-8PH</v>
          </cell>
        </row>
        <row r="659">
          <cell r="D659" t="str">
            <v>1240312980</v>
          </cell>
          <cell r="E659" t="str">
            <v>Terminal Lug 4MM</v>
          </cell>
          <cell r="F659" t="str">
            <v>1240301940</v>
          </cell>
          <cell r="G659" t="str">
            <v>ｱｰｽﾗｸﾞ 4MM(1) NI</v>
          </cell>
          <cell r="H659">
            <v>2</v>
          </cell>
          <cell r="I659" t="str">
            <v>mechanical parts</v>
          </cell>
          <cell r="J659" t="str">
            <v>Terminal Lug 4MM</v>
          </cell>
          <cell r="K659" t="str">
            <v>Thanh cam 4MM</v>
          </cell>
        </row>
        <row r="660">
          <cell r="D660" t="str">
            <v>1240432370</v>
          </cell>
          <cell r="E660" t="str">
            <v>ｼﾞｬﾝﾊﾟ-ｾﾝ IPS-1034-1 5MM</v>
          </cell>
          <cell r="H660">
            <v>2</v>
          </cell>
          <cell r="I660" t="str">
            <v>mechanical parts</v>
          </cell>
          <cell r="J660" t="str">
            <v>Jumper 0.6*4.6*3/5*4.6</v>
          </cell>
          <cell r="K660" t="str">
            <v>D©y nèi IPS-1034-1 5MM</v>
          </cell>
        </row>
        <row r="661">
          <cell r="D661" t="str">
            <v>1253182110</v>
          </cell>
          <cell r="E661" t="str">
            <v>YA-305 ｺｸﾅｲ ｽﾄﾚｰﾄ</v>
          </cell>
          <cell r="H661">
            <v>2</v>
          </cell>
          <cell r="I661" t="str">
            <v>mechanical parts</v>
          </cell>
          <cell r="J661" t="str">
            <v>YA-305 AC Power Cord</v>
          </cell>
          <cell r="K661" t="str">
            <v xml:space="preserve">D©y nguån YA-305 </v>
          </cell>
        </row>
        <row r="662">
          <cell r="D662" t="str">
            <v>1255117170</v>
          </cell>
          <cell r="E662" t="str">
            <v>ﾐﾆｸﾗﾝﾌﾟWIRE MOUNT MWS-6</v>
          </cell>
          <cell r="H662">
            <v>2</v>
          </cell>
          <cell r="I662" t="str">
            <v>mechanical parts</v>
          </cell>
          <cell r="J662" t="str">
            <v>Wire Mount MWS-6</v>
          </cell>
          <cell r="K662" t="str">
            <v>§ai kÑp nhá MWS-6</v>
          </cell>
        </row>
        <row r="663">
          <cell r="D663" t="str">
            <v>1312765320</v>
          </cell>
          <cell r="E663" t="str">
            <v>CC5220 ｱﾝｾﾞﾝｱｰｽﾏｰｸ</v>
          </cell>
          <cell r="H663">
            <v>2</v>
          </cell>
          <cell r="I663" t="str">
            <v>mechanical parts</v>
          </cell>
          <cell r="J663" t="str">
            <v>CC5220 Safety Earth Mark</v>
          </cell>
          <cell r="K663" t="str">
            <v xml:space="preserve">§Ò can an toµn CC5220 </v>
          </cell>
        </row>
        <row r="664">
          <cell r="D664" t="str">
            <v>V060300480</v>
          </cell>
          <cell r="E664" t="str">
            <v>+ﾊﾞｲﾝﾄﾞ   3X6  FE NI</v>
          </cell>
          <cell r="H664">
            <v>6</v>
          </cell>
          <cell r="I664" t="str">
            <v>screw parts</v>
          </cell>
          <cell r="J664" t="str">
            <v>+Bind   3X6  FE NI</v>
          </cell>
          <cell r="K664" t="str">
            <v>VÝt ®Çu trßn (+) 3X6  FE NI</v>
          </cell>
        </row>
        <row r="665">
          <cell r="D665" t="str">
            <v>V060300570</v>
          </cell>
          <cell r="E665" t="str">
            <v>+ﾊﾞｲﾝﾄﾞ   3X4  FE ZNC</v>
          </cell>
          <cell r="H665">
            <v>6</v>
          </cell>
          <cell r="I665" t="str">
            <v>screw parts</v>
          </cell>
          <cell r="J665" t="str">
            <v>+Bind  3X4  FE ZNC</v>
          </cell>
          <cell r="K665" t="str">
            <v>VÝt ®Çu trßn (+) 3X4  FE ZNC</v>
          </cell>
        </row>
        <row r="666">
          <cell r="D666" t="str">
            <v>V060300680</v>
          </cell>
          <cell r="E666" t="str">
            <v>+ﾊﾞｲﾝﾄﾞ   3X6  FE ZNC</v>
          </cell>
          <cell r="H666">
            <v>6</v>
          </cell>
          <cell r="I666" t="str">
            <v>screw parts</v>
          </cell>
          <cell r="J666" t="str">
            <v>+Bind  3X6  FE ZNC</v>
          </cell>
          <cell r="K666" t="str">
            <v>VÝt ®Çu trßn (+) 3X6  FE ZNC</v>
          </cell>
        </row>
        <row r="667">
          <cell r="D667" t="str">
            <v>V060300710</v>
          </cell>
          <cell r="E667" t="str">
            <v>+ﾊﾞｲﾝﾄﾞ   4X8  FE ｸﾛｱｴﾝ</v>
          </cell>
          <cell r="H667">
            <v>6</v>
          </cell>
          <cell r="I667" t="str">
            <v>screw parts</v>
          </cell>
          <cell r="J667" t="str">
            <v>+Bind  4X8  FE ZNC-BLK</v>
          </cell>
          <cell r="K667" t="str">
            <v>VÝt ®Çu trßn (+) 4X8  FE ｸﾛｱｴﾝ</v>
          </cell>
        </row>
        <row r="668">
          <cell r="D668" t="str">
            <v>V063100380</v>
          </cell>
          <cell r="E668" t="str">
            <v>+ﾊﾞｲﾝﾄﾞBﾀｲﾄ 3X12 FE ZNC</v>
          </cell>
          <cell r="H668">
            <v>6</v>
          </cell>
          <cell r="I668" t="str">
            <v>screw parts</v>
          </cell>
          <cell r="J668" t="str">
            <v>+Bind B 3X12 FE ZNC</v>
          </cell>
          <cell r="K668" t="str">
            <v>VÝt ®Çu trßn (+) kh«ng thÊm, 3X12 FE ZNC</v>
          </cell>
        </row>
        <row r="669">
          <cell r="D669" t="str">
            <v>V063100450</v>
          </cell>
          <cell r="E669" t="str">
            <v>+ﾊﾞｲﾝﾄﾞBﾀｲﾄ 3X6  FE ZNC</v>
          </cell>
          <cell r="H669">
            <v>6</v>
          </cell>
          <cell r="I669" t="str">
            <v>screw parts</v>
          </cell>
          <cell r="J669" t="str">
            <v>+Bind B 3X6  FE ZNC</v>
          </cell>
          <cell r="K669" t="str">
            <v>VÝt ®Çu trßn (+) kh«ng thÊm, 3X6  FE ZNC</v>
          </cell>
        </row>
        <row r="670">
          <cell r="D670" t="str">
            <v>V063100540</v>
          </cell>
          <cell r="E670" t="str">
            <v>+ﾊﾞｲﾝﾄﾞBﾀｲﾄ 3X8  FE ZNC</v>
          </cell>
          <cell r="H670">
            <v>6</v>
          </cell>
          <cell r="I670" t="str">
            <v>screw parts</v>
          </cell>
          <cell r="J670" t="str">
            <v>+Bind B 3X8  FE ZNC</v>
          </cell>
          <cell r="K670" t="str">
            <v>VÝt ®Çu trßn (+) kh«ng thÊm, 3X8  FE ZNC</v>
          </cell>
        </row>
        <row r="671">
          <cell r="D671" t="str">
            <v>V063100650</v>
          </cell>
          <cell r="E671" t="str">
            <v>+ﾊﾞｲﾝﾄﾞBﾀｲﾄ 4X10 FE ZNC</v>
          </cell>
          <cell r="H671">
            <v>6</v>
          </cell>
          <cell r="I671" t="str">
            <v>screw parts</v>
          </cell>
          <cell r="J671" t="str">
            <v>+Bind B 4X10 FE ZNC</v>
          </cell>
          <cell r="K671" t="str">
            <v>VÝt ®Çu trßn (+) kh«ng thÊm, 4X10 FE ZNC</v>
          </cell>
        </row>
        <row r="672">
          <cell r="D672" t="str">
            <v>V063100780</v>
          </cell>
          <cell r="E672" t="str">
            <v>+ﾊﾞｲﾝﾄﾞBﾀｲﾄ 3X8  FE NI</v>
          </cell>
          <cell r="H672">
            <v>6</v>
          </cell>
          <cell r="I672" t="str">
            <v>screw parts</v>
          </cell>
          <cell r="J672" t="str">
            <v>+Bind B 3X8  FE NI</v>
          </cell>
          <cell r="K672" t="str">
            <v>VÝt ®Çu trßn (+) kh«ng thÊm, 3X8  FE NI</v>
          </cell>
        </row>
        <row r="673">
          <cell r="D673" t="str">
            <v>V066000120</v>
          </cell>
          <cell r="E673" t="str">
            <v>+Pan B 3X8 FE ZNC</v>
          </cell>
          <cell r="J673" t="str">
            <v>+Pan B 3X8 FE ZNC</v>
          </cell>
          <cell r="K673" t="str">
            <v>VÝt ®Çu trßn (+) kh«ng thÊm, 3X8 FE ZNC</v>
          </cell>
        </row>
        <row r="674">
          <cell r="D674" t="str">
            <v>V063100100</v>
          </cell>
          <cell r="E674" t="str">
            <v>+Bind B  3X8  FE ZNC-BLK</v>
          </cell>
          <cell r="F674" t="str">
            <v>6063131460</v>
          </cell>
          <cell r="G674" t="str">
            <v>+ﾊﾞｲﾝﾄﾞBﾀｲﾄ 3X8  ﾈｵﾌﾞﾗｯｸ</v>
          </cell>
          <cell r="H674">
            <v>6</v>
          </cell>
          <cell r="I674" t="str">
            <v>screw parts</v>
          </cell>
          <cell r="J674" t="str">
            <v>+Bind B  3X8  FE ZNC-BLK</v>
          </cell>
          <cell r="K674" t="str">
            <v>VÝt ®Çu trßn (+) kh«ng thÊm, 3X8 FE ZNC-BLK</v>
          </cell>
        </row>
        <row r="675">
          <cell r="D675" t="str">
            <v>V312100170</v>
          </cell>
          <cell r="E675" t="str">
            <v>ﾃｲｶｸﾒｲﾊﾞﾝ ﾑｼﾞ 55*36</v>
          </cell>
          <cell r="H675">
            <v>2</v>
          </cell>
          <cell r="I675" t="str">
            <v>mechanical parts</v>
          </cell>
          <cell r="J675" t="str">
            <v>Blank Name Plate 55*36mm</v>
          </cell>
          <cell r="K675" t="str">
            <v>§Ò can tr¾ng 55*36</v>
          </cell>
        </row>
        <row r="676">
          <cell r="D676" t="str">
            <v>1350105380</v>
          </cell>
          <cell r="E676" t="str">
            <v>TOAﾃｰﾌﾟ 48ﾐﾘ*50M(TWA)</v>
          </cell>
          <cell r="H676">
            <v>7</v>
          </cell>
          <cell r="I676" t="str">
            <v xml:space="preserve">packing material </v>
          </cell>
          <cell r="J676" t="str">
            <v>TOA Tape (48*50M）</v>
          </cell>
          <cell r="K676" t="str">
            <v>B¨ng dÝnh TOA (48*50M)</v>
          </cell>
        </row>
        <row r="677">
          <cell r="D677" t="str">
            <v>V255100150</v>
          </cell>
          <cell r="E677" t="str">
            <v>KIﾊﾞﾝﾄﾞ KI-100M (VL)</v>
          </cell>
          <cell r="H677">
            <v>7</v>
          </cell>
          <cell r="I677" t="str">
            <v xml:space="preserve">packing material </v>
          </cell>
          <cell r="J677" t="str">
            <v>KI Band 100MM (YJ-100)</v>
          </cell>
          <cell r="K677" t="str">
            <v>D©y ®ai th¾t KI-100M (VL)</v>
          </cell>
        </row>
        <row r="678">
          <cell r="D678" t="str">
            <v>1230211570</v>
          </cell>
          <cell r="E678" t="str">
            <v>DｻﾌﾞｺﾈｸﾀP/N103-0096-01</v>
          </cell>
          <cell r="H678">
            <v>2</v>
          </cell>
          <cell r="I678" t="str">
            <v>mechanical parts</v>
          </cell>
          <cell r="J678" t="str">
            <v>D Sub Connetor P/N103-0096-01</v>
          </cell>
          <cell r="K678" t="str">
            <v>§Çu nèi D Sub P/N103-0096-01</v>
          </cell>
        </row>
        <row r="679">
          <cell r="D679" t="str">
            <v>1230206640</v>
          </cell>
          <cell r="E679" t="str">
            <v>Dｻﾌﾞｼ-ﾙﾄﾞｶﾊﾞ-J-C25-2C25P</v>
          </cell>
          <cell r="G679" t="str">
            <v>D Sub Shield CoverJ-C25-2C25P</v>
          </cell>
          <cell r="H679">
            <v>2</v>
          </cell>
          <cell r="I679" t="str">
            <v>mechanical parts</v>
          </cell>
          <cell r="J679" t="str">
            <v>J-C25-2C 25P Connector Case "JST" Brand</v>
          </cell>
          <cell r="K679" t="str">
            <v xml:space="preserve">§Çu nèi J-C25-2C 25P Connector Case "JST" </v>
          </cell>
        </row>
        <row r="680">
          <cell r="D680" t="str">
            <v>V220100150</v>
          </cell>
          <cell r="E680" t="str">
            <v>ULﾁｭ-ﾌﾞ3/8 T-105ｸﾛ L=180</v>
          </cell>
          <cell r="H680">
            <v>2</v>
          </cell>
          <cell r="I680" t="str">
            <v>mechanical parts</v>
          </cell>
          <cell r="J680" t="str">
            <v>ULTube3/8 T-105BLK L=180</v>
          </cell>
          <cell r="K680" t="str">
            <v>èng UL 3/8 T-105BLK L=180</v>
          </cell>
        </row>
        <row r="681">
          <cell r="D681" t="str">
            <v>V060100150</v>
          </cell>
          <cell r="E681" t="str">
            <v>+ﾅﾍﾞ 3*6 3ﾃﾝｾﾑｽ P4 FEZNC</v>
          </cell>
          <cell r="H681">
            <v>6</v>
          </cell>
          <cell r="I681" t="str">
            <v>screw parts</v>
          </cell>
          <cell r="J681" t="str">
            <v>+Pan 3*6 3 Set Screw P4 FEZNC</v>
          </cell>
          <cell r="K681" t="str">
            <v>+VÝt ®Çu trßn 3*6 3 Set Screw P4 FEZNC</v>
          </cell>
        </row>
        <row r="682">
          <cell r="D682" t="str">
            <v>V060300860</v>
          </cell>
          <cell r="E682" t="str">
            <v>+ﾊﾞｲﾝﾄﾞ 4*35 FE NI</v>
          </cell>
          <cell r="H682">
            <v>6</v>
          </cell>
          <cell r="I682" t="str">
            <v>screw parts</v>
          </cell>
          <cell r="J682" t="str">
            <v>+Bind 4*35 FE NI</v>
          </cell>
          <cell r="K682" t="str">
            <v>+VÝt 4*35 FE NI</v>
          </cell>
        </row>
        <row r="683">
          <cell r="D683" t="str">
            <v>V066200160</v>
          </cell>
          <cell r="E683" t="str">
            <v>+ｻﾗBﾀｲﾄ 3*8 FE NI</v>
          </cell>
          <cell r="H683">
            <v>6</v>
          </cell>
          <cell r="I683" t="str">
            <v>screw parts</v>
          </cell>
          <cell r="J683" t="str">
            <v>+Flat B 3*8 FE NI</v>
          </cell>
          <cell r="K683" t="str">
            <v>+VÝt B 3*8 FE NI</v>
          </cell>
        </row>
        <row r="684">
          <cell r="D684" t="str">
            <v>V063600150</v>
          </cell>
          <cell r="E684" t="str">
            <v>ﾌﾗﾝｼﾞﾅｯﾄ M4 FE ZNC</v>
          </cell>
          <cell r="H684">
            <v>6</v>
          </cell>
          <cell r="I684" t="str">
            <v>screw parts</v>
          </cell>
          <cell r="J684" t="str">
            <v>Flange Nut M4 FE ZNC</v>
          </cell>
          <cell r="K684" t="str">
            <v>èc M4 FE ZNC</v>
          </cell>
        </row>
        <row r="685">
          <cell r="D685" t="str">
            <v>V063700180</v>
          </cell>
          <cell r="E685" t="str">
            <v>ﾜｯｼｬ  3X8X0.5 FE ZNC</v>
          </cell>
          <cell r="H685">
            <v>6</v>
          </cell>
          <cell r="I685" t="str">
            <v>screw parts</v>
          </cell>
          <cell r="J685" t="str">
            <v>Washer  3X8X0.5 FE ZNC</v>
          </cell>
          <cell r="K685" t="str">
            <v>vßng ®Öm  3X8X0.5 FE ZNC</v>
          </cell>
        </row>
        <row r="686">
          <cell r="D686" t="str">
            <v>V063800130</v>
          </cell>
          <cell r="E686" t="str">
            <v>Sﾜｯｼｬ M3   FE ZNC</v>
          </cell>
          <cell r="H686">
            <v>6</v>
          </cell>
          <cell r="I686" t="str">
            <v>screw parts</v>
          </cell>
          <cell r="J686" t="str">
            <v>S Washer M3   FE ZNC</v>
          </cell>
          <cell r="K686" t="str">
            <v>Vßng ®Öm M3   FE ZNC</v>
          </cell>
        </row>
        <row r="687">
          <cell r="D687" t="str">
            <v>111066748X</v>
          </cell>
          <cell r="E687" t="str">
            <v>NJM2241M  T1    24MMﾃ-ﾌﾟ</v>
          </cell>
          <cell r="F687" t="str">
            <v>CMT646</v>
          </cell>
          <cell r="H687">
            <v>1</v>
          </cell>
          <cell r="I687" t="str">
            <v>electronics parts</v>
          </cell>
          <cell r="J687" t="str">
            <v>NJM2241TE1 24mm</v>
          </cell>
          <cell r="K687" t="str">
            <v>IC - NJM2241TE1 24 chÝp</v>
          </cell>
        </row>
        <row r="688">
          <cell r="D688" t="str">
            <v>111066757X</v>
          </cell>
          <cell r="E688" t="str">
            <v>NJM2103M  TE3   12MMﾃｰﾌﾟ</v>
          </cell>
          <cell r="F688" t="str">
            <v>CMT647</v>
          </cell>
          <cell r="H688">
            <v>1</v>
          </cell>
          <cell r="I688" t="str">
            <v>electronics parts</v>
          </cell>
          <cell r="J688" t="str">
            <v>NJM 2103 TE3 12mm</v>
          </cell>
          <cell r="K688" t="str">
            <v>IC - NJM 2103 TE3 12 chÝp</v>
          </cell>
        </row>
        <row r="689">
          <cell r="D689" t="str">
            <v>111068625X</v>
          </cell>
          <cell r="E689" t="str">
            <v>NJM2520M  TE1  16ﾃｰﾌﾟ</v>
          </cell>
          <cell r="F689" t="str">
            <v>CMT441</v>
          </cell>
          <cell r="H689">
            <v>1</v>
          </cell>
          <cell r="I689" t="str">
            <v>electronics parts</v>
          </cell>
          <cell r="J689" t="str">
            <v>NJM2520M  TE1  16mm</v>
          </cell>
          <cell r="K689" t="str">
            <v>IC - NJM2520M  TE1  16 chÝp</v>
          </cell>
        </row>
        <row r="690">
          <cell r="D690" t="str">
            <v>113326062X</v>
          </cell>
          <cell r="E690" t="str">
            <v>MVK 10V 220MF 24ﾃｰﾌﾟ</v>
          </cell>
          <cell r="F690" t="str">
            <v>CMT617</v>
          </cell>
          <cell r="H690">
            <v>1</v>
          </cell>
          <cell r="I690" t="str">
            <v>electronics parts</v>
          </cell>
          <cell r="J690" t="str">
            <v>MVK 10V 220MF 24mm</v>
          </cell>
          <cell r="K690" t="str">
            <v>MVK 10V 220MF 24 chÝp</v>
          </cell>
        </row>
        <row r="691">
          <cell r="D691" t="str">
            <v>113329915X</v>
          </cell>
          <cell r="E691" t="str">
            <v>PXA 10VC 270MF  TAPING</v>
          </cell>
          <cell r="F691" t="str">
            <v>CMU014</v>
          </cell>
          <cell r="H691">
            <v>1</v>
          </cell>
          <cell r="I691" t="str">
            <v>electronics parts</v>
          </cell>
          <cell r="J691" t="str">
            <v>PXA 10VC 270MF  TAPING</v>
          </cell>
          <cell r="K691" t="str">
            <v xml:space="preserve">Tô PXA 10VC 270MF </v>
          </cell>
        </row>
        <row r="692">
          <cell r="D692" t="str">
            <v>113329928X</v>
          </cell>
          <cell r="E692" t="str">
            <v>PXA 6.3VC 330MF  TAPING</v>
          </cell>
          <cell r="F692" t="str">
            <v>CMU012</v>
          </cell>
          <cell r="H692">
            <v>1</v>
          </cell>
          <cell r="I692" t="str">
            <v>electronics parts</v>
          </cell>
          <cell r="J692" t="str">
            <v>PXA 6.3VC 330MF  TAPING</v>
          </cell>
          <cell r="K692" t="str">
            <v xml:space="preserve">Tô PXA 6.3VC 330MF </v>
          </cell>
        </row>
        <row r="693">
          <cell r="D693" t="str">
            <v>113420924X</v>
          </cell>
          <cell r="E693" t="str">
            <v>PXA 10VC 120MF    TAPING</v>
          </cell>
          <cell r="F693" t="str">
            <v>CMU017</v>
          </cell>
          <cell r="H693">
            <v>1</v>
          </cell>
          <cell r="I693" t="str">
            <v>electronics parts</v>
          </cell>
          <cell r="J693" t="str">
            <v>PXA 10VC 120MF    TAPING</v>
          </cell>
          <cell r="K693" t="str">
            <v xml:space="preserve">Tô PXA 10VC 120MF  </v>
          </cell>
        </row>
        <row r="694">
          <cell r="D694" t="str">
            <v>111317194X</v>
          </cell>
          <cell r="E694" t="str">
            <v>TC4S11F      TE85L ﾁｯﾌﾟT</v>
          </cell>
          <cell r="F694" t="str">
            <v>CMT204</v>
          </cell>
          <cell r="G694" t="str">
            <v>TC4S11F  TE85L CHIP</v>
          </cell>
          <cell r="H694">
            <v>1</v>
          </cell>
          <cell r="I694" t="str">
            <v>electronics parts</v>
          </cell>
          <cell r="J694" t="str">
            <v>TC4S11F  TE85R TAPING</v>
          </cell>
          <cell r="K694" t="str">
            <v>TC4S11F  TE85R ChÝp</v>
          </cell>
        </row>
        <row r="695">
          <cell r="D695" t="str">
            <v>111115747X</v>
          </cell>
          <cell r="E695" t="str">
            <v>TC4584 BF   EL 16MMﾃｰﾌﾟ</v>
          </cell>
          <cell r="F695" t="str">
            <v>CMT340</v>
          </cell>
          <cell r="H695">
            <v>1</v>
          </cell>
          <cell r="I695" t="str">
            <v>electronics parts</v>
          </cell>
          <cell r="J695" t="str">
            <v>TC4584 BF   EL 16MM</v>
          </cell>
          <cell r="K695" t="str">
            <v>TC4584 BF   EL 16 chÝp</v>
          </cell>
        </row>
        <row r="696">
          <cell r="D696" t="str">
            <v>111310483X</v>
          </cell>
          <cell r="E696" t="str">
            <v>TC7S14F     TE85L  ﾁｯﾌﾟT</v>
          </cell>
          <cell r="F696" t="str">
            <v>CMT960</v>
          </cell>
          <cell r="H696">
            <v>1</v>
          </cell>
          <cell r="I696" t="str">
            <v>electronics parts</v>
          </cell>
          <cell r="J696" t="str">
            <v>TC7S14F     TE85L  CHIP</v>
          </cell>
          <cell r="K696" t="str">
            <v>TC7S14F     TE85L  CHIP</v>
          </cell>
        </row>
        <row r="697">
          <cell r="D697" t="str">
            <v>V063800260</v>
          </cell>
          <cell r="E697" t="str">
            <v>Sﾜｯｼｬ M4 SWHR4 ZNC</v>
          </cell>
          <cell r="F697" t="str">
            <v>ｺｸN424</v>
          </cell>
          <cell r="H697">
            <v>6</v>
          </cell>
          <cell r="I697" t="str">
            <v>screw parts</v>
          </cell>
          <cell r="J697" t="str">
            <v>S Washer M4 SWHR4 ZNC</v>
          </cell>
          <cell r="K697" t="str">
            <v>Vßng ®Öm M4 SWHR4 ZNC</v>
          </cell>
        </row>
        <row r="698">
          <cell r="D698" t="str">
            <v>101048174A</v>
          </cell>
          <cell r="E698" t="str">
            <v>CMS160S ﾌﾛﾝﾄﾊﾟﾈﾙ ﾇﾘ</v>
          </cell>
          <cell r="F698" t="str">
            <v>SKC143</v>
          </cell>
          <cell r="H698">
            <v>2</v>
          </cell>
          <cell r="I698" t="str">
            <v>mechanical parts</v>
          </cell>
          <cell r="J698" t="str">
            <v>CMS160S Front Panel</v>
          </cell>
          <cell r="K698" t="str">
            <v xml:space="preserve">MÆt tr­íc CMS160S </v>
          </cell>
        </row>
        <row r="699">
          <cell r="D699" t="str">
            <v>101048196A</v>
          </cell>
          <cell r="E699" t="str">
            <v>CMS90S ﾌﾛﾝﾄﾊﾟﾈﾙ ﾇﾘ</v>
          </cell>
          <cell r="F699" t="str">
            <v>SKC142</v>
          </cell>
          <cell r="H699">
            <v>2</v>
          </cell>
          <cell r="I699" t="str">
            <v>mechanical parts</v>
          </cell>
          <cell r="J699" t="str">
            <v>CMS90S Front Panel</v>
          </cell>
          <cell r="K699" t="str">
            <v xml:space="preserve">MÆt tr­íc CMS90S </v>
          </cell>
        </row>
        <row r="700">
          <cell r="D700" t="str">
            <v>1020240920</v>
          </cell>
          <cell r="E700" t="str">
            <v>CMS160D LEDｽﾍﾟｰｻ H4.5</v>
          </cell>
          <cell r="F700" t="str">
            <v>M1A144</v>
          </cell>
          <cell r="H700">
            <v>2</v>
          </cell>
          <cell r="I700" t="str">
            <v>mechanical parts</v>
          </cell>
          <cell r="J700" t="str">
            <v>CMS160D Led Spacer Led-4.5</v>
          </cell>
          <cell r="K700" t="str">
            <v>§Ìn CMS160D</v>
          </cell>
        </row>
        <row r="701">
          <cell r="D701" t="str">
            <v>1021539650</v>
          </cell>
          <cell r="E701" t="str">
            <v>CMS160D ﾃﾞﾝｹﾞﾝﾂﾏﾐｶﾞｲﾄﾞ</v>
          </cell>
          <cell r="F701" t="str">
            <v>K3B018</v>
          </cell>
          <cell r="H701">
            <v>2</v>
          </cell>
          <cell r="I701" t="str">
            <v>mechanical parts</v>
          </cell>
          <cell r="J701" t="str">
            <v>CMS160D Knob Guide</v>
          </cell>
          <cell r="K701" t="str">
            <v>Thanh dÉn CMS160D</v>
          </cell>
        </row>
        <row r="702">
          <cell r="D702" t="str">
            <v>115270857B</v>
          </cell>
          <cell r="E702" t="str">
            <v>P2G-CP10ALCOMPPCB154*145</v>
          </cell>
          <cell r="F702" t="str">
            <v>CMS101</v>
          </cell>
          <cell r="H702">
            <v>1</v>
          </cell>
          <cell r="I702" t="str">
            <v>electronics parts</v>
          </cell>
          <cell r="J702" t="str">
            <v>P2G-CP10ALCOMPPCB154*145</v>
          </cell>
          <cell r="K702" t="str">
            <v>B¶ng m¹ch P2G-CP10ALCOMPPCB154*145</v>
          </cell>
        </row>
        <row r="703">
          <cell r="D703" t="str">
            <v>115270893B</v>
          </cell>
          <cell r="E703" t="str">
            <v>P2G-CP40SAL COMP 230*230</v>
          </cell>
          <cell r="F703" t="str">
            <v>CMS035</v>
          </cell>
          <cell r="H703">
            <v>1</v>
          </cell>
          <cell r="I703" t="str">
            <v>electronics parts</v>
          </cell>
          <cell r="J703" t="str">
            <v>P2G-CP40SAL COMP 230*230</v>
          </cell>
          <cell r="K703" t="str">
            <v>B¶ng m¹ch P2G-CP40SAL COMP 230*230</v>
          </cell>
        </row>
        <row r="704">
          <cell r="D704" t="str">
            <v>1155117270</v>
          </cell>
          <cell r="E704" t="str">
            <v>CMS160D ﾗﾊﾞ-ｽｲｯﾁ</v>
          </cell>
          <cell r="F704" t="str">
            <v>M1D110</v>
          </cell>
          <cell r="H704">
            <v>2</v>
          </cell>
          <cell r="I704" t="str">
            <v>mechanical parts</v>
          </cell>
          <cell r="J704" t="str">
            <v>CMS160D Rubber Keypad</v>
          </cell>
          <cell r="K704" t="str">
            <v xml:space="preserve">TÊm ®Öm CMS160D </v>
          </cell>
        </row>
        <row r="705">
          <cell r="D705" t="str">
            <v>1230208110</v>
          </cell>
          <cell r="E705" t="str">
            <v>213A-25DSBAAA3 Dｻﾌﾞｺﾈｸﾀ</v>
          </cell>
          <cell r="F705" t="str">
            <v>M1E013</v>
          </cell>
          <cell r="H705">
            <v>2</v>
          </cell>
          <cell r="I705" t="str">
            <v>mechanical parts</v>
          </cell>
          <cell r="J705" t="str">
            <v xml:space="preserve">D SUB 213A-25DSBAAA3 </v>
          </cell>
          <cell r="K705" t="str">
            <v xml:space="preserve">D SUB 213A-25DSBAAA3 </v>
          </cell>
        </row>
        <row r="706">
          <cell r="D706" t="str">
            <v>V258000530</v>
          </cell>
          <cell r="E706" t="str">
            <v>UL LEAD WIRE 1672#22 WHT 2000F/ROLL</v>
          </cell>
          <cell r="H706">
            <v>5</v>
          </cell>
          <cell r="I706" t="str">
            <v>connection parts</v>
          </cell>
          <cell r="J706" t="str">
            <v>UL LEAD WIRE 1672#22 WHT 2000F/ROLL</v>
          </cell>
          <cell r="K706" t="str">
            <v>D©y ®iÖn 1672#22 WHT 2000F/cuén</v>
          </cell>
        </row>
        <row r="707">
          <cell r="D707" t="str">
            <v>V258000640</v>
          </cell>
          <cell r="E707" t="str">
            <v>UL LEAD WIRE 1672#22 BLK 2000F/ROLL</v>
          </cell>
          <cell r="H707">
            <v>5</v>
          </cell>
          <cell r="I707" t="str">
            <v>connection parts</v>
          </cell>
          <cell r="J707" t="str">
            <v>UL LEAD WIRE 1672#22 BLK 2000F/ROLL</v>
          </cell>
          <cell r="K707" t="str">
            <v>D©y ®iÖn 1672#22 BLK 2000F/cuén</v>
          </cell>
        </row>
        <row r="708">
          <cell r="D708" t="str">
            <v>V258000770</v>
          </cell>
          <cell r="E708" t="str">
            <v>UL LEAD WIRE 1015#18 GRN/YEL 2000F/ROLL</v>
          </cell>
          <cell r="H708">
            <v>5</v>
          </cell>
          <cell r="I708" t="str">
            <v>connection parts</v>
          </cell>
          <cell r="J708" t="str">
            <v>UL LEAD WIRE 1015#18 GRN/YEL 2000F/ROLL</v>
          </cell>
          <cell r="K708" t="str">
            <v>D©y ®iÖn 1015#18 GRN/YEL 2000F/cuén</v>
          </cell>
        </row>
        <row r="709">
          <cell r="D709" t="str">
            <v>1230208390</v>
          </cell>
          <cell r="E709" t="str">
            <v>Dｻﾌﾞｼ-ﾙﾄﾞｶﾊﾞ-J-C25-1C</v>
          </cell>
          <cell r="H709">
            <v>2</v>
          </cell>
          <cell r="I709" t="str">
            <v>mechanical parts</v>
          </cell>
          <cell r="J709" t="str">
            <v>J-C25-1C 25P Connector Case "JST" Brand</v>
          </cell>
          <cell r="K709" t="str">
            <v>J-C25-1C 25P Connector Case "JST" Brand</v>
          </cell>
        </row>
        <row r="710">
          <cell r="D710" t="str">
            <v>1010486460</v>
          </cell>
          <cell r="E710" t="str">
            <v>CPV09 ﾌﾛﾝﾄﾊﾟﾈﾙ ﾇﾘ･ｼﾙｸ</v>
          </cell>
          <cell r="H710">
            <v>2</v>
          </cell>
          <cell r="I710" t="str">
            <v>mechanical parts</v>
          </cell>
          <cell r="J710" t="str">
            <v>CPV09 Front panel painting silk</v>
          </cell>
          <cell r="K710" t="str">
            <v>MÆt tr­íc CPV09</v>
          </cell>
        </row>
        <row r="711">
          <cell r="D711" t="str">
            <v>1010487740</v>
          </cell>
          <cell r="E711" t="str">
            <v>S2950 ﾌﾛﾝﾄﾊﾟﾈﾙ ﾇﾘ ｼﾙｸ</v>
          </cell>
          <cell r="H711">
            <v>2</v>
          </cell>
          <cell r="I711" t="str">
            <v>mechanical parts</v>
          </cell>
          <cell r="J711" t="str">
            <v>S2950 Front panel painting silk</v>
          </cell>
          <cell r="K711" t="str">
            <v>MÆt tr­íc S2950</v>
          </cell>
        </row>
        <row r="712">
          <cell r="D712">
            <v>1010488680</v>
          </cell>
          <cell r="E712" t="str">
            <v>ZPCD901J ﾌﾛﾝﾄﾊﾟﾈﾙ   ｷｼﾞ</v>
          </cell>
          <cell r="H712">
            <v>2</v>
          </cell>
          <cell r="I712" t="str">
            <v>mechanical parts</v>
          </cell>
          <cell r="J712" t="str">
            <v>ZPCD901J Front panel painting</v>
          </cell>
          <cell r="K712" t="str">
            <v xml:space="preserve">MÆt tr­íc ZPCD901J </v>
          </cell>
        </row>
        <row r="713">
          <cell r="D713" t="str">
            <v>1021114510</v>
          </cell>
          <cell r="E713" t="str">
            <v>YW450 ｶﾅｸﾞﾓﾄﾞｼﾊﾞﾈ</v>
          </cell>
          <cell r="H713">
            <v>2</v>
          </cell>
          <cell r="I713" t="str">
            <v>mechanical parts</v>
          </cell>
          <cell r="J713" t="str">
            <v>YW450 Spring</v>
          </cell>
          <cell r="K713" t="str">
            <v xml:space="preserve">Vßng YW450 </v>
          </cell>
        </row>
        <row r="714">
          <cell r="D714" t="str">
            <v>1021541190</v>
          </cell>
          <cell r="E714" t="str">
            <v>TCR0420 ﾏｳﾝﾄﾍﾞｰｽ</v>
          </cell>
          <cell r="H714">
            <v>2</v>
          </cell>
          <cell r="I714" t="str">
            <v>mechanical parts</v>
          </cell>
          <cell r="J714" t="str">
            <v>TCR0420 Mount base</v>
          </cell>
          <cell r="K714" t="str">
            <v>§Öm TCR0420</v>
          </cell>
        </row>
        <row r="715">
          <cell r="D715" t="str">
            <v>102215706A</v>
          </cell>
          <cell r="E715" t="str">
            <v>C-CC10ZL ｼ-ﾙﾄﾞｵｻｴｶﾅｸﾞ</v>
          </cell>
          <cell r="H715">
            <v>2</v>
          </cell>
          <cell r="I715" t="str">
            <v>mechanical parts</v>
          </cell>
          <cell r="J715" t="str">
            <v>Clip for C-CC10ZL</v>
          </cell>
          <cell r="K715" t="str">
            <v>KÑp C-CC10ZL</v>
          </cell>
        </row>
        <row r="716">
          <cell r="D716" t="str">
            <v>102313822C</v>
          </cell>
          <cell r="E716" t="str">
            <v>CBC31 ｶﾒﾗﾄﾘﾂｹｶﾅｸﾞ</v>
          </cell>
          <cell r="H716">
            <v>2</v>
          </cell>
          <cell r="I716" t="str">
            <v>mechanical parts</v>
          </cell>
          <cell r="J716" t="str">
            <v>CBC31Camera mount bracket</v>
          </cell>
          <cell r="K716" t="str">
            <v>Vßng gi÷ CBC31</v>
          </cell>
        </row>
        <row r="717">
          <cell r="D717" t="str">
            <v>V060301050</v>
          </cell>
          <cell r="E717" t="str">
            <v>+ﾊﾞｲﾝﾄﾞｺﾈｼﾞ M2.5*7.5*S4</v>
          </cell>
          <cell r="G717" t="str">
            <v>+Bind screw M2.5*7.5*S4 NI</v>
          </cell>
          <cell r="H717">
            <v>6</v>
          </cell>
          <cell r="I717" t="str">
            <v>screw parts</v>
          </cell>
          <cell r="J717" t="str">
            <v>+Bind 2.5*7.5*S4 NI</v>
          </cell>
          <cell r="K717" t="str">
            <v>+VÝt 2.5*7.5*S4 NI</v>
          </cell>
        </row>
        <row r="718">
          <cell r="D718" t="str">
            <v>114110774X</v>
          </cell>
          <cell r="E718" t="str">
            <v>WTU1800 ｹﾝﾊﾟｺｲﾙ TAPING</v>
          </cell>
          <cell r="H718">
            <v>1</v>
          </cell>
          <cell r="I718" t="str">
            <v>electronics parts</v>
          </cell>
          <cell r="J718" t="str">
            <v>WTU1800 Coil CP55 TAPING</v>
          </cell>
          <cell r="K718" t="str">
            <v>WTU1800 Coil CP55 ChÝp</v>
          </cell>
        </row>
        <row r="719">
          <cell r="D719" t="str">
            <v>114198158X</v>
          </cell>
          <cell r="E719" t="str">
            <v>CDRH74 39MH       16ﾃｰﾌﾟ</v>
          </cell>
          <cell r="H719">
            <v>1</v>
          </cell>
          <cell r="I719" t="str">
            <v>electronics parts</v>
          </cell>
          <cell r="J719" t="str">
            <v>Coil CDRH74 39MH       16 Tape</v>
          </cell>
          <cell r="K719" t="str">
            <v>Coil CDRH74 39MH       16 ChÝp</v>
          </cell>
        </row>
        <row r="720">
          <cell r="D720" t="str">
            <v>115212408B</v>
          </cell>
          <cell r="E720" t="str">
            <v>P2G-CPV09 POWER 154*164</v>
          </cell>
          <cell r="H720">
            <v>1</v>
          </cell>
          <cell r="I720" t="str">
            <v>electronics parts</v>
          </cell>
          <cell r="J720" t="str">
            <v>P2G-CPV09 POWER 154*164</v>
          </cell>
          <cell r="K720" t="str">
            <v>B¶ng m¹ch nguån P2G-CPV09 POWER 154*164</v>
          </cell>
        </row>
        <row r="721">
          <cell r="D721" t="str">
            <v>1152124190</v>
          </cell>
          <cell r="E721" t="str">
            <v>P2G-CPV09 FRONT 154*212</v>
          </cell>
          <cell r="H721">
            <v>1</v>
          </cell>
          <cell r="I721" t="str">
            <v>electronics parts</v>
          </cell>
          <cell r="J721" t="str">
            <v>P2G-CPV09 FRONT 154*212</v>
          </cell>
          <cell r="K721" t="str">
            <v>B¶ng m¹ch tr­íc P2G-CPV09 154*212</v>
          </cell>
        </row>
        <row r="722">
          <cell r="D722" t="str">
            <v>115271085A</v>
          </cell>
          <cell r="E722" t="str">
            <v>P2G-CPV09 MAIN 230*270</v>
          </cell>
          <cell r="H722">
            <v>1</v>
          </cell>
          <cell r="I722" t="str">
            <v>electronics parts</v>
          </cell>
          <cell r="J722" t="str">
            <v>P2G-CPV09 MAIN 230*270</v>
          </cell>
          <cell r="K722" t="str">
            <v>B¶ng m¹ch chÝnh P2G-CPV09 230*270</v>
          </cell>
        </row>
        <row r="723">
          <cell r="D723" t="str">
            <v>115280641B</v>
          </cell>
          <cell r="E723" t="str">
            <v>P4G-TCR0350 POWER PCB</v>
          </cell>
          <cell r="H723">
            <v>1</v>
          </cell>
          <cell r="I723" t="str">
            <v>electronics parts</v>
          </cell>
          <cell r="J723" t="str">
            <v>P4G-TCR0350 POWER PCB</v>
          </cell>
          <cell r="K723" t="str">
            <v>B¶ng m¹ch nguån P4G-TCR0350 PCB</v>
          </cell>
        </row>
        <row r="724">
          <cell r="D724" t="str">
            <v>V060100280</v>
          </cell>
          <cell r="E724" t="str">
            <v>+ﾅﾍﾞ 3*8 3ﾃﾝｾﾑｽ P4 FEZNC</v>
          </cell>
          <cell r="G724" t="str">
            <v>+PH screw 3*8 P4 FEZNC</v>
          </cell>
          <cell r="H724">
            <v>6</v>
          </cell>
          <cell r="I724" t="str">
            <v>screw parts</v>
          </cell>
          <cell r="J724" t="str">
            <v>+Pan 3*8 3 Set screw  P4 FEZNC</v>
          </cell>
          <cell r="K724" t="str">
            <v>+VÝt ®Çu trßn 3*8 3 P4 FEZNC</v>
          </cell>
        </row>
        <row r="725">
          <cell r="D725" t="str">
            <v>V060100330</v>
          </cell>
          <cell r="E725" t="str">
            <v>+ﾅﾍﾞ 3*10 3ﾃﾝｾﾑｽ P4FEZNC</v>
          </cell>
          <cell r="G725" t="str">
            <v>+PH 3*10 P4FEZNC</v>
          </cell>
          <cell r="H725">
            <v>6</v>
          </cell>
          <cell r="I725" t="str">
            <v>screw parts</v>
          </cell>
          <cell r="J725" t="str">
            <v>+Pan 3*10 3 Set screw  P4 FEZNC</v>
          </cell>
          <cell r="K725" t="str">
            <v>+VÝt ®Çu trßn 3*10 3 P4 FEZNC</v>
          </cell>
        </row>
        <row r="726">
          <cell r="D726" t="str">
            <v>V060100590</v>
          </cell>
          <cell r="E726" t="str">
            <v>+ﾅﾍﾞ M2*3 FEｸﾛｲﾛｸﾛﾒ-ﾄ</v>
          </cell>
          <cell r="G726" t="str">
            <v>+PH screw M2x3 FE BLK</v>
          </cell>
          <cell r="H726">
            <v>6</v>
          </cell>
          <cell r="I726" t="str">
            <v>screw parts</v>
          </cell>
          <cell r="J726" t="str">
            <v>+Pan 2x3 FE ZNC- BLK</v>
          </cell>
          <cell r="K726" t="str">
            <v>+VÝt ®Çu trßn 2x3 FE ZNC- BLK</v>
          </cell>
        </row>
        <row r="727">
          <cell r="D727" t="str">
            <v>V060600250</v>
          </cell>
          <cell r="E727" t="str">
            <v>+ﾅﾍﾞBﾀｲﾄ 2.6*6 FEｸﾛｸﾛﾒｰﾄ</v>
          </cell>
          <cell r="G727" t="str">
            <v>+PH screw B tight 2.6*6 FE BLK</v>
          </cell>
          <cell r="H727">
            <v>6</v>
          </cell>
          <cell r="I727" t="str">
            <v>screw parts</v>
          </cell>
          <cell r="J727" t="str">
            <v>+Pan B 2.6*6 FE ZNC-BLK</v>
          </cell>
          <cell r="K727" t="str">
            <v>+VÝt ®Çu trßn B 2.6*6 FE ZNC-BLK</v>
          </cell>
        </row>
        <row r="728">
          <cell r="D728" t="str">
            <v>V060300930</v>
          </cell>
          <cell r="E728" t="str">
            <v>+ﾊﾞｲﾝﾄﾞｺﾈｼﾞ 3*8 FE NI</v>
          </cell>
          <cell r="G728" t="str">
            <v>+Bind screw 3*8 FE NI</v>
          </cell>
          <cell r="H728">
            <v>6</v>
          </cell>
          <cell r="I728" t="str">
            <v>screw parts</v>
          </cell>
          <cell r="J728" t="str">
            <v>+Bind 3*8 FE NI</v>
          </cell>
          <cell r="K728" t="str">
            <v>+VÝt 3*8 FE NI</v>
          </cell>
        </row>
        <row r="729">
          <cell r="D729" t="str">
            <v>V066200290</v>
          </cell>
          <cell r="E729" t="str">
            <v>+ｻﾗ Bﾀｲﾄ 2.6*5 FE NI</v>
          </cell>
          <cell r="H729">
            <v>6</v>
          </cell>
          <cell r="I729" t="str">
            <v>screw parts</v>
          </cell>
          <cell r="J729" t="str">
            <v>+Flat B 2.6*5 FE NI</v>
          </cell>
          <cell r="K729" t="str">
            <v>+VÝt B 2.6*5 FE NI</v>
          </cell>
        </row>
        <row r="730">
          <cell r="D730" t="str">
            <v>V063100900</v>
          </cell>
          <cell r="E730" t="str">
            <v>+ﾊﾞｲﾝﾄﾞ Bﾀｲﾄ3X10FEZNC</v>
          </cell>
          <cell r="H730">
            <v>6</v>
          </cell>
          <cell r="I730" t="str">
            <v>screw parts</v>
          </cell>
          <cell r="J730" t="str">
            <v>+Bind B 3X10 FE ZNC</v>
          </cell>
          <cell r="K730" t="str">
            <v>+VÝt B 3X10 FE ZNC</v>
          </cell>
        </row>
        <row r="731">
          <cell r="D731" t="str">
            <v>V063600280</v>
          </cell>
          <cell r="E731" t="str">
            <v>ﾌﾗﾝｼﾞﾅｯﾄ M3 FE ZNC</v>
          </cell>
          <cell r="H731">
            <v>6</v>
          </cell>
          <cell r="I731" t="str">
            <v>screw parts</v>
          </cell>
          <cell r="J731" t="str">
            <v>Flange Nut M3 FE ZNC</v>
          </cell>
          <cell r="K731" t="str">
            <v>èc M3 FE ZNC</v>
          </cell>
        </row>
        <row r="732">
          <cell r="D732" t="str">
            <v>1253181740</v>
          </cell>
          <cell r="E732" t="str">
            <v>YA-301 CEE Power Cord</v>
          </cell>
          <cell r="H732">
            <v>2</v>
          </cell>
          <cell r="I732" t="str">
            <v>mechanical parts</v>
          </cell>
          <cell r="J732" t="str">
            <v>YA-301 CEE Power Cord</v>
          </cell>
          <cell r="K732" t="str">
            <v>YA-301 CEE D©y ®iÖn nguån</v>
          </cell>
        </row>
        <row r="733">
          <cell r="D733" t="str">
            <v>1253182000</v>
          </cell>
          <cell r="E733" t="str">
            <v>YA-304 CEE Power Cord</v>
          </cell>
          <cell r="H733">
            <v>2</v>
          </cell>
          <cell r="I733" t="str">
            <v>mechanical parts</v>
          </cell>
          <cell r="J733" t="str">
            <v>YA-304 CEE Power Cord</v>
          </cell>
          <cell r="K733" t="str">
            <v>YA-304 CEE  D©y ®iÖn nguån</v>
          </cell>
        </row>
        <row r="734">
          <cell r="D734" t="str">
            <v>1010845050</v>
          </cell>
          <cell r="E734" t="str">
            <v>ﾎｳﾈﾂｼｰﾄ 30*30 T=4.5</v>
          </cell>
          <cell r="G734" t="str">
            <v>初回だけＴＡＫＥＸから買う</v>
          </cell>
          <cell r="H734">
            <v>2</v>
          </cell>
          <cell r="I734" t="str">
            <v>mechanical parts</v>
          </cell>
          <cell r="J734" t="str">
            <v>P300 Conductor Rubber 30x30x4.5(t)mm</v>
          </cell>
          <cell r="K734" t="str">
            <v>TÊm ®Öm cao su P300</v>
          </cell>
        </row>
        <row r="735">
          <cell r="D735" t="str">
            <v>6060420040</v>
          </cell>
          <cell r="E735" t="str">
            <v>+ｻﾗPﾀｲﾄ 2*4 FE ｸﾛｱｴﾝ</v>
          </cell>
          <cell r="H735">
            <v>6</v>
          </cell>
          <cell r="I735" t="str">
            <v>screw parts</v>
          </cell>
          <cell r="J735" t="str">
            <v>+Sara P tight 2*4 FE BLK</v>
          </cell>
          <cell r="K735" t="str">
            <v>+VÝt 2*4 FE BLK</v>
          </cell>
        </row>
        <row r="736">
          <cell r="D736" t="str">
            <v>1060100330</v>
          </cell>
          <cell r="E736" t="str">
            <v>+ﾅﾍﾞ   2X4  FE ZNC</v>
          </cell>
          <cell r="H736">
            <v>6</v>
          </cell>
          <cell r="I736" t="str">
            <v>screw parts</v>
          </cell>
          <cell r="J736" t="str">
            <v>+Bind  2X4  FE ZNC</v>
          </cell>
          <cell r="K736" t="str">
            <v>+VÝt  2X4  FE ZNC</v>
          </cell>
        </row>
        <row r="737">
          <cell r="D737" t="str">
            <v>1311784010</v>
          </cell>
          <cell r="E737" t="str">
            <v>VC2300 ｶﾊﾞｰﾗﾍﾞﾙ</v>
          </cell>
          <cell r="H737">
            <v>2</v>
          </cell>
          <cell r="I737" t="str">
            <v>mechanical parts</v>
          </cell>
          <cell r="J737" t="str">
            <v>VC2300 Cover Label</v>
          </cell>
          <cell r="K737" t="str">
            <v xml:space="preserve">Thanh d¸n VC2300 </v>
          </cell>
        </row>
        <row r="738">
          <cell r="D738" t="str">
            <v>1022141780</v>
          </cell>
          <cell r="E738" t="str">
            <v>ｷﾊﾞﾝﾄﾘﾂｹｶﾅｸﾞ F4052A</v>
          </cell>
          <cell r="H738">
            <v>2</v>
          </cell>
          <cell r="I738" t="str">
            <v>mechanical parts</v>
          </cell>
          <cell r="J738" t="str">
            <v>Cramp F4052A</v>
          </cell>
          <cell r="K738" t="str">
            <v>KÑp F4052A</v>
          </cell>
        </row>
        <row r="739">
          <cell r="D739" t="str">
            <v>1010262590</v>
          </cell>
          <cell r="E739" t="str">
            <v>C2900 ﾚﾝｽﾞｶﾊﾞ-</v>
          </cell>
          <cell r="H739">
            <v>2</v>
          </cell>
          <cell r="I739" t="str">
            <v>mechanical parts</v>
          </cell>
          <cell r="J739" t="str">
            <v>C2900 Lens Cover</v>
          </cell>
          <cell r="K739" t="str">
            <v xml:space="preserve">TÊm che C2900 </v>
          </cell>
        </row>
        <row r="740">
          <cell r="D740" t="str">
            <v>1010262600</v>
          </cell>
          <cell r="E740" t="str">
            <v>C2900 ﾘｱｶﾊﾞ-</v>
          </cell>
          <cell r="H740">
            <v>2</v>
          </cell>
          <cell r="I740" t="str">
            <v>mechanical parts</v>
          </cell>
          <cell r="J740" t="str">
            <v>C2900 Rear Cover</v>
          </cell>
          <cell r="K740" t="str">
            <v>TÊm che phÝa sau C2900</v>
          </cell>
        </row>
        <row r="741">
          <cell r="D741" t="str">
            <v>1010487500</v>
          </cell>
          <cell r="E741" t="str">
            <v>CPV04 ﾌﾛﾝﾄﾊﾟﾈﾙ ﾇﾘ､ｼﾙｸ</v>
          </cell>
          <cell r="H741">
            <v>2</v>
          </cell>
          <cell r="I741" t="str">
            <v>mechanical parts</v>
          </cell>
          <cell r="J741" t="str">
            <v>CPV04 Front Panel W/silk printing</v>
          </cell>
          <cell r="K741" t="str">
            <v xml:space="preserve">MÆt tr­íc CPV04 </v>
          </cell>
        </row>
        <row r="742">
          <cell r="D742" t="str">
            <v>1012149330</v>
          </cell>
          <cell r="E742" t="str">
            <v>C2900 ｳｴｹ-ｽ</v>
          </cell>
          <cell r="H742">
            <v>2</v>
          </cell>
          <cell r="I742" t="str">
            <v>mechanical parts</v>
          </cell>
          <cell r="J742" t="str">
            <v>C2900 Top Case</v>
          </cell>
          <cell r="K742" t="str">
            <v>Vá trªn C2900</v>
          </cell>
        </row>
        <row r="743">
          <cell r="D743" t="str">
            <v>1012149400</v>
          </cell>
          <cell r="E743" t="str">
            <v>C2900 ｼﾀｹ-ｽ</v>
          </cell>
          <cell r="H743">
            <v>2</v>
          </cell>
          <cell r="I743" t="str">
            <v>mechanical parts</v>
          </cell>
          <cell r="J743" t="str">
            <v>C2900 Bottom Case</v>
          </cell>
          <cell r="K743" t="str">
            <v>Vá d­íi C2900</v>
          </cell>
        </row>
        <row r="744">
          <cell r="D744" t="str">
            <v>1012149590</v>
          </cell>
          <cell r="E744" t="str">
            <v>C2900 ﾌﾛﾝﾄ</v>
          </cell>
          <cell r="H744">
            <v>2</v>
          </cell>
          <cell r="I744" t="str">
            <v>mechanical parts</v>
          </cell>
          <cell r="J744" t="str">
            <v>C2900 Front</v>
          </cell>
          <cell r="K744" t="str">
            <v>TÊm mÆt C2900</v>
          </cell>
        </row>
        <row r="745">
          <cell r="D745" t="str">
            <v>1012151610</v>
          </cell>
          <cell r="E745" t="str">
            <v>ZCYH601 ｳｴｹ-ｽ</v>
          </cell>
          <cell r="H745">
            <v>2</v>
          </cell>
          <cell r="I745" t="str">
            <v>mechanical parts</v>
          </cell>
          <cell r="J745" t="str">
            <v>ZCYH601Top Case</v>
          </cell>
          <cell r="K745" t="str">
            <v>Vá trªn ZCYH601</v>
          </cell>
        </row>
        <row r="746">
          <cell r="D746" t="str">
            <v>1012151740</v>
          </cell>
          <cell r="E746" t="str">
            <v>ZCYH601 ｼﾀｹ-ｽ</v>
          </cell>
          <cell r="H746">
            <v>2</v>
          </cell>
          <cell r="I746" t="str">
            <v>mechanical parts</v>
          </cell>
          <cell r="J746" t="str">
            <v>ZCYH601Bottom Case</v>
          </cell>
          <cell r="K746" t="str">
            <v>Vá d­íi ZCYH601</v>
          </cell>
        </row>
        <row r="747">
          <cell r="D747" t="str">
            <v>1012151890</v>
          </cell>
          <cell r="E747" t="str">
            <v>ZCYH601 ﾌﾛﾝﾄ</v>
          </cell>
          <cell r="H747">
            <v>2</v>
          </cell>
          <cell r="I747" t="str">
            <v>mechanical parts</v>
          </cell>
          <cell r="J747" t="str">
            <v>ZCYH601Front</v>
          </cell>
          <cell r="K747" t="str">
            <v>TÊm mÆt ZCYH601</v>
          </cell>
        </row>
        <row r="748">
          <cell r="D748" t="str">
            <v>1023192750</v>
          </cell>
          <cell r="E748" t="str">
            <v>C2900 PCBｶﾅｸﾞ</v>
          </cell>
          <cell r="H748">
            <v>2</v>
          </cell>
          <cell r="I748" t="str">
            <v>mechanical parts</v>
          </cell>
          <cell r="J748" t="str">
            <v>C2900 PCB Cramp</v>
          </cell>
          <cell r="K748" t="str">
            <v>KÑp b¶ng m¹ch C2900</v>
          </cell>
        </row>
        <row r="749">
          <cell r="D749" t="str">
            <v>1023192800</v>
          </cell>
          <cell r="E749" t="str">
            <v>C2900 ｷﾔﾘｱ</v>
          </cell>
          <cell r="H749">
            <v>2</v>
          </cell>
          <cell r="I749" t="str">
            <v>mechanical parts</v>
          </cell>
          <cell r="J749" t="str">
            <v>C2900 KYA Rear</v>
          </cell>
          <cell r="K749" t="str">
            <v>MÆt sau C2900</v>
          </cell>
        </row>
        <row r="750">
          <cell r="D750" t="str">
            <v>1152711400</v>
          </cell>
          <cell r="E750" t="str">
            <v>P2G-CV11 REAR 112*116</v>
          </cell>
          <cell r="H750">
            <v>1</v>
          </cell>
          <cell r="I750" t="str">
            <v>electronics parts</v>
          </cell>
          <cell r="J750" t="str">
            <v>P2G-CV11 REAR 112*116</v>
          </cell>
          <cell r="K750" t="str">
            <v>MÆt sau P2G-CV11 112*116</v>
          </cell>
        </row>
        <row r="751">
          <cell r="D751" t="str">
            <v>1152711950</v>
          </cell>
          <cell r="E751" t="str">
            <v>P2G-CPV04 ﾌｸｺﾞｳ 236*180</v>
          </cell>
          <cell r="H751">
            <v>1</v>
          </cell>
          <cell r="I751" t="str">
            <v>electronics parts</v>
          </cell>
          <cell r="J751" t="str">
            <v>P2G-CPV04 Fukugo 236*180</v>
          </cell>
          <cell r="K751" t="str">
            <v>MÆt sau P2G-CPV04 Fukugo 236*180</v>
          </cell>
        </row>
        <row r="752">
          <cell r="D752" t="str">
            <v>1152806740</v>
          </cell>
          <cell r="E752" t="str">
            <v>P4G-CV40 POWER 112*186</v>
          </cell>
          <cell r="H752">
            <v>1</v>
          </cell>
          <cell r="I752" t="str">
            <v>electronics parts</v>
          </cell>
          <cell r="J752" t="str">
            <v>P4G-CV40 POWER 112*186</v>
          </cell>
          <cell r="K752" t="str">
            <v>Nguån P4G-CV40 112*186</v>
          </cell>
        </row>
        <row r="753">
          <cell r="D753" t="str">
            <v>1060380240</v>
          </cell>
          <cell r="E753" t="str">
            <v>+ﾊﾞｲﾝﾄﾞｺﾈｼﾞ(M3*14*S4)</v>
          </cell>
          <cell r="H753">
            <v>6</v>
          </cell>
          <cell r="I753" t="str">
            <v>screw parts</v>
          </cell>
          <cell r="J753" t="str">
            <v>+Bind Screw (M3*14*S4)</v>
          </cell>
          <cell r="K753" t="str">
            <v>+VÝt Screw (M3*14*S4)</v>
          </cell>
        </row>
        <row r="754">
          <cell r="D754" t="str">
            <v>6060111300</v>
          </cell>
          <cell r="E754" t="str">
            <v>+ﾅﾍﾞ   2X4  FE NI</v>
          </cell>
          <cell r="H754">
            <v>6</v>
          </cell>
          <cell r="I754" t="str">
            <v>screw parts</v>
          </cell>
          <cell r="J754" t="str">
            <v>+Bind  2X4  FE NI</v>
          </cell>
          <cell r="K754" t="str">
            <v>+VÝt  2X4  FE NI</v>
          </cell>
        </row>
        <row r="755">
          <cell r="D755" t="str">
            <v>102153758A</v>
          </cell>
          <cell r="K755" t="str">
            <v>N¾p khung CCC100ZL</v>
          </cell>
        </row>
        <row r="756">
          <cell r="D756" t="str">
            <v>1021540740</v>
          </cell>
          <cell r="K756" t="str">
            <v>§ì khung CCC300</v>
          </cell>
        </row>
        <row r="757">
          <cell r="D757" t="str">
            <v>1021543910</v>
          </cell>
          <cell r="K757" t="str">
            <v>Khung thÊu kÝnh CCV10</v>
          </cell>
        </row>
        <row r="758">
          <cell r="D758" t="str">
            <v>1111232630</v>
          </cell>
          <cell r="K758" t="str">
            <v>ChÝp UPD780054GK-A19-9EU</v>
          </cell>
        </row>
        <row r="759">
          <cell r="D759" t="str">
            <v>1113169440</v>
          </cell>
          <cell r="K759" t="str">
            <v>Trë kh¸ng SR02120</v>
          </cell>
        </row>
        <row r="760">
          <cell r="D760" t="str">
            <v>1113169530</v>
          </cell>
          <cell r="K760" t="str">
            <v>ChÝp HD49334F</v>
          </cell>
        </row>
        <row r="761">
          <cell r="D761" t="str">
            <v>1210389530</v>
          </cell>
          <cell r="K761" t="str">
            <v>N¾p sau CCV10</v>
          </cell>
        </row>
        <row r="762">
          <cell r="D762" t="str">
            <v>1210389640</v>
          </cell>
          <cell r="K762" t="str">
            <v>N¾p tr­íc CCV10</v>
          </cell>
        </row>
        <row r="763">
          <cell r="D763" t="str">
            <v>123361491X</v>
          </cell>
          <cell r="K763" t="str">
            <v>ChÝp DF13C-4P</v>
          </cell>
        </row>
        <row r="764">
          <cell r="D764" t="str">
            <v>1012145790</v>
          </cell>
          <cell r="K764" t="str">
            <v>N¾p d­íi CCV10</v>
          </cell>
        </row>
        <row r="765">
          <cell r="D765" t="str">
            <v>1012145840</v>
          </cell>
          <cell r="K765" t="str">
            <v xml:space="preserve">N¾p trªn CCV10 </v>
          </cell>
        </row>
        <row r="766">
          <cell r="D766" t="str">
            <v>101352998A</v>
          </cell>
          <cell r="K766" t="str">
            <v>Khung sau CCV10</v>
          </cell>
        </row>
        <row r="767">
          <cell r="D767" t="str">
            <v>1240430910</v>
          </cell>
          <cell r="K767" t="str">
            <v xml:space="preserve">Khung CV10 </v>
          </cell>
        </row>
        <row r="768">
          <cell r="D768" t="str">
            <v>101353001B</v>
          </cell>
          <cell r="K768" t="str">
            <v xml:space="preserve">Khung tr­íc CCV10 </v>
          </cell>
        </row>
        <row r="769">
          <cell r="D769" t="str">
            <v>201210426A</v>
          </cell>
          <cell r="K769" t="str">
            <v xml:space="preserve">N¾p d­íi CCV10 </v>
          </cell>
        </row>
        <row r="770">
          <cell r="D770" t="str">
            <v>201210431A</v>
          </cell>
          <cell r="K770" t="str">
            <v>S¬n n¾p trªn CCV10</v>
          </cell>
        </row>
        <row r="771">
          <cell r="D771" t="str">
            <v>201350878A</v>
          </cell>
          <cell r="K771" t="str">
            <v xml:space="preserve">S¬n khung tr­íc CCV10 </v>
          </cell>
        </row>
        <row r="772">
          <cell r="D772" t="str">
            <v>111067039X</v>
          </cell>
          <cell r="K772" t="str">
            <v xml:space="preserve">ChÝp CXD1267AN-T4 </v>
          </cell>
        </row>
        <row r="773">
          <cell r="D773" t="str">
            <v>1110903340</v>
          </cell>
          <cell r="K773" t="str">
            <v>ChÝp ICX228AK</v>
          </cell>
        </row>
        <row r="774">
          <cell r="J774" t="str">
            <v>***</v>
          </cell>
        </row>
        <row r="775">
          <cell r="D775" t="str">
            <v>1253201000</v>
          </cell>
          <cell r="E775" t="str">
            <v>POWER SUPLLY CODESET (JPN)</v>
          </cell>
          <cell r="H775">
            <v>2</v>
          </cell>
          <cell r="I775" t="str">
            <v>mechanical parts</v>
          </cell>
          <cell r="J775" t="str">
            <v>POWER SUPLLY CODESET (JPN)</v>
          </cell>
          <cell r="K775" t="str">
            <v xml:space="preserve">D©y nguån YA-305 </v>
          </cell>
        </row>
        <row r="776">
          <cell r="J776" t="str">
            <v>***</v>
          </cell>
        </row>
        <row r="777">
          <cell r="D777" t="str">
            <v>1000321700</v>
          </cell>
          <cell r="E777" t="str">
            <v>ｽｲｯﾁﾝｸﾞﾃﾞﾝｹﾞﾝ LCA50S-24X</v>
          </cell>
          <cell r="H777">
            <v>1</v>
          </cell>
          <cell r="I777" t="str">
            <v>electronics parts</v>
          </cell>
          <cell r="J777" t="str">
            <v>Switching  Power Supply LCA50S-24X</v>
          </cell>
          <cell r="K777" t="str">
            <v>Switching  Power Supply LCA50S-24X</v>
          </cell>
        </row>
        <row r="778">
          <cell r="D778" t="str">
            <v>1010478450</v>
          </cell>
          <cell r="E778" t="str">
            <v>EV300R ﾌﾛﾝﾄｶﾊﾞ-</v>
          </cell>
          <cell r="H778">
            <v>2</v>
          </cell>
          <cell r="I778" t="str">
            <v>mechanical parts</v>
          </cell>
          <cell r="J778" t="str">
            <v>EV300R Front Cover</v>
          </cell>
          <cell r="K778" t="str">
            <v>EV300R Front Cover</v>
          </cell>
        </row>
        <row r="779">
          <cell r="D779" t="str">
            <v>1022502840</v>
          </cell>
          <cell r="E779" t="str">
            <v>ｺﾞﾑｱｼ DA-1820A(ﾏﾙ23 12.5</v>
          </cell>
          <cell r="H779">
            <v>2</v>
          </cell>
          <cell r="I779" t="str">
            <v>mechanical parts</v>
          </cell>
          <cell r="J779" t="str">
            <v>Rubber Foot DA-1820A(23*12.5)</v>
          </cell>
          <cell r="K779" t="str">
            <v>Rubber Foot DA-1820A(23*12.5)</v>
          </cell>
        </row>
        <row r="780">
          <cell r="D780" t="str">
            <v>1110114030</v>
          </cell>
          <cell r="E780" t="str">
            <v>2SB940</v>
          </cell>
          <cell r="H780">
            <v>1</v>
          </cell>
          <cell r="I780" t="str">
            <v>electronics parts</v>
          </cell>
          <cell r="J780" t="str">
            <v>2SB940</v>
          </cell>
          <cell r="K780" t="str">
            <v>2SB940</v>
          </cell>
        </row>
        <row r="781">
          <cell r="D781" t="str">
            <v>1151214500</v>
          </cell>
          <cell r="E781" t="str">
            <v>ESD-11V120  ｽﾗｲﾄﾞSW</v>
          </cell>
          <cell r="H781">
            <v>1</v>
          </cell>
          <cell r="I781" t="str">
            <v>electronics parts</v>
          </cell>
          <cell r="J781" t="str">
            <v>ESD-11V120  Slide Switch</v>
          </cell>
          <cell r="K781" t="str">
            <v>ESD-11V120  Slide Switch</v>
          </cell>
        </row>
        <row r="782">
          <cell r="D782" t="str">
            <v>1210141590</v>
          </cell>
          <cell r="E782" t="str">
            <v>ﾂﾏﾐ ﾏﾙ13       WHT</v>
          </cell>
          <cell r="H782">
            <v>2</v>
          </cell>
          <cell r="I782" t="str">
            <v>mechanical parts</v>
          </cell>
          <cell r="J782" t="str">
            <v>Round Knob13       WHT</v>
          </cell>
          <cell r="K782" t="str">
            <v>Round Knob13       WHT</v>
          </cell>
        </row>
        <row r="783">
          <cell r="D783" t="str">
            <v>1210171300</v>
          </cell>
          <cell r="E783" t="str">
            <v>CDS16M 12*12 2ｼｮｸﾂﾏﾐ</v>
          </cell>
          <cell r="H783">
            <v>2</v>
          </cell>
          <cell r="I783" t="str">
            <v>mechanical parts</v>
          </cell>
          <cell r="J783" t="str">
            <v>CDS16M 12*12 2 Color  Knob</v>
          </cell>
          <cell r="K783" t="str">
            <v>CDS16M 12*12 2 Color  Knob</v>
          </cell>
        </row>
        <row r="784">
          <cell r="D784" t="str">
            <v>1210171470</v>
          </cell>
          <cell r="E784" t="str">
            <v>CDS16M 3.5*7 ﾂﾏﾐ</v>
          </cell>
          <cell r="H784">
            <v>2</v>
          </cell>
          <cell r="I784" t="str">
            <v>mechanical parts</v>
          </cell>
          <cell r="J784" t="str">
            <v>CDS16M 3.5*7 Knob</v>
          </cell>
          <cell r="K784" t="str">
            <v>CDS16M 3.5*7 Knob</v>
          </cell>
        </row>
        <row r="785">
          <cell r="D785" t="str">
            <v>1210301330</v>
          </cell>
          <cell r="E785" t="str">
            <v>ﾌﾟﾗｽﾁｯｸｱｼ NO1</v>
          </cell>
          <cell r="H785">
            <v>2</v>
          </cell>
          <cell r="I785" t="str">
            <v>mechanical parts</v>
          </cell>
          <cell r="J785" t="str">
            <v>Plastic Foot NO1</v>
          </cell>
          <cell r="K785" t="str">
            <v>Plastic Foot NO1</v>
          </cell>
        </row>
        <row r="786">
          <cell r="D786" t="str">
            <v>1210901060</v>
          </cell>
          <cell r="E786" t="str">
            <v>D1103 LEDﾗｲﾄ 2*4</v>
          </cell>
          <cell r="H786">
            <v>2</v>
          </cell>
          <cell r="I786" t="str">
            <v>mechanical parts</v>
          </cell>
          <cell r="J786" t="str">
            <v>D1103 LED Light 2*4</v>
          </cell>
          <cell r="K786" t="str">
            <v>D1103 LED Light 2*4</v>
          </cell>
        </row>
        <row r="787">
          <cell r="D787" t="str">
            <v>1230329590</v>
          </cell>
          <cell r="E787" t="str">
            <v>BNC J2ﾚﾝ</v>
          </cell>
          <cell r="H787">
            <v>2</v>
          </cell>
          <cell r="I787" t="str">
            <v>mechanical parts</v>
          </cell>
          <cell r="J787" t="str">
            <v>BNC J2 Ream</v>
          </cell>
          <cell r="K787" t="str">
            <v>BNC J2 Ream</v>
          </cell>
        </row>
        <row r="788">
          <cell r="D788" t="str">
            <v>1230330990</v>
          </cell>
          <cell r="E788" t="str">
            <v>ﾋﾟﾝｼﾞｬｯｸJPJ1044-01-010</v>
          </cell>
          <cell r="H788">
            <v>2</v>
          </cell>
          <cell r="I788" t="str">
            <v>mechanical parts</v>
          </cell>
          <cell r="J788" t="str">
            <v>Pinjack JPJ1044-01-010</v>
          </cell>
          <cell r="K788" t="str">
            <v>Pinjack JPJ1044-01-010</v>
          </cell>
        </row>
        <row r="789">
          <cell r="D789" t="str">
            <v>1230525800</v>
          </cell>
          <cell r="E789" t="str">
            <v>HXC0328-01-110 SWﾅｼBNC</v>
          </cell>
          <cell r="H789">
            <v>2</v>
          </cell>
          <cell r="I789" t="str">
            <v>mechanical parts</v>
          </cell>
          <cell r="J789" t="str">
            <v>HXC0328-01-110 None Switch BNC</v>
          </cell>
          <cell r="K789" t="str">
            <v>HXC0328-01-110 None Switch BNC</v>
          </cell>
        </row>
        <row r="790">
          <cell r="D790" t="str">
            <v>1253193680</v>
          </cell>
          <cell r="E790" t="str">
            <v>ﾃ-ﾌﾞﾙﾀｯﾌﾟ 4600BC-N</v>
          </cell>
          <cell r="H790">
            <v>2</v>
          </cell>
          <cell r="I790" t="str">
            <v>mechanical parts</v>
          </cell>
          <cell r="J790" t="str">
            <v>Table Tap 4600BC-N</v>
          </cell>
          <cell r="K790" t="str">
            <v>Table Tap 4600BC-N</v>
          </cell>
        </row>
        <row r="791">
          <cell r="D791" t="str">
            <v>V323100150</v>
          </cell>
          <cell r="E791" t="str">
            <v>ﾀｯｸﾀｲﾄﾙ（赤）ﾀｰ70-41NR</v>
          </cell>
          <cell r="H791">
            <v>10</v>
          </cell>
          <cell r="I791" t="str">
            <v>Consumable for Production</v>
          </cell>
          <cell r="J791" t="str">
            <v>Cutting Seal 8MM（RED)</v>
          </cell>
          <cell r="K791" t="str">
            <v>Cutting Seal 8MM（RED)</v>
          </cell>
        </row>
        <row r="792">
          <cell r="D792" t="str">
            <v>1230524410</v>
          </cell>
          <cell r="E792" t="str">
            <v>ｺﾈｸﾀXJ8A-0211(ﾀﾝﾗｸｿｹｯﾄ）</v>
          </cell>
          <cell r="F792" t="str">
            <v>1240431140</v>
          </cell>
          <cell r="G792" t="str">
            <v>Connector J180002-003LU</v>
          </cell>
          <cell r="H792">
            <v>2</v>
          </cell>
          <cell r="I792" t="str">
            <v>mechanical parts</v>
          </cell>
          <cell r="J792" t="str">
            <v>Connector J8A-0211</v>
          </cell>
          <cell r="K792" t="str">
            <v>Connector J8A-0211</v>
          </cell>
        </row>
        <row r="793">
          <cell r="D793" t="str">
            <v>1233624010</v>
          </cell>
          <cell r="E793" t="str">
            <v>ｺﾈｸﾀXG8S-0331 3Pﾍｯﾀﾞ</v>
          </cell>
          <cell r="F793" t="str">
            <v>1233625480</v>
          </cell>
          <cell r="G793" t="str">
            <v>Connector 82540-0311LU</v>
          </cell>
          <cell r="H793">
            <v>2</v>
          </cell>
          <cell r="I793" t="str">
            <v>mechanical parts</v>
          </cell>
          <cell r="J793" t="str">
            <v>Connector XG8S-0331 3P Header</v>
          </cell>
          <cell r="K793" t="str">
            <v>Connector XG8S-0331 3P Header</v>
          </cell>
        </row>
        <row r="794">
          <cell r="D794" t="str">
            <v>1323117170</v>
          </cell>
          <cell r="E794" t="str">
            <v>ﾊﾞ-ｺ-ﾄﾞﾖｳﾗﾍﾞﾙ 56*135</v>
          </cell>
          <cell r="H794">
            <v>2</v>
          </cell>
          <cell r="I794" t="str">
            <v>mechanical parts</v>
          </cell>
          <cell r="J794" t="str">
            <v>Bar Code Label 56*135</v>
          </cell>
          <cell r="K794" t="str">
            <v>Bar Code Label 56*135</v>
          </cell>
        </row>
        <row r="795">
          <cell r="D795" t="str">
            <v>123010906A</v>
          </cell>
          <cell r="E795" t="str">
            <v>BNCｺﾈｸﾀJXT1146-0100202ﾚﾝ</v>
          </cell>
          <cell r="F795" t="str">
            <v>K3B042</v>
          </cell>
          <cell r="H795">
            <v>2</v>
          </cell>
          <cell r="I795" t="str">
            <v>mechanical parts</v>
          </cell>
          <cell r="J795" t="str">
            <v>BNC Connector JXT1146-0100202</v>
          </cell>
          <cell r="K795" t="str">
            <v>BNC Connector JXT1146-0100202</v>
          </cell>
        </row>
        <row r="796">
          <cell r="D796" t="str">
            <v>123010917A</v>
          </cell>
          <cell r="E796" t="str">
            <v>BNCｺﾈｸﾀJXT1146-0100104ﾚﾝ</v>
          </cell>
          <cell r="F796" t="str">
            <v>M1E205</v>
          </cell>
          <cell r="H796">
            <v>2</v>
          </cell>
          <cell r="I796" t="str">
            <v>mechanical parts</v>
          </cell>
          <cell r="J796" t="str">
            <v>BNC Connector JXT1146-0100104</v>
          </cell>
          <cell r="K796" t="str">
            <v>BNC Connector JXT1146-0100104</v>
          </cell>
        </row>
        <row r="797">
          <cell r="D797" t="str">
            <v>1230331470</v>
          </cell>
          <cell r="E797" t="str">
            <v>ﾋﾟﾝｼﾞｬｯｸJP J1451-01-111</v>
          </cell>
          <cell r="F797" t="str">
            <v>K3A064</v>
          </cell>
          <cell r="H797">
            <v>1</v>
          </cell>
          <cell r="I797" t="str">
            <v>electronics parts</v>
          </cell>
          <cell r="J797" t="str">
            <v>Pin Jack JP J1451-01-111</v>
          </cell>
          <cell r="K797" t="str">
            <v>Pin Jack JP J1451-01-111</v>
          </cell>
        </row>
        <row r="798">
          <cell r="D798" t="str">
            <v>1110817290</v>
          </cell>
          <cell r="E798" t="str">
            <v>GL8EG24 LED(GRN)</v>
          </cell>
          <cell r="F798" t="str">
            <v>M1A053</v>
          </cell>
          <cell r="H798">
            <v>1</v>
          </cell>
          <cell r="I798" t="str">
            <v>electronics parts</v>
          </cell>
          <cell r="J798" t="str">
            <v>GL8EG24 LED(GRN)</v>
          </cell>
          <cell r="K798" t="str">
            <v>§Ìn GL8EG24 LED(GRN)</v>
          </cell>
        </row>
        <row r="799">
          <cell r="D799" t="str">
            <v>113133853X</v>
          </cell>
          <cell r="E799" t="str">
            <v>16V   1MF 267M(F) ﾁｯﾌﾟT</v>
          </cell>
          <cell r="F799" t="str">
            <v>CMT123</v>
          </cell>
          <cell r="H799">
            <v>1</v>
          </cell>
          <cell r="I799" t="str">
            <v>electronics parts</v>
          </cell>
          <cell r="J799" t="str">
            <v>16V   1MF 267M(F) CHIP T Taping</v>
          </cell>
          <cell r="K799" t="str">
            <v>Tô 16V   1MF 267M(F) CHIP T</v>
          </cell>
        </row>
        <row r="800">
          <cell r="D800" t="str">
            <v>113133882X</v>
          </cell>
          <cell r="E800" t="str">
            <v>25V0.47MF 267M(F) ﾁｯﾌﾟT</v>
          </cell>
          <cell r="F800" t="str">
            <v>CMT127</v>
          </cell>
          <cell r="H800">
            <v>1</v>
          </cell>
          <cell r="I800" t="str">
            <v>electronics parts</v>
          </cell>
          <cell r="J800" t="str">
            <v>25V0.47MF 267M(F) CHIP T Taping</v>
          </cell>
          <cell r="K800" t="str">
            <v xml:space="preserve">Tô 25V0.47MF 267M(F) CHIP T </v>
          </cell>
        </row>
        <row r="801">
          <cell r="D801" t="str">
            <v>113133952X</v>
          </cell>
          <cell r="E801" t="str">
            <v>16V  10MF 267M(F) ﾁｯﾌﾟT</v>
          </cell>
          <cell r="F801" t="str">
            <v>CMT173</v>
          </cell>
          <cell r="H801">
            <v>1</v>
          </cell>
          <cell r="I801" t="str">
            <v>electronics parts</v>
          </cell>
          <cell r="J801" t="str">
            <v>16V  10MF 267M(F) CHIP T Taping</v>
          </cell>
          <cell r="K801" t="str">
            <v xml:space="preserve">Tô 16V  10MF 267M(F) CHIP T </v>
          </cell>
        </row>
        <row r="802">
          <cell r="D802" t="str">
            <v>113134353X</v>
          </cell>
          <cell r="E802" t="str">
            <v>10V  10MF 267E(M) ﾁｯﾌﾟT</v>
          </cell>
          <cell r="F802" t="str">
            <v>CMT803</v>
          </cell>
          <cell r="H802">
            <v>1</v>
          </cell>
          <cell r="I802" t="str">
            <v>electronics parts</v>
          </cell>
          <cell r="J802" t="str">
            <v>10V  10MF 267E(M) CHIP T Taping</v>
          </cell>
          <cell r="K802" t="str">
            <v xml:space="preserve">Tô 10V  10MF 267E(M) CHIP T </v>
          </cell>
        </row>
        <row r="803">
          <cell r="D803" t="str">
            <v>115443767X</v>
          </cell>
          <cell r="E803" t="str">
            <v>HF50ACC575018-T  12ﾃｰﾌﾟ</v>
          </cell>
          <cell r="F803" t="str">
            <v>CMT794</v>
          </cell>
          <cell r="H803">
            <v>1</v>
          </cell>
          <cell r="I803" t="str">
            <v>electronics parts</v>
          </cell>
          <cell r="J803" t="str">
            <v>HF50ACC575018-T  12 TAPE</v>
          </cell>
          <cell r="K803" t="str">
            <v>HF50ACC575018-T  12  chÝp</v>
          </cell>
        </row>
        <row r="804">
          <cell r="D804" t="str">
            <v>115443808X</v>
          </cell>
          <cell r="E804" t="str">
            <v>ACF321825-681-T  12ﾃｰﾌﾟ</v>
          </cell>
          <cell r="F804" t="str">
            <v>CMT768</v>
          </cell>
          <cell r="H804">
            <v>1</v>
          </cell>
          <cell r="I804" t="str">
            <v>electronics parts</v>
          </cell>
          <cell r="J804" t="str">
            <v>ACF321825-681-T  12 TAPE</v>
          </cell>
          <cell r="K804" t="str">
            <v>ACF321825-681-T  12  chÝp</v>
          </cell>
        </row>
        <row r="805">
          <cell r="D805" t="str">
            <v>1151215510</v>
          </cell>
          <cell r="E805" t="str">
            <v>ｽﾗｲﾄﾞｽｲｯﾁ SS-302-B12H09</v>
          </cell>
          <cell r="F805" t="str">
            <v>P1I154</v>
          </cell>
          <cell r="H805">
            <v>1</v>
          </cell>
          <cell r="I805" t="str">
            <v>electronics parts</v>
          </cell>
          <cell r="J805" t="str">
            <v>Slide Switch SS-302-B12H09</v>
          </cell>
          <cell r="K805" t="str">
            <v>C«ng t¾c tr­ît SS-302-B12H09</v>
          </cell>
        </row>
        <row r="806">
          <cell r="D806" t="str">
            <v>1154208870</v>
          </cell>
          <cell r="E806" t="str">
            <v>FDKﾘﾁｭｳﾑﾃﾞﾝﾁ CR2450</v>
          </cell>
          <cell r="F806" t="str">
            <v>M1B106</v>
          </cell>
          <cell r="H806">
            <v>2</v>
          </cell>
          <cell r="I806" t="str">
            <v>mechanical parts</v>
          </cell>
          <cell r="J806" t="str">
            <v>FDKﾘﾁｭｳﾑﾃﾞﾝﾁ CR2450</v>
          </cell>
          <cell r="K806" t="str">
            <v>¾c quy FDK CR2450</v>
          </cell>
        </row>
        <row r="807">
          <cell r="D807" t="str">
            <v>1240271720</v>
          </cell>
          <cell r="E807" t="str">
            <v>ﾀﾝｼﾀﾞｲ ML-700NH-14P</v>
          </cell>
          <cell r="F807" t="str">
            <v>K3F048</v>
          </cell>
          <cell r="H807">
            <v>2</v>
          </cell>
          <cell r="I807" t="str">
            <v>mechanical parts</v>
          </cell>
          <cell r="J807" t="str">
            <v>Terminal ML-700NH-14P</v>
          </cell>
          <cell r="K807" t="str">
            <v>Cæng ML-700NH-14P</v>
          </cell>
        </row>
        <row r="808">
          <cell r="D808">
            <v>1113163400</v>
          </cell>
          <cell r="E808" t="str">
            <v>MBCG46134-137</v>
          </cell>
          <cell r="F808" t="str">
            <v>CMT576</v>
          </cell>
          <cell r="H808">
            <v>1</v>
          </cell>
          <cell r="I808" t="str">
            <v>electronics parts</v>
          </cell>
          <cell r="J808" t="str">
            <v>MBCG46134-137</v>
          </cell>
          <cell r="K808" t="str">
            <v>MBCG46134-137</v>
          </cell>
        </row>
        <row r="809">
          <cell r="D809" t="str">
            <v>1011302530</v>
          </cell>
          <cell r="E809" t="str">
            <v>ﾃﾞﾝﾁﾎﾙﾀﾞ 24H-1</v>
          </cell>
          <cell r="F809" t="str">
            <v>K3B043</v>
          </cell>
          <cell r="H809">
            <v>2</v>
          </cell>
          <cell r="I809" t="str">
            <v>mechanical parts</v>
          </cell>
          <cell r="J809" t="str">
            <v>Battery Holder 24H-1</v>
          </cell>
          <cell r="K809" t="str">
            <v>Hép ¾c quy 24H-1</v>
          </cell>
        </row>
        <row r="810">
          <cell r="D810" t="str">
            <v>111036761X</v>
          </cell>
          <cell r="E810" t="str">
            <v>SB01-05CP-TBｼﾖﾂﾄｷｰ ﾁｯﾌﾟT</v>
          </cell>
          <cell r="F810" t="str">
            <v>CMT135</v>
          </cell>
          <cell r="H810">
            <v>1</v>
          </cell>
          <cell r="I810" t="str">
            <v>electronics parts</v>
          </cell>
          <cell r="J810" t="str">
            <v>SB01-05CP-TB Short Key Chip T Taping</v>
          </cell>
          <cell r="K810" t="str">
            <v>SB01-05CP-TB chÝp</v>
          </cell>
        </row>
        <row r="811">
          <cell r="D811" t="str">
            <v>1133295660</v>
          </cell>
          <cell r="E811" t="str">
            <v>MV-AX 10V 470MF</v>
          </cell>
          <cell r="F811" t="str">
            <v>P1I132</v>
          </cell>
          <cell r="H811">
            <v>1</v>
          </cell>
          <cell r="I811" t="str">
            <v>electronics parts</v>
          </cell>
          <cell r="J811" t="str">
            <v>MV-AX 10V 470MF</v>
          </cell>
          <cell r="K811" t="str">
            <v>Tô MV-AX 10V 470MF</v>
          </cell>
        </row>
        <row r="812">
          <cell r="D812" t="str">
            <v>1111025520</v>
          </cell>
          <cell r="E812" t="str">
            <v>CXD1159Q</v>
          </cell>
          <cell r="F812" t="str">
            <v>CMT563</v>
          </cell>
          <cell r="H812">
            <v>1</v>
          </cell>
          <cell r="I812" t="str">
            <v>electronics parts</v>
          </cell>
          <cell r="J812" t="str">
            <v>CXD1159Q</v>
          </cell>
          <cell r="K812" t="str">
            <v>IC - CXD1159Q</v>
          </cell>
        </row>
        <row r="813">
          <cell r="D813" t="str">
            <v>1113120050</v>
          </cell>
          <cell r="E813" t="str">
            <v>HM530281 RTT-(20､25) ﾄﾚｲ</v>
          </cell>
          <cell r="F813" t="str">
            <v>CMT527</v>
          </cell>
          <cell r="H813">
            <v>1</v>
          </cell>
          <cell r="I813" t="str">
            <v>electronics parts</v>
          </cell>
          <cell r="J813" t="str">
            <v>HM530281 RTT-(20､25) Tray</v>
          </cell>
          <cell r="K813" t="str">
            <v>IC - HM530281 RTT-(20､25)</v>
          </cell>
        </row>
        <row r="814">
          <cell r="D814">
            <v>1113163730</v>
          </cell>
          <cell r="E814" t="str">
            <v>HD64F2643FC25</v>
          </cell>
          <cell r="F814" t="str">
            <v>CMT512</v>
          </cell>
          <cell r="H814">
            <v>1</v>
          </cell>
          <cell r="I814" t="str">
            <v>electronics parts</v>
          </cell>
          <cell r="J814" t="str">
            <v>HD64F2643FC25</v>
          </cell>
          <cell r="K814" t="str">
            <v xml:space="preserve">IC - HD64F2643FC25 </v>
          </cell>
        </row>
        <row r="815">
          <cell r="D815">
            <v>1113163950</v>
          </cell>
          <cell r="E815" t="str">
            <v>HD64F2238RFA13</v>
          </cell>
          <cell r="F815" t="str">
            <v>CMT513</v>
          </cell>
          <cell r="H815">
            <v>1</v>
          </cell>
          <cell r="I815" t="str">
            <v>electronics parts</v>
          </cell>
          <cell r="J815" t="str">
            <v>HD64F2238RFA13</v>
          </cell>
          <cell r="K815" t="str">
            <v>IC - HD64F2238RFA13 ChÝp</v>
          </cell>
        </row>
        <row r="816">
          <cell r="D816" t="str">
            <v>111066786X</v>
          </cell>
          <cell r="E816" t="str">
            <v>NJM2267M TE3    12MMﾃｰﾌﾟ</v>
          </cell>
          <cell r="F816" t="str">
            <v>CMT649</v>
          </cell>
          <cell r="H816">
            <v>1</v>
          </cell>
          <cell r="I816" t="str">
            <v>electronics parts</v>
          </cell>
          <cell r="J816" t="str">
            <v>NJM2267M TE3    12MM Tape</v>
          </cell>
          <cell r="K816" t="str">
            <v xml:space="preserve">IC - NJM2267M TE3    12MM </v>
          </cell>
        </row>
        <row r="817">
          <cell r="D817" t="str">
            <v>111066823X</v>
          </cell>
          <cell r="E817" t="str">
            <v>NJM2248M  TE3     12ﾃｰﾌﾟ</v>
          </cell>
          <cell r="F817" t="str">
            <v>CMT651</v>
          </cell>
          <cell r="H817">
            <v>1</v>
          </cell>
          <cell r="I817" t="str">
            <v>electronics parts</v>
          </cell>
          <cell r="J817" t="str">
            <v>NJM2248M  TE3     12 Tape</v>
          </cell>
          <cell r="K817" t="str">
            <v xml:space="preserve">IC - NJM2248M  TE3     12 </v>
          </cell>
        </row>
        <row r="818">
          <cell r="D818" t="str">
            <v>111067079X</v>
          </cell>
          <cell r="E818" t="str">
            <v>NJM2207M(TE1)   16MMﾃ-ﾌﾟ</v>
          </cell>
          <cell r="F818" t="str">
            <v>CMT674</v>
          </cell>
          <cell r="H818">
            <v>1</v>
          </cell>
          <cell r="I818" t="str">
            <v>electronics parts</v>
          </cell>
          <cell r="J818" t="str">
            <v>NJM2207M(TE1)   16MM Tape</v>
          </cell>
          <cell r="K818" t="str">
            <v xml:space="preserve">IC - NJM2207M(TE1)   16MM  </v>
          </cell>
        </row>
        <row r="819">
          <cell r="D819" t="str">
            <v>111067127X</v>
          </cell>
          <cell r="E819" t="str">
            <v>NJM2235M</v>
          </cell>
          <cell r="F819" t="str">
            <v>CMT683</v>
          </cell>
          <cell r="H819">
            <v>1</v>
          </cell>
          <cell r="I819" t="str">
            <v>electronics parts</v>
          </cell>
          <cell r="J819" t="str">
            <v>NJM2235M Taping</v>
          </cell>
          <cell r="K819" t="str">
            <v xml:space="preserve">IC - NJM2235M  </v>
          </cell>
        </row>
        <row r="820">
          <cell r="D820" t="str">
            <v>1000323490</v>
          </cell>
          <cell r="E820" t="str">
            <v>AES30-5</v>
          </cell>
          <cell r="F820" t="str">
            <v>M1E113</v>
          </cell>
          <cell r="H820">
            <v>1</v>
          </cell>
          <cell r="I820" t="str">
            <v>electronics parts</v>
          </cell>
          <cell r="J820" t="str">
            <v>AES30-5</v>
          </cell>
          <cell r="K820" t="str">
            <v>Tô AES30-5</v>
          </cell>
        </row>
        <row r="821">
          <cell r="D821" t="str">
            <v>111063998X</v>
          </cell>
          <cell r="E821" t="str">
            <v>ﾐｭPC4570G    T1 32MMﾃｰﾌﾟ</v>
          </cell>
          <cell r="F821" t="str">
            <v>CMT302</v>
          </cell>
          <cell r="G821" t="str">
            <v>PC4570G    T1</v>
          </cell>
          <cell r="H821">
            <v>1</v>
          </cell>
          <cell r="I821" t="str">
            <v>electronics parts</v>
          </cell>
          <cell r="J821" t="str">
            <v>uPC4570G  E1Emboss Taping</v>
          </cell>
          <cell r="K821" t="str">
            <v xml:space="preserve">IC - uPC4570G  E1Emboss </v>
          </cell>
        </row>
        <row r="822">
          <cell r="D822" t="str">
            <v>111102563X</v>
          </cell>
          <cell r="E822" t="str">
            <v>ﾐｭPD6466GS (TOA ROM1)</v>
          </cell>
          <cell r="F822" t="str">
            <v>CMT393</v>
          </cell>
          <cell r="H822">
            <v>1</v>
          </cell>
          <cell r="I822" t="str">
            <v>electronics parts</v>
          </cell>
          <cell r="J822" t="str">
            <v>PD6466GS (TOA ROM1) Taping</v>
          </cell>
          <cell r="K822" t="str">
            <v xml:space="preserve">IC - PD6466GS (TOA ROM1)  </v>
          </cell>
        </row>
        <row r="823">
          <cell r="D823" t="str">
            <v>1111190510</v>
          </cell>
          <cell r="E823" t="str">
            <v>ﾐｭPD65802GD-012-LBD  ﾄﾚｲ</v>
          </cell>
          <cell r="F823" t="str">
            <v>CMT526</v>
          </cell>
          <cell r="H823">
            <v>1</v>
          </cell>
          <cell r="I823" t="str">
            <v>electronics parts</v>
          </cell>
          <cell r="J823" t="str">
            <v>PD65802GD-012-LBD  Tray</v>
          </cell>
          <cell r="K823" t="str">
            <v>IC - PD65802GD-012-LBD</v>
          </cell>
        </row>
        <row r="824">
          <cell r="D824" t="str">
            <v>111119347X</v>
          </cell>
          <cell r="E824" t="str">
            <v>ﾐｭPD6453GT-101     ｽﾃｨｯｸ</v>
          </cell>
          <cell r="F824" t="str">
            <v>CMT658</v>
          </cell>
          <cell r="G824" t="str">
            <v>PD6453GT-101-E1 16MM</v>
          </cell>
          <cell r="H824">
            <v>1</v>
          </cell>
          <cell r="I824" t="str">
            <v>electronics parts</v>
          </cell>
          <cell r="J824" t="str">
            <v>PD6453GT-101 TAPING</v>
          </cell>
          <cell r="K824" t="str">
            <v xml:space="preserve">IC - PD6453GT-101  </v>
          </cell>
        </row>
        <row r="825">
          <cell r="D825" t="str">
            <v>1113171580</v>
          </cell>
          <cell r="E825" t="str">
            <v>uPD78P078GF-3BA</v>
          </cell>
          <cell r="H825">
            <v>1</v>
          </cell>
          <cell r="I825" t="str">
            <v>electronics parts</v>
          </cell>
          <cell r="J825" t="str">
            <v>uPD78P078GF-3BA</v>
          </cell>
          <cell r="K825" t="str">
            <v>IC - uPD78P078GF-3BA</v>
          </cell>
        </row>
        <row r="826">
          <cell r="D826" t="str">
            <v>111316676X</v>
          </cell>
          <cell r="E826" t="str">
            <v>NJU7223DL1-33</v>
          </cell>
          <cell r="H826">
            <v>1</v>
          </cell>
          <cell r="I826" t="str">
            <v>electronics parts</v>
          </cell>
          <cell r="J826" t="str">
            <v>NJU7223DL1-33 Taping</v>
          </cell>
          <cell r="K826" t="str">
            <v xml:space="preserve">IC - NJU7223DL1-33 </v>
          </cell>
        </row>
        <row r="827">
          <cell r="D827" t="str">
            <v>111314582X</v>
          </cell>
          <cell r="E827" t="str">
            <v>ﾐｭPC659AGS         ｽﾃｨｯｸ</v>
          </cell>
          <cell r="F827" t="str">
            <v>CMT361</v>
          </cell>
          <cell r="G827" t="str">
            <v>PC659AGS 24MM</v>
          </cell>
          <cell r="H827">
            <v>1</v>
          </cell>
          <cell r="I827" t="str">
            <v>electronics parts</v>
          </cell>
          <cell r="J827" t="str">
            <v>uPC659AGS TAPING</v>
          </cell>
          <cell r="K827" t="str">
            <v xml:space="preserve">IC - uPC659AGS </v>
          </cell>
        </row>
        <row r="828">
          <cell r="D828" t="str">
            <v>115442782X</v>
          </cell>
          <cell r="E828" t="str">
            <v>630LMN-1062     12MMﾃｰﾌﾟ</v>
          </cell>
          <cell r="F828" t="str">
            <v>CMT648</v>
          </cell>
          <cell r="H828">
            <v>1</v>
          </cell>
          <cell r="I828" t="str">
            <v>electronics parts</v>
          </cell>
          <cell r="J828" t="str">
            <v>630LMN-1062     12MM Tape</v>
          </cell>
          <cell r="K828" t="str">
            <v xml:space="preserve">IC - 630LMN-1062     12MM  </v>
          </cell>
        </row>
        <row r="829">
          <cell r="D829" t="str">
            <v>111122215A</v>
          </cell>
          <cell r="E829" t="str">
            <v>EPM7160ELC84-20 QUAD ﾄﾚｲ</v>
          </cell>
          <cell r="F829" t="str">
            <v>CMT555</v>
          </cell>
          <cell r="H829">
            <v>1</v>
          </cell>
          <cell r="I829" t="str">
            <v>electronics parts</v>
          </cell>
          <cell r="J829" t="str">
            <v>EPM7160ELC84-20 QUAD Tray</v>
          </cell>
          <cell r="K829" t="str">
            <v xml:space="preserve">IC - EPM7160ELC84-20 QUAD </v>
          </cell>
        </row>
        <row r="830">
          <cell r="D830" t="str">
            <v>111122228A</v>
          </cell>
          <cell r="E830" t="str">
            <v>EPM7160ELC84-20MULTI ﾄﾚｲ</v>
          </cell>
          <cell r="F830" t="str">
            <v>CMT554</v>
          </cell>
          <cell r="H830">
            <v>1</v>
          </cell>
          <cell r="I830" t="str">
            <v>electronics parts</v>
          </cell>
          <cell r="J830" t="str">
            <v>EPM7160ELC84-20MULTI Tray</v>
          </cell>
          <cell r="K830" t="str">
            <v xml:space="preserve">IC - EPM7160ELC84-20MULTI </v>
          </cell>
        </row>
        <row r="831">
          <cell r="D831" t="str">
            <v>1111231710</v>
          </cell>
          <cell r="E831" t="str">
            <v>EPC1441LC20(CMS161D-1.0)</v>
          </cell>
          <cell r="F831" t="str">
            <v>CMT577</v>
          </cell>
          <cell r="H831">
            <v>1</v>
          </cell>
          <cell r="I831" t="str">
            <v>electronics parts</v>
          </cell>
          <cell r="J831" t="str">
            <v>EPC1441LC20(CMS161D-1.0)</v>
          </cell>
          <cell r="K831" t="str">
            <v>IC - EPC1441LC20(CMS161D-1.0)</v>
          </cell>
        </row>
        <row r="832">
          <cell r="D832" t="str">
            <v>1113163590</v>
          </cell>
          <cell r="E832" t="str">
            <v>EPF6016ATC100-3</v>
          </cell>
          <cell r="F832" t="str">
            <v>CMT578</v>
          </cell>
          <cell r="H832">
            <v>1</v>
          </cell>
          <cell r="I832" t="str">
            <v>electronics parts</v>
          </cell>
          <cell r="J832" t="str">
            <v>EPF6016ATC100-3</v>
          </cell>
          <cell r="K832" t="str">
            <v>IC - EPF6016ATC100-3</v>
          </cell>
        </row>
        <row r="833">
          <cell r="D833" t="str">
            <v>1010829920</v>
          </cell>
          <cell r="E833" t="str">
            <v>ﾋｰﾄｼﾝｸ MTS-25-BS-AN-O</v>
          </cell>
          <cell r="H833">
            <v>2</v>
          </cell>
          <cell r="I833" t="str">
            <v>mechanical parts</v>
          </cell>
          <cell r="J833" t="str">
            <v>MTS-25-BS-AN-O</v>
          </cell>
          <cell r="K833" t="str">
            <v xml:space="preserve">Bé t¶n nhiÖt MTS-25-BS-AN-O </v>
          </cell>
        </row>
        <row r="834">
          <cell r="D834" t="str">
            <v>1010845610</v>
          </cell>
          <cell r="E834" t="str">
            <v>ﾋｰﾄｼﾝｸ SP111K</v>
          </cell>
          <cell r="H834">
            <v>2</v>
          </cell>
          <cell r="I834" t="str">
            <v>mechanical parts</v>
          </cell>
          <cell r="J834" t="str">
            <v>Heat sink SP111K</v>
          </cell>
          <cell r="K834" t="str">
            <v>Bé t¶n nhiÖt SP111K</v>
          </cell>
        </row>
        <row r="835">
          <cell r="D835" t="str">
            <v>1020242380</v>
          </cell>
          <cell r="E835" t="str">
            <v>CCDｽﾍﾟｰｻ 0.5MM</v>
          </cell>
          <cell r="H835">
            <v>2</v>
          </cell>
          <cell r="I835" t="str">
            <v>mechanical parts</v>
          </cell>
          <cell r="J835" t="str">
            <v>CCD Spacer 0.5MM</v>
          </cell>
          <cell r="K835" t="str">
            <v>MiÕng ®Öm CCD 0.5MM</v>
          </cell>
        </row>
        <row r="836">
          <cell r="D836" t="str">
            <v>1023000950</v>
          </cell>
          <cell r="E836" t="str">
            <v>CCC10ZD ｺｳｶﾞｸLPF</v>
          </cell>
          <cell r="H836">
            <v>2</v>
          </cell>
          <cell r="I836" t="str">
            <v>mechanical parts</v>
          </cell>
          <cell r="J836" t="str">
            <v>CCC10ZD LPF</v>
          </cell>
          <cell r="K836" t="str">
            <v>Vßng CCC10ZD LPF</v>
          </cell>
        </row>
        <row r="837">
          <cell r="D837" t="str">
            <v>1023121770</v>
          </cell>
          <cell r="E837" t="str">
            <v>CCC10Z ｾｯﾃﾝｶﾅｸﾞ</v>
          </cell>
          <cell r="H837">
            <v>2</v>
          </cell>
          <cell r="I837" t="str">
            <v>mechanical parts</v>
          </cell>
          <cell r="J837" t="str">
            <v xml:space="preserve">CCC10Z </v>
          </cell>
          <cell r="K837" t="str">
            <v xml:space="preserve">§Öm CCC10Z </v>
          </cell>
        </row>
        <row r="838">
          <cell r="D838" t="str">
            <v>1050331230</v>
          </cell>
          <cell r="E838" t="str">
            <v>CCC100ZL ﾌｨﾙﾀ-ｸｯｼｮﾝ</v>
          </cell>
          <cell r="H838">
            <v>2</v>
          </cell>
          <cell r="I838" t="str">
            <v>mechanical parts</v>
          </cell>
          <cell r="J838" t="str">
            <v>CCC100ZL Filter cushion</v>
          </cell>
          <cell r="K838" t="str">
            <v xml:space="preserve">Bé läc CCC100ZL </v>
          </cell>
        </row>
        <row r="839">
          <cell r="D839" t="str">
            <v>1050518080</v>
          </cell>
          <cell r="E839" t="str">
            <v>CPV09 ｾﾞﾂｴﾝｼｰﾄ</v>
          </cell>
          <cell r="H839">
            <v>2</v>
          </cell>
          <cell r="I839" t="str">
            <v>mechanical parts</v>
          </cell>
          <cell r="J839" t="str">
            <v>CPV09 Insulation sheet</v>
          </cell>
          <cell r="K839" t="str">
            <v xml:space="preserve">TÊm c¸ch nhiÖt CPV09 </v>
          </cell>
        </row>
        <row r="840">
          <cell r="D840" t="str">
            <v>1050518370</v>
          </cell>
          <cell r="E840" t="str">
            <v>CPV09 ｾﾞﾂｴﾝｼｰﾄ(ﾃｰﾌﾟﾂｷ)</v>
          </cell>
          <cell r="H840">
            <v>2</v>
          </cell>
          <cell r="I840" t="str">
            <v>mechanical parts</v>
          </cell>
          <cell r="J840" t="str">
            <v>CPV09 Insulation sheet (tape tsuki)</v>
          </cell>
          <cell r="K840" t="str">
            <v xml:space="preserve">T¸m c¸ch nhiÖt CPV09 </v>
          </cell>
        </row>
        <row r="841">
          <cell r="D841" t="str">
            <v>1065113940</v>
          </cell>
          <cell r="E841" t="str">
            <v>M3*7 ﾌﾘｰﾀﾝｼﾋﾞｽ</v>
          </cell>
          <cell r="H841">
            <v>6</v>
          </cell>
          <cell r="I841" t="str">
            <v>screw parts</v>
          </cell>
          <cell r="J841" t="str">
            <v>F-22 M3*7</v>
          </cell>
          <cell r="K841" t="str">
            <v>VÝt F-22 M3*7</v>
          </cell>
        </row>
        <row r="842">
          <cell r="D842" t="str">
            <v>1110125960</v>
          </cell>
          <cell r="E842" t="str">
            <v>2SB1142 (S､T)</v>
          </cell>
          <cell r="H842">
            <v>1</v>
          </cell>
          <cell r="I842" t="str">
            <v>electronics parts</v>
          </cell>
          <cell r="J842" t="str">
            <v>2SB1142 (S､T)</v>
          </cell>
          <cell r="K842" t="str">
            <v>§iÖn trë 2SB1142 (S､T)</v>
          </cell>
        </row>
        <row r="843">
          <cell r="D843" t="str">
            <v>111022814X</v>
          </cell>
          <cell r="E843" t="str">
            <v>2SD1048(X6)     TB ﾁｯﾌﾟT</v>
          </cell>
          <cell r="H843">
            <v>1</v>
          </cell>
          <cell r="I843" t="str">
            <v>electronics parts</v>
          </cell>
          <cell r="J843" t="str">
            <v>2SD1048(X6)     TB-T</v>
          </cell>
          <cell r="K843" t="str">
            <v>C¶m ®iÖn 2SD1048(X6)     TB-T</v>
          </cell>
        </row>
        <row r="844">
          <cell r="D844" t="str">
            <v>111024025X</v>
          </cell>
          <cell r="E844" t="str">
            <v>2SC4399(5)-TL TAPING</v>
          </cell>
          <cell r="H844">
            <v>1</v>
          </cell>
          <cell r="I844" t="str">
            <v>electronics parts</v>
          </cell>
          <cell r="J844" t="str">
            <v>2SC4399(5)-TL TAPING</v>
          </cell>
          <cell r="K844" t="str">
            <v xml:space="preserve">C¶m ®iÖn 2SC4399(5)-TL </v>
          </cell>
        </row>
        <row r="845">
          <cell r="D845" t="str">
            <v>111039728X</v>
          </cell>
          <cell r="E845" t="str">
            <v>DZD6.8Z-TA         ﾁｯﾌﾟT</v>
          </cell>
          <cell r="H845">
            <v>1</v>
          </cell>
          <cell r="I845" t="str">
            <v>electronics parts</v>
          </cell>
          <cell r="J845" t="str">
            <v xml:space="preserve">6.8Z-DZD8.27-TA </v>
          </cell>
          <cell r="K845" t="str">
            <v xml:space="preserve">6.8Z-DZD8.27-TA </v>
          </cell>
        </row>
        <row r="846">
          <cell r="D846" t="str">
            <v>111066045X</v>
          </cell>
          <cell r="E846" t="str">
            <v>NJM4580 E-D TE1  12ﾁｯﾌﾟT</v>
          </cell>
          <cell r="H846">
            <v>1</v>
          </cell>
          <cell r="I846" t="str">
            <v>electronics parts</v>
          </cell>
          <cell r="J846" t="str">
            <v>NJM4580 E-D TE1  12 Chip T</v>
          </cell>
          <cell r="K846" t="str">
            <v>IC - NJM4580 E-D TE1  12 Chip T</v>
          </cell>
        </row>
        <row r="847">
          <cell r="D847" t="str">
            <v>111067637X</v>
          </cell>
          <cell r="E847" t="str">
            <v>AN77L09M-E1       12ﾃ-ﾌﾟ</v>
          </cell>
          <cell r="H847">
            <v>1</v>
          </cell>
          <cell r="I847" t="str">
            <v>electronics parts</v>
          </cell>
          <cell r="J847" t="str">
            <v>AN77L09M-E1       12 Tape</v>
          </cell>
          <cell r="K847" t="str">
            <v>AN77L09M-E1       12 ChÝp</v>
          </cell>
        </row>
        <row r="848">
          <cell r="D848" t="str">
            <v>111067664X</v>
          </cell>
          <cell r="E848" t="str">
            <v>ﾐｭPD16510  TE1    32ﾃ-ﾌﾟ</v>
          </cell>
          <cell r="H848">
            <v>1</v>
          </cell>
          <cell r="I848" t="str">
            <v>electronics parts</v>
          </cell>
          <cell r="J848" t="str">
            <v>uPD16510  GR-8JG-E1</v>
          </cell>
          <cell r="K848" t="str">
            <v xml:space="preserve">IC - uPD16510  GR-8JG-E1 </v>
          </cell>
        </row>
        <row r="849">
          <cell r="D849" t="str">
            <v>111068564X</v>
          </cell>
          <cell r="E849" t="str">
            <v>NJM062V (TE1)</v>
          </cell>
          <cell r="H849">
            <v>1</v>
          </cell>
          <cell r="I849" t="str">
            <v>electronics parts</v>
          </cell>
          <cell r="J849" t="str">
            <v>NJM062V (TE1)</v>
          </cell>
          <cell r="K849" t="str">
            <v>IC - NJM062V (TE1)</v>
          </cell>
        </row>
        <row r="850">
          <cell r="D850" t="str">
            <v>111068601X</v>
          </cell>
          <cell r="E850" t="str">
            <v>NJM431U TE1 TAPING</v>
          </cell>
          <cell r="H850">
            <v>1</v>
          </cell>
          <cell r="I850" t="str">
            <v>electronics parts</v>
          </cell>
          <cell r="J850" t="str">
            <v>NJM431U TE1 TAPING</v>
          </cell>
          <cell r="K850" t="str">
            <v>IC - NJM431U TE1  chÝp</v>
          </cell>
        </row>
        <row r="851">
          <cell r="D851" t="str">
            <v>111068735X</v>
          </cell>
          <cell r="E851" t="str">
            <v>LA1225M TAPING</v>
          </cell>
          <cell r="H851">
            <v>1</v>
          </cell>
          <cell r="I851" t="str">
            <v>electronics parts</v>
          </cell>
          <cell r="J851" t="str">
            <v>LA1225M-TE-L</v>
          </cell>
          <cell r="K851" t="str">
            <v>LA1225M-TE-L ChÝp</v>
          </cell>
        </row>
        <row r="852">
          <cell r="D852" t="str">
            <v>111069147X</v>
          </cell>
          <cell r="E852" t="str">
            <v>PC357NT ﾌｫﾄｶﾌﾟﾗ</v>
          </cell>
          <cell r="H852">
            <v>1</v>
          </cell>
          <cell r="I852" t="str">
            <v>electronics parts</v>
          </cell>
          <cell r="J852" t="str">
            <v xml:space="preserve">PC357NT </v>
          </cell>
          <cell r="K852" t="str">
            <v>PC357NT  ChÝp</v>
          </cell>
        </row>
        <row r="853">
          <cell r="D853" t="str">
            <v>111069486X</v>
          </cell>
          <cell r="E853" t="str">
            <v>NJM2274R</v>
          </cell>
          <cell r="H853">
            <v>1</v>
          </cell>
          <cell r="I853" t="str">
            <v>electronics parts</v>
          </cell>
          <cell r="J853" t="str">
            <v>NJM2274R TE1</v>
          </cell>
          <cell r="K853" t="str">
            <v>IC - NJM2274R TE1</v>
          </cell>
        </row>
        <row r="854">
          <cell r="D854" t="str">
            <v>111069493X</v>
          </cell>
          <cell r="E854" t="str">
            <v>NJM2904V</v>
          </cell>
          <cell r="H854">
            <v>1</v>
          </cell>
          <cell r="I854" t="str">
            <v>electronics parts</v>
          </cell>
          <cell r="J854" t="str">
            <v>NJM2904V TE1</v>
          </cell>
          <cell r="K854" t="str">
            <v>IC - NJM2904V TE1 ChÝp</v>
          </cell>
        </row>
        <row r="855">
          <cell r="D855" t="str">
            <v>1110695140</v>
          </cell>
          <cell r="E855" t="str">
            <v>STRG6624LF1129</v>
          </cell>
          <cell r="H855">
            <v>1</v>
          </cell>
          <cell r="I855" t="str">
            <v>electronics parts</v>
          </cell>
          <cell r="J855" t="str">
            <v>STRG6624LF1129</v>
          </cell>
          <cell r="K855" t="str">
            <v>STRG6624LF1129 ChÝp</v>
          </cell>
        </row>
        <row r="856">
          <cell r="D856" t="str">
            <v>1110903290</v>
          </cell>
          <cell r="E856" t="str">
            <v>ICX408AK CCD</v>
          </cell>
          <cell r="H856">
            <v>1</v>
          </cell>
          <cell r="I856" t="str">
            <v>electronics parts</v>
          </cell>
          <cell r="J856" t="str">
            <v>ICX408AK CCD</v>
          </cell>
          <cell r="K856" t="str">
            <v xml:space="preserve">IC - ICX408AK CCD </v>
          </cell>
        </row>
        <row r="857">
          <cell r="D857" t="str">
            <v>1120689030</v>
          </cell>
          <cell r="E857" t="str">
            <v>FT-6P 100Kｵｰﾑ</v>
          </cell>
          <cell r="H857">
            <v>1</v>
          </cell>
          <cell r="I857" t="str">
            <v>electronics parts</v>
          </cell>
          <cell r="J857" t="str">
            <v>FT-6P 100K OHM</v>
          </cell>
          <cell r="K857" t="str">
            <v>Tô FT-6P 100K OHM</v>
          </cell>
        </row>
        <row r="858">
          <cell r="D858" t="str">
            <v>113133918X</v>
          </cell>
          <cell r="E858" t="str">
            <v>35V0.22MF 267M(F) ﾁｯﾌﾟT</v>
          </cell>
          <cell r="H858">
            <v>1</v>
          </cell>
          <cell r="I858" t="str">
            <v>electronics parts</v>
          </cell>
          <cell r="J858" t="str">
            <v>35V0.22MF 267M(F) Chip T</v>
          </cell>
          <cell r="K858" t="str">
            <v xml:space="preserve">Tô 35V0.22MF 267M(F) </v>
          </cell>
        </row>
        <row r="859">
          <cell r="D859" t="str">
            <v>113134421X</v>
          </cell>
          <cell r="E859" t="str">
            <v>20V 4.7MF 267E(M) ﾁｯﾌﾟT</v>
          </cell>
          <cell r="H859">
            <v>1</v>
          </cell>
          <cell r="I859" t="str">
            <v>electronics parts</v>
          </cell>
          <cell r="J859" t="str">
            <v>20V 4.7MF 267E(M) Chip T</v>
          </cell>
          <cell r="K859" t="str">
            <v xml:space="preserve">Tô 20V 4.7MF 267E(M) </v>
          </cell>
        </row>
        <row r="860">
          <cell r="D860" t="str">
            <v>113134849X</v>
          </cell>
          <cell r="E860" t="str">
            <v>MCM 20V3.3MF      ﾁｯﾌﾟT</v>
          </cell>
          <cell r="H860">
            <v>1</v>
          </cell>
          <cell r="I860" t="str">
            <v>electronics parts</v>
          </cell>
          <cell r="J860" t="str">
            <v>MCM 20V3.3MF      Chip T</v>
          </cell>
          <cell r="K860" t="str">
            <v xml:space="preserve">Tô MCM 20V3.3MF   </v>
          </cell>
        </row>
        <row r="861">
          <cell r="D861" t="str">
            <v>113134858X</v>
          </cell>
          <cell r="E861" t="str">
            <v>MCM 35V 1MF       ﾁｯﾌﾟT</v>
          </cell>
          <cell r="H861">
            <v>1</v>
          </cell>
          <cell r="I861" t="str">
            <v>electronics parts</v>
          </cell>
          <cell r="J861" t="str">
            <v>MCM 35V 1MF       Chip T</v>
          </cell>
          <cell r="K861" t="str">
            <v xml:space="preserve">Tô MCM 35V 1MF     </v>
          </cell>
        </row>
        <row r="862">
          <cell r="D862" t="str">
            <v>113134887X</v>
          </cell>
          <cell r="E862" t="str">
            <v>35V  3.3MF   267E  ﾁｯﾌﾟT</v>
          </cell>
          <cell r="H862">
            <v>1</v>
          </cell>
          <cell r="I862" t="str">
            <v>electronics parts</v>
          </cell>
          <cell r="J862" t="str">
            <v>35V  3.3MF   267E  Chip T</v>
          </cell>
          <cell r="K862" t="str">
            <v xml:space="preserve">Tô 35V  3.3MF   267E </v>
          </cell>
        </row>
        <row r="863">
          <cell r="D863" t="str">
            <v>113135091X</v>
          </cell>
          <cell r="E863" t="str">
            <v>3528B 6.3V 47MF</v>
          </cell>
          <cell r="H863">
            <v>1</v>
          </cell>
          <cell r="I863" t="str">
            <v>electronics parts</v>
          </cell>
          <cell r="J863" t="str">
            <v>3528B 6.3V 47MF</v>
          </cell>
          <cell r="K863" t="str">
            <v xml:space="preserve">Tô 3528B 6.3V 47MF </v>
          </cell>
        </row>
        <row r="864">
          <cell r="D864" t="str">
            <v>113135127X</v>
          </cell>
          <cell r="E864" t="str">
            <v>6032C 10V 47MF</v>
          </cell>
          <cell r="H864">
            <v>1</v>
          </cell>
          <cell r="I864" t="str">
            <v>electronics parts</v>
          </cell>
          <cell r="J864" t="str">
            <v>6032C 10V 47MF</v>
          </cell>
          <cell r="K864" t="str">
            <v xml:space="preserve">Tô 6032C 10V 47MF </v>
          </cell>
        </row>
        <row r="865">
          <cell r="D865" t="str">
            <v>113135132X</v>
          </cell>
          <cell r="E865" t="str">
            <v>3216A 16V 4.7MF 267E</v>
          </cell>
          <cell r="H865">
            <v>1</v>
          </cell>
          <cell r="I865" t="str">
            <v>electronics parts</v>
          </cell>
          <cell r="J865" t="str">
            <v>3216A 16V 4.7MF 267E</v>
          </cell>
          <cell r="K865" t="str">
            <v xml:space="preserve">Tô 3216A 16V 4.7MF 267E </v>
          </cell>
        </row>
        <row r="866">
          <cell r="D866" t="str">
            <v>1133285050</v>
          </cell>
          <cell r="E866" t="str">
            <v>OSｺﾝ 16V150MF</v>
          </cell>
          <cell r="H866">
            <v>1</v>
          </cell>
          <cell r="I866" t="str">
            <v>electronics parts</v>
          </cell>
          <cell r="J866" t="str">
            <v>CACFM1C151M</v>
          </cell>
          <cell r="K866" t="str">
            <v>Tô CACFM1C151M</v>
          </cell>
        </row>
        <row r="867">
          <cell r="D867" t="str">
            <v>113328682X</v>
          </cell>
          <cell r="E867" t="str">
            <v>EEV HB 25V 33MF</v>
          </cell>
          <cell r="H867">
            <v>1</v>
          </cell>
          <cell r="I867" t="str">
            <v>electronics parts</v>
          </cell>
          <cell r="J867" t="str">
            <v>EEV HB 25V 33MF</v>
          </cell>
          <cell r="K867" t="str">
            <v xml:space="preserve">Tô EEV HB 25V 33MF </v>
          </cell>
        </row>
        <row r="868">
          <cell r="D868" t="str">
            <v>1134202230</v>
          </cell>
          <cell r="E868" t="str">
            <v>CE04KMY 50V 100MF</v>
          </cell>
          <cell r="H868">
            <v>1</v>
          </cell>
          <cell r="I868" t="str">
            <v>electronics parts</v>
          </cell>
          <cell r="J868" t="str">
            <v>CE04KMY 50V 100MF</v>
          </cell>
          <cell r="K868" t="str">
            <v xml:space="preserve">Tô CE04KMY 50V 100MF </v>
          </cell>
        </row>
        <row r="869">
          <cell r="D869" t="str">
            <v>1134208470</v>
          </cell>
          <cell r="E869" t="str">
            <v>KMQ200VSSN560M25A</v>
          </cell>
          <cell r="H869">
            <v>1</v>
          </cell>
          <cell r="I869" t="str">
            <v>electronics parts</v>
          </cell>
          <cell r="J869" t="str">
            <v>KMQ200VSSN560M25A</v>
          </cell>
          <cell r="K869" t="str">
            <v>Tô KMQ200VSSN560M25A</v>
          </cell>
        </row>
        <row r="870">
          <cell r="D870" t="str">
            <v>1134208560</v>
          </cell>
          <cell r="E870" t="str">
            <v>CE04KZE35V 560MF VB</v>
          </cell>
          <cell r="H870">
            <v>1</v>
          </cell>
          <cell r="I870" t="str">
            <v>electronics parts</v>
          </cell>
          <cell r="J870" t="str">
            <v>CE04KZE35V 560MF VB</v>
          </cell>
          <cell r="K870" t="str">
            <v>Tô CE04KZE35V 560MF VB</v>
          </cell>
        </row>
        <row r="871">
          <cell r="D871" t="str">
            <v>1140182290</v>
          </cell>
          <cell r="E871" t="str">
            <v>PT106</v>
          </cell>
          <cell r="H871">
            <v>1</v>
          </cell>
          <cell r="I871" t="str">
            <v>electronics parts</v>
          </cell>
          <cell r="J871" t="str">
            <v>PT106</v>
          </cell>
          <cell r="K871" t="str">
            <v>ChuyÓn nguån  PT106</v>
          </cell>
        </row>
        <row r="872">
          <cell r="D872" t="str">
            <v>1151105150</v>
          </cell>
          <cell r="E872" t="str">
            <v>ｼ-ｿSW SJ-W2H4A-01BB2</v>
          </cell>
          <cell r="H872">
            <v>2</v>
          </cell>
          <cell r="I872" t="str">
            <v>mechanical parts</v>
          </cell>
          <cell r="J872" t="str">
            <v>SJ-W2H4A-01BB2</v>
          </cell>
          <cell r="K872" t="str">
            <v>§iÖn trë SJ-W2H4A-01BB2</v>
          </cell>
        </row>
        <row r="873">
          <cell r="D873" t="str">
            <v>1154049620</v>
          </cell>
          <cell r="E873" t="str">
            <v>ﾋｭｰｽﾞFGMLB 125V2A</v>
          </cell>
          <cell r="H873">
            <v>2</v>
          </cell>
          <cell r="I873" t="str">
            <v>mechanical parts</v>
          </cell>
          <cell r="J873" t="str">
            <v>FGMLB 125V2A</v>
          </cell>
          <cell r="K873" t="str">
            <v>Tô FGMLB 125V2A</v>
          </cell>
        </row>
        <row r="874">
          <cell r="D874" t="str">
            <v>1154609040</v>
          </cell>
          <cell r="E874" t="str">
            <v>28.636MHz UM-1</v>
          </cell>
          <cell r="H874">
            <v>1</v>
          </cell>
          <cell r="I874" t="str">
            <v>electronics parts</v>
          </cell>
          <cell r="J874" t="str">
            <v>28.636MHz UM-1</v>
          </cell>
          <cell r="K874" t="str">
            <v>§iÖn kh¸ng 28.636MHz UM-1</v>
          </cell>
        </row>
        <row r="875">
          <cell r="D875" t="str">
            <v>1230115560</v>
          </cell>
          <cell r="E875" t="str">
            <v>BNCｺﾈｸﾀJXT1146-0100103ﾚ</v>
          </cell>
          <cell r="H875">
            <v>2</v>
          </cell>
          <cell r="I875" t="str">
            <v>mechanical parts</v>
          </cell>
          <cell r="J875" t="str">
            <v>BNC Connector JXT1146-0100103</v>
          </cell>
          <cell r="K875" t="str">
            <v>§Çu nèi BNC JXT1146-0100103</v>
          </cell>
        </row>
        <row r="876">
          <cell r="D876" t="str">
            <v>1230319030</v>
          </cell>
          <cell r="E876" t="str">
            <v>ﾋﾟﾝｼﾞｬｯｸ JPJ2545-01-510</v>
          </cell>
          <cell r="H876">
            <v>2</v>
          </cell>
          <cell r="I876" t="str">
            <v>mechanical parts</v>
          </cell>
          <cell r="J876" t="str">
            <v>JPJ2545-01-510</v>
          </cell>
          <cell r="K876" t="str">
            <v>§Çu nèi JPJ2545-01-510</v>
          </cell>
        </row>
        <row r="877">
          <cell r="D877" t="str">
            <v>1230324900</v>
          </cell>
          <cell r="E877" t="str">
            <v>ｶﾒﾗ 4Pｺﾈｸﾀ</v>
          </cell>
          <cell r="H877">
            <v>2</v>
          </cell>
          <cell r="I877" t="str">
            <v>mechanical parts</v>
          </cell>
          <cell r="J877" t="str">
            <v>Camera 4P Connector</v>
          </cell>
          <cell r="K877" t="str">
            <v>§Çu nèi 4P</v>
          </cell>
        </row>
        <row r="878">
          <cell r="D878" t="str">
            <v>1230522830</v>
          </cell>
          <cell r="E878" t="str">
            <v>HXC0324-01-310 BNCｿｹｯﾄ</v>
          </cell>
          <cell r="H878">
            <v>5</v>
          </cell>
          <cell r="I878" t="str">
            <v>connection parts</v>
          </cell>
          <cell r="J878" t="str">
            <v>HXC0324-01-310 BNC</v>
          </cell>
          <cell r="K878" t="str">
            <v>§Çu nèi HXC0324-01-310 BNC</v>
          </cell>
        </row>
        <row r="879">
          <cell r="D879" t="str">
            <v>1240311930</v>
          </cell>
          <cell r="E879" t="str">
            <v>HXC0999-01-550 ｱｰｽﾗｸﾞ</v>
          </cell>
          <cell r="H879">
            <v>2</v>
          </cell>
          <cell r="I879" t="str">
            <v>mechanical parts</v>
          </cell>
          <cell r="J879" t="str">
            <v>HXC0999-01-550</v>
          </cell>
          <cell r="K879" t="str">
            <v>§Çu nèi HXC0999-01-550</v>
          </cell>
        </row>
        <row r="880">
          <cell r="D880" t="str">
            <v>1240431030</v>
          </cell>
          <cell r="E880" t="str">
            <v>FCUJ(0.5)-20F-180</v>
          </cell>
          <cell r="H880">
            <v>2</v>
          </cell>
          <cell r="I880" t="str">
            <v>mechanical parts</v>
          </cell>
          <cell r="J880" t="str">
            <v>FCUJ(0.5)-20F-180</v>
          </cell>
          <cell r="K880" t="str">
            <v>§Çu nèi FCUJ(0.5)-20F-180</v>
          </cell>
        </row>
        <row r="881">
          <cell r="D881" t="str">
            <v>6311715770</v>
          </cell>
          <cell r="E881" t="str">
            <v>TOA ｼﾘｱﾙNO. ﾗﾍﾞﾙ (ﾛｰﾙ)</v>
          </cell>
          <cell r="H881">
            <v>2</v>
          </cell>
          <cell r="I881" t="str">
            <v>mechanical parts</v>
          </cell>
          <cell r="J881" t="str">
            <v>TOA Serial No. Label (roll)</v>
          </cell>
          <cell r="K881" t="str">
            <v xml:space="preserve">Sè seri TOA </v>
          </cell>
        </row>
        <row r="882">
          <cell r="D882" t="str">
            <v>1310632600</v>
          </cell>
          <cell r="E882" t="str">
            <v>TCR0180 ﾛｺﾞｼ-ﾙ</v>
          </cell>
          <cell r="H882">
            <v>2</v>
          </cell>
          <cell r="I882" t="str">
            <v>mechanical parts</v>
          </cell>
          <cell r="J882" t="str">
            <v>TCR0180 Logo seal</v>
          </cell>
          <cell r="K882" t="str">
            <v>L« g« TCR0180</v>
          </cell>
        </row>
        <row r="883">
          <cell r="D883" t="str">
            <v>1111036940</v>
          </cell>
          <cell r="E883" t="str">
            <v>UPD6467GR-516</v>
          </cell>
          <cell r="G883" t="str">
            <v>おおとり</v>
          </cell>
          <cell r="H883">
            <v>1</v>
          </cell>
          <cell r="I883" t="str">
            <v>electronics parts</v>
          </cell>
          <cell r="J883" t="str">
            <v>UPD6467GR-516</v>
          </cell>
          <cell r="K883" t="str">
            <v>UPD6467GR-516 ChÝp</v>
          </cell>
        </row>
        <row r="884">
          <cell r="D884" t="str">
            <v>1230109510</v>
          </cell>
          <cell r="E884" t="str">
            <v>BNC HXC0328-01-010</v>
          </cell>
          <cell r="H884">
            <v>2</v>
          </cell>
          <cell r="I884" t="str">
            <v>mechanical parts</v>
          </cell>
          <cell r="J884" t="str">
            <v>BNC HXC0328-01-010</v>
          </cell>
          <cell r="K884" t="str">
            <v>§Çu nèi BNC HXC0328-01-010</v>
          </cell>
        </row>
        <row r="885">
          <cell r="D885" t="str">
            <v>1230109620</v>
          </cell>
          <cell r="E885" t="str">
            <v>BNC HXC0330-01-010 SW</v>
          </cell>
          <cell r="H885">
            <v>2</v>
          </cell>
          <cell r="I885" t="str">
            <v>mechanical parts</v>
          </cell>
          <cell r="J885" t="str">
            <v>BNC HXC0330-01-010 SW</v>
          </cell>
          <cell r="K885" t="str">
            <v>C«ng t¾c BNC HXC0330-01-010 SW</v>
          </cell>
        </row>
        <row r="886">
          <cell r="D886" t="str">
            <v>1020245350</v>
          </cell>
          <cell r="E886" t="str">
            <v>SBB-213 ｽﾘｰﾌﾞL=13</v>
          </cell>
          <cell r="H886">
            <v>2</v>
          </cell>
          <cell r="I886" t="str">
            <v>mechanical parts</v>
          </cell>
          <cell r="J886" t="str">
            <v>SBB-213 Sleeve L=13</v>
          </cell>
          <cell r="K886" t="str">
            <v>èng dÉn SBB-213 L=13</v>
          </cell>
        </row>
        <row r="887">
          <cell r="D887" t="str">
            <v>1230331670</v>
          </cell>
          <cell r="E887" t="str">
            <v>ｼﾞｬｯｸ SVJ-420100 4P</v>
          </cell>
          <cell r="H887">
            <v>2</v>
          </cell>
          <cell r="I887" t="str">
            <v>mechanical parts</v>
          </cell>
          <cell r="J887" t="str">
            <v>Jack SVJ-420100 4P</v>
          </cell>
          <cell r="K887" t="str">
            <v>KÝch SVJ-420100 4P</v>
          </cell>
        </row>
        <row r="888">
          <cell r="D888" t="str">
            <v>123360593X</v>
          </cell>
          <cell r="E888" t="str">
            <v>DF13A-4P-1.25H  24MMﾃ-ﾌﾟ</v>
          </cell>
          <cell r="H888">
            <v>1</v>
          </cell>
          <cell r="I888" t="str">
            <v>electronics parts</v>
          </cell>
          <cell r="J888" t="str">
            <v>DF13A-4P-1.25H  24MM Tape</v>
          </cell>
          <cell r="K888" t="str">
            <v>DF13A-4P-1.25H  24MM  chÝp</v>
          </cell>
        </row>
        <row r="889">
          <cell r="D889" t="str">
            <v>6235205610</v>
          </cell>
          <cell r="E889" t="str">
            <v>VHR-5N</v>
          </cell>
          <cell r="H889">
            <v>2</v>
          </cell>
          <cell r="I889" t="str">
            <v>mechanical parts</v>
          </cell>
          <cell r="J889" t="str">
            <v>VHR-5N</v>
          </cell>
          <cell r="K889" t="str">
            <v>Nèi VHR-5N</v>
          </cell>
        </row>
        <row r="890">
          <cell r="D890" t="str">
            <v>1023001630</v>
          </cell>
          <cell r="E890" t="str">
            <v>CCV40 ｺｳｶﾞｸLPF 8.4*8.9</v>
          </cell>
          <cell r="H890">
            <v>2</v>
          </cell>
          <cell r="I890" t="str">
            <v>mechanical parts</v>
          </cell>
          <cell r="J890" t="str">
            <v>CCV40 Kogaku LPF 8.4*8.9</v>
          </cell>
          <cell r="K890" t="str">
            <v>§Öm CCV40 LPF 8.4*8.9</v>
          </cell>
        </row>
        <row r="891">
          <cell r="D891" t="str">
            <v>1023001760</v>
          </cell>
          <cell r="E891" t="str">
            <v>C-2900 ｺｳｶﾞｸ LPF 7.3*7.8</v>
          </cell>
          <cell r="H891">
            <v>2</v>
          </cell>
          <cell r="I891" t="str">
            <v>mechanical parts</v>
          </cell>
          <cell r="J891" t="str">
            <v>C-2900 Kogaku LPF 7.3*7.8</v>
          </cell>
          <cell r="K891" t="str">
            <v>§Öm C-2900 LPF 7.3*7.8</v>
          </cell>
        </row>
        <row r="892">
          <cell r="D892" t="str">
            <v>1312120750</v>
          </cell>
          <cell r="E892" t="str">
            <v>ﾃｲｶｸﾒｲﾊﾞﾝ ﾑｼﾞ 7ｾｯﾄ</v>
          </cell>
          <cell r="H892">
            <v>2</v>
          </cell>
          <cell r="I892" t="str">
            <v>mechanical parts</v>
          </cell>
          <cell r="J892" t="str">
            <v>Blank Name Plate 7Set</v>
          </cell>
          <cell r="K892" t="str">
            <v>thanh d¸n</v>
          </cell>
        </row>
        <row r="893">
          <cell r="D893" t="str">
            <v>6063200180</v>
          </cell>
          <cell r="E893" t="str">
            <v>-ｽﾜﾘﾂｷﾄﾒﾈｼﾞ 4*4FEﾎﾟﾘｼ-ﾙ</v>
          </cell>
          <cell r="H893">
            <v>6</v>
          </cell>
          <cell r="I893" t="str">
            <v>screw parts</v>
          </cell>
          <cell r="J893" t="str">
            <v>Tometsuki Neji 4*4FE Poly Seal</v>
          </cell>
          <cell r="K893" t="str">
            <v>VÝt 4*4FE</v>
          </cell>
        </row>
        <row r="894">
          <cell r="D894" t="str">
            <v>112066516X</v>
          </cell>
          <cell r="E894" t="str">
            <v>RH03AVAN3J 1K   ﾁｯﾌﾟT</v>
          </cell>
          <cell r="H894">
            <v>1</v>
          </cell>
          <cell r="I894" t="str">
            <v>electronics parts</v>
          </cell>
          <cell r="J894" t="str">
            <v>RH03AVAN3J 1K  ChipT</v>
          </cell>
          <cell r="K894" t="str">
            <v>RH03AVAN3J 1K  ChipT</v>
          </cell>
        </row>
        <row r="895">
          <cell r="D895" t="str">
            <v>115222043B</v>
          </cell>
          <cell r="E895" t="str">
            <v>P6G-CV40 CAMERA NEW 112*186</v>
          </cell>
          <cell r="H895">
            <v>1</v>
          </cell>
          <cell r="I895" t="str">
            <v>electronics parts</v>
          </cell>
          <cell r="J895" t="str">
            <v>P6G-CV40 CAMERA NEW 112*186</v>
          </cell>
          <cell r="K895" t="str">
            <v>B¶ng m¹ch P6G-CV40 CAMERA 112*186</v>
          </cell>
        </row>
        <row r="896">
          <cell r="D896" t="str">
            <v>1240419500</v>
          </cell>
          <cell r="E896" t="str">
            <v>VC2110S ｽﾌﾟﾘﾝｸﾞ ｸﾛﾆｯｹﾙ</v>
          </cell>
          <cell r="H896">
            <v>2</v>
          </cell>
          <cell r="I896" t="str">
            <v>mechanical parts</v>
          </cell>
          <cell r="J896" t="str">
            <v>VC2110S Spring BLK</v>
          </cell>
          <cell r="K896" t="str">
            <v>Vßng VC2110S BLK</v>
          </cell>
        </row>
        <row r="897">
          <cell r="D897" t="str">
            <v>1023170550</v>
          </cell>
          <cell r="E897" t="str">
            <v>CCC300 ﾏｳﾝﾄｶﾅｸﾞ</v>
          </cell>
          <cell r="H897">
            <v>2</v>
          </cell>
          <cell r="I897" t="str">
            <v>mechanical parts</v>
          </cell>
          <cell r="J897" t="str">
            <v>CCC300 Mount Cramp</v>
          </cell>
          <cell r="K897" t="str">
            <v xml:space="preserve">KÑp CCC300 </v>
          </cell>
        </row>
        <row r="898">
          <cell r="D898" t="str">
            <v>111068582X</v>
          </cell>
          <cell r="E898" t="str">
            <v>NJM78M12DL1A(TE1)</v>
          </cell>
          <cell r="H898">
            <v>1</v>
          </cell>
          <cell r="I898" t="str">
            <v>electronics parts</v>
          </cell>
          <cell r="J898" t="str">
            <v>NJM78M12DL1A(TE1)</v>
          </cell>
          <cell r="K898" t="str">
            <v>IC - NJM78M12DL1A(TE1) ChÝp</v>
          </cell>
        </row>
        <row r="899">
          <cell r="D899" t="str">
            <v>1020242450</v>
          </cell>
          <cell r="E899" t="str">
            <v>CCDｽﾍﾟｰｻ 0.8MM</v>
          </cell>
          <cell r="H899">
            <v>2</v>
          </cell>
          <cell r="I899" t="str">
            <v>mechanical parts</v>
          </cell>
          <cell r="J899" t="str">
            <v>CCD Space 0.8MM</v>
          </cell>
          <cell r="K899" t="str">
            <v>§Öm CCD 0.8MM</v>
          </cell>
        </row>
        <row r="900">
          <cell r="D900" t="str">
            <v>1021511650</v>
          </cell>
          <cell r="E900" t="str">
            <v>D5.5 ｶｸﾂﾏﾐｶﾞｲﾄﾞ ﾀﾞｲ=1</v>
          </cell>
          <cell r="H900">
            <v>2</v>
          </cell>
          <cell r="I900" t="str">
            <v>mechanical parts</v>
          </cell>
          <cell r="J900" t="str">
            <v>D5.5 Square Knob Guide Dia=1</v>
          </cell>
          <cell r="K900" t="str">
            <v>Thanh dÉn h­íng D5.5 Dia=1</v>
          </cell>
        </row>
        <row r="901">
          <cell r="D901" t="str">
            <v>105026666A</v>
          </cell>
          <cell r="E901" t="str">
            <v>CCC250 ﾌｨﾙﾀｸｯｼｮﾝ</v>
          </cell>
          <cell r="H901">
            <v>2</v>
          </cell>
          <cell r="I901" t="str">
            <v>mechanical parts</v>
          </cell>
          <cell r="J901" t="str">
            <v>CCC250 Filter Cushion</v>
          </cell>
          <cell r="K901" t="str">
            <v xml:space="preserve">Bé läc CCC250 </v>
          </cell>
        </row>
        <row r="902">
          <cell r="D902" t="str">
            <v>113135114X</v>
          </cell>
          <cell r="E902" t="str">
            <v>6032C3 25V 10MF</v>
          </cell>
          <cell r="H902">
            <v>1</v>
          </cell>
          <cell r="I902" t="str">
            <v>electronics parts</v>
          </cell>
          <cell r="J902" t="str">
            <v>6032C3 25V 10MF</v>
          </cell>
          <cell r="K902" t="str">
            <v>6032C3 25V 10MF ChÝp</v>
          </cell>
        </row>
        <row r="903">
          <cell r="D903" t="str">
            <v>1133244600</v>
          </cell>
          <cell r="E903" t="str">
            <v>25V100MF(BP)</v>
          </cell>
          <cell r="H903">
            <v>1</v>
          </cell>
          <cell r="I903" t="str">
            <v>electronics parts</v>
          </cell>
          <cell r="J903" t="str">
            <v>25V100MF(BP)</v>
          </cell>
          <cell r="K903" t="str">
            <v>25V100MF(BP) ChÝp</v>
          </cell>
        </row>
        <row r="904">
          <cell r="D904" t="str">
            <v>113420801X</v>
          </cell>
          <cell r="E904" t="str">
            <v>MVY 25V 470MF</v>
          </cell>
          <cell r="H904">
            <v>1</v>
          </cell>
          <cell r="I904" t="str">
            <v>electronics parts</v>
          </cell>
          <cell r="J904" t="str">
            <v>MVY 25V 470MF</v>
          </cell>
          <cell r="K904" t="str">
            <v>Tô MVY 25V 470MF</v>
          </cell>
        </row>
        <row r="905">
          <cell r="D905" t="str">
            <v>113421158X</v>
          </cell>
          <cell r="E905" t="str">
            <v>MVY 10VC 470MF</v>
          </cell>
          <cell r="H905">
            <v>1</v>
          </cell>
          <cell r="I905" t="str">
            <v>electronics parts</v>
          </cell>
          <cell r="J905" t="str">
            <v>MVY 10VC 470MF</v>
          </cell>
          <cell r="K905" t="str">
            <v>Tô MVY 10VC 470MF</v>
          </cell>
        </row>
        <row r="906">
          <cell r="D906" t="str">
            <v>113421169X</v>
          </cell>
          <cell r="E906" t="str">
            <v>MVY 16VC 470MF</v>
          </cell>
          <cell r="H906">
            <v>1</v>
          </cell>
          <cell r="I906" t="str">
            <v>electronics parts</v>
          </cell>
          <cell r="J906" t="str">
            <v>MVY 16VC 470MF</v>
          </cell>
          <cell r="K906" t="str">
            <v xml:space="preserve">Tô MVY 16VC 470MF </v>
          </cell>
        </row>
        <row r="907">
          <cell r="D907" t="str">
            <v>V060100400</v>
          </cell>
          <cell r="E907" t="str">
            <v>+ﾅﾍﾞ 2.5X4 FE NI</v>
          </cell>
          <cell r="H907">
            <v>6</v>
          </cell>
          <cell r="I907" t="str">
            <v>screw parts</v>
          </cell>
          <cell r="J907" t="str">
            <v>+Pan 2.5X4 FE NI</v>
          </cell>
          <cell r="K907" t="str">
            <v>+èc 2.5X4 FE NI</v>
          </cell>
        </row>
        <row r="908">
          <cell r="D908" t="str">
            <v>V060100600</v>
          </cell>
          <cell r="E908" t="str">
            <v>+ﾅﾍﾞ2.5*4 FE ｸﾛｲﾛｸﾛﾒ-ﾄ</v>
          </cell>
          <cell r="H908">
            <v>6</v>
          </cell>
          <cell r="I908" t="str">
            <v>screw parts</v>
          </cell>
          <cell r="J908" t="str">
            <v>+Pan 2.5X4 FE ZNC-BLK</v>
          </cell>
          <cell r="K908" t="str">
            <v>+èc 2.5X4 FE ZNC-BLK</v>
          </cell>
        </row>
        <row r="909">
          <cell r="D909" t="str">
            <v>1000732100</v>
          </cell>
          <cell r="E909" t="str">
            <v>ﾊﾞﾘﾌｫ-ｶﾙﾚﾝｽﾞTG2Z0416ABC1</v>
          </cell>
          <cell r="H909">
            <v>2</v>
          </cell>
          <cell r="I909" t="str">
            <v>mechanical parts</v>
          </cell>
          <cell r="J909" t="str">
            <v>TG2Z0416ABC1</v>
          </cell>
          <cell r="K909" t="str">
            <v>§Öm 'TG2Z0416ABC1</v>
          </cell>
        </row>
        <row r="910">
          <cell r="D910" t="str">
            <v>1000733420</v>
          </cell>
          <cell r="E910" t="str">
            <v>ﾊﾞﾘﾌｫ-ｶﾙﾚﾝｽﾞQC2Z0214ABC1</v>
          </cell>
          <cell r="H910">
            <v>2</v>
          </cell>
          <cell r="I910" t="str">
            <v>mechanical parts</v>
          </cell>
          <cell r="J910" t="str">
            <v>Bari Fuoka Lens QC2Z0214ABC1</v>
          </cell>
          <cell r="K910" t="str">
            <v>ThÊu kÝnh QC2Z0214ABC1</v>
          </cell>
        </row>
        <row r="911">
          <cell r="D911" t="str">
            <v>1000735350</v>
          </cell>
          <cell r="E911" t="str">
            <v>ﾊﾞﾘﾌｫｰｶﾙﾚﾝｽﾞ TG2Z2814FCS-2</v>
          </cell>
          <cell r="H911">
            <v>2</v>
          </cell>
          <cell r="I911" t="str">
            <v>mechanical parts</v>
          </cell>
          <cell r="J911" t="str">
            <v>Bari Fuoka Lens TG2Z2814FCS-2</v>
          </cell>
          <cell r="K911" t="str">
            <v>ThÊu kÝnh TG2Z2814FCS-2</v>
          </cell>
        </row>
        <row r="912">
          <cell r="D912" t="str">
            <v>1000735420</v>
          </cell>
          <cell r="E912" t="str">
            <v>HCS802D ｶﾒﾗﾄﾘﾂｹｶﾅｸﾞ</v>
          </cell>
          <cell r="H912">
            <v>2</v>
          </cell>
          <cell r="I912" t="str">
            <v>mechanical parts</v>
          </cell>
          <cell r="J912" t="str">
            <v>HCS802D Camera Cramp</v>
          </cell>
          <cell r="K912" t="str">
            <v>KÑp HCS802D</v>
          </cell>
        </row>
        <row r="913">
          <cell r="D913" t="str">
            <v>1240431140</v>
          </cell>
          <cell r="E913" t="str">
            <v>Mini Jumper 1*2 J180002-003</v>
          </cell>
          <cell r="J913" t="str">
            <v>Mini Jumper 1*2 J180002-003</v>
          </cell>
          <cell r="K913" t="str">
            <v>D©y nèi nhá 1*2 J180002-003</v>
          </cell>
        </row>
        <row r="914">
          <cell r="D914" t="str">
            <v>1233625480</v>
          </cell>
          <cell r="E914" t="str">
            <v>Pin Header 1*3 82540-0311</v>
          </cell>
          <cell r="J914" t="str">
            <v>Pin Header 1*3 82540-0311</v>
          </cell>
          <cell r="K914" t="str">
            <v>§Çu ghim 1*3 82540-0311</v>
          </cell>
        </row>
        <row r="915">
          <cell r="D915" t="str">
            <v>6063131110</v>
          </cell>
          <cell r="E915" t="str">
            <v>+ﾊﾞｲﾝﾄﾞBﾀｲﾄ 3X12 FE NI</v>
          </cell>
          <cell r="H915">
            <v>6</v>
          </cell>
          <cell r="I915" t="str">
            <v>screw parts</v>
          </cell>
          <cell r="J915" t="str">
            <v>+Bind B 3X12 FE NI</v>
          </cell>
          <cell r="K915" t="str">
            <v>VÝt ®Çu trßn (+) kh«ng thÊm, 3X12 FE NI</v>
          </cell>
        </row>
        <row r="916">
          <cell r="D916" t="str">
            <v>V063100230</v>
          </cell>
          <cell r="E916" t="str">
            <v>+Bind B 3X12 FE ZNC-BLK</v>
          </cell>
          <cell r="F916" t="str">
            <v>6063131390</v>
          </cell>
          <cell r="G916" t="str">
            <v>+ﾊﾞｲﾝﾄﾞBﾀｲﾄ 3X12 ﾈｵﾌﾞﾗｯｸ</v>
          </cell>
          <cell r="H916">
            <v>6</v>
          </cell>
          <cell r="I916" t="str">
            <v>screw parts</v>
          </cell>
          <cell r="J916" t="str">
            <v>+Bind B 3X12 FE ZNC-BLK</v>
          </cell>
          <cell r="K916" t="str">
            <v>VÝt ®Çu trßn (+) kh«ng thÊm, 3X12  FE ZNC-BLK</v>
          </cell>
        </row>
        <row r="917">
          <cell r="J917" t="str">
            <v>***</v>
          </cell>
        </row>
        <row r="918">
          <cell r="J918" t="str">
            <v>***</v>
          </cell>
        </row>
        <row r="919">
          <cell r="D919" t="str">
            <v>100031821B</v>
          </cell>
          <cell r="E919" t="str">
            <v>SWﾃﾞﾝｹﾞﾝRPS-7240</v>
          </cell>
          <cell r="H919">
            <v>1</v>
          </cell>
          <cell r="I919" t="str">
            <v>electronics parts</v>
          </cell>
          <cell r="J919" t="str">
            <v>Switching  Power Supply RPS-7240</v>
          </cell>
          <cell r="K919" t="str">
            <v>Bé cÊp ®iÖn nguån RPS-7240</v>
          </cell>
        </row>
        <row r="920">
          <cell r="D920" t="str">
            <v>1000321700</v>
          </cell>
          <cell r="E920" t="str">
            <v>ｽｲｯﾁﾝｸﾞﾃﾞﾝｹﾞﾝ LCA50S-24X</v>
          </cell>
          <cell r="H920">
            <v>1</v>
          </cell>
          <cell r="I920" t="str">
            <v>electronics parts</v>
          </cell>
          <cell r="J920" t="str">
            <v>Switching  Power Supply LCA50S-24X</v>
          </cell>
          <cell r="K920" t="str">
            <v>Bé cÊp ®iÖn nguån LCA50S-24X</v>
          </cell>
        </row>
        <row r="921">
          <cell r="D921" t="str">
            <v>1010478450</v>
          </cell>
          <cell r="E921" t="str">
            <v>EV300R ﾌﾛﾝﾄｶﾊﾞ-</v>
          </cell>
          <cell r="H921">
            <v>2</v>
          </cell>
          <cell r="I921" t="str">
            <v>mechanical parts</v>
          </cell>
          <cell r="J921" t="str">
            <v>EV300R Front Cover</v>
          </cell>
          <cell r="K921" t="str">
            <v xml:space="preserve">MÆt tr­íc EV300R </v>
          </cell>
        </row>
        <row r="922">
          <cell r="D922" t="str">
            <v>102152696A</v>
          </cell>
          <cell r="E922" t="str">
            <v>CP40SA 12*12 ｶｸﾂﾏﾐｶﾞｲﾄﾞ</v>
          </cell>
          <cell r="H922">
            <v>2</v>
          </cell>
          <cell r="I922" t="str">
            <v>mechanical parts</v>
          </cell>
          <cell r="J922" t="str">
            <v>CP40SA 12*12 Square Knob Guide</v>
          </cell>
          <cell r="K922" t="str">
            <v xml:space="preserve">Thanh dÉn CP40SA 12*12 </v>
          </cell>
        </row>
        <row r="923">
          <cell r="D923" t="str">
            <v>1022502840</v>
          </cell>
          <cell r="E923" t="str">
            <v>ｺﾞﾑｱｼ DA-1820A(ﾏﾙ23 12.5</v>
          </cell>
          <cell r="H923">
            <v>2</v>
          </cell>
          <cell r="I923" t="str">
            <v>mechanical parts</v>
          </cell>
          <cell r="J923" t="str">
            <v>Rubber Foot DA-1820A(23*12.5)</v>
          </cell>
          <cell r="K923" t="str">
            <v>Ch©n cao su DA-1820A(trßn) 23 12.5</v>
          </cell>
        </row>
        <row r="924">
          <cell r="D924" t="str">
            <v>1110114030</v>
          </cell>
          <cell r="E924" t="str">
            <v>2SB940</v>
          </cell>
          <cell r="H924">
            <v>1</v>
          </cell>
          <cell r="I924" t="str">
            <v>electronics parts</v>
          </cell>
          <cell r="J924" t="str">
            <v>2SB940</v>
          </cell>
          <cell r="K924" t="str">
            <v>Bãng b¸n dÉn 2SB940</v>
          </cell>
        </row>
        <row r="925">
          <cell r="D925" t="str">
            <v>1133287320</v>
          </cell>
          <cell r="E925" t="str">
            <v>YXF 10V 220MF</v>
          </cell>
          <cell r="H925">
            <v>1</v>
          </cell>
          <cell r="I925" t="str">
            <v>electronics parts</v>
          </cell>
          <cell r="J925" t="str">
            <v>YXF 10V 220MF</v>
          </cell>
          <cell r="K925" t="str">
            <v>Tô ®iÖn YXF 10V 220MF</v>
          </cell>
        </row>
        <row r="926">
          <cell r="D926" t="str">
            <v>1133288110</v>
          </cell>
          <cell r="E926" t="str">
            <v>YXF 10V 470MF</v>
          </cell>
          <cell r="H926">
            <v>1</v>
          </cell>
          <cell r="I926" t="str">
            <v>electronics parts</v>
          </cell>
          <cell r="J926" t="str">
            <v>YXF 10V 470MF</v>
          </cell>
          <cell r="K926" t="str">
            <v>Tô ®iÖn YXF 10V 470MF</v>
          </cell>
        </row>
        <row r="927">
          <cell r="D927" t="str">
            <v>1133288390</v>
          </cell>
          <cell r="E927" t="str">
            <v>YXF 25V 470MF</v>
          </cell>
          <cell r="H927">
            <v>1</v>
          </cell>
          <cell r="I927" t="str">
            <v>electronics parts</v>
          </cell>
          <cell r="J927" t="str">
            <v>YXF 25V 470MF</v>
          </cell>
          <cell r="K927" t="str">
            <v>Tô ®iÖn YXF 25V 470MF</v>
          </cell>
        </row>
        <row r="928">
          <cell r="D928" t="str">
            <v>1133288840</v>
          </cell>
          <cell r="E928" t="str">
            <v>CE04 YXF 10V1000MF</v>
          </cell>
          <cell r="H928">
            <v>1</v>
          </cell>
          <cell r="I928" t="str">
            <v>electronics parts</v>
          </cell>
          <cell r="J928" t="str">
            <v>CE04 YXF 10V1000MF</v>
          </cell>
          <cell r="K928" t="str">
            <v>Tô ®iÖn CE04 YXF 10V1000MF</v>
          </cell>
        </row>
        <row r="929">
          <cell r="D929" t="str">
            <v>1133290160</v>
          </cell>
          <cell r="E929" t="str">
            <v>YXF 35V 1000MF</v>
          </cell>
          <cell r="H929">
            <v>1</v>
          </cell>
          <cell r="I929" t="str">
            <v>electronics parts</v>
          </cell>
          <cell r="J929" t="str">
            <v>YXF 35V 1000MF</v>
          </cell>
          <cell r="K929" t="str">
            <v>Tô ®iÖn YXF 35V 1000MF</v>
          </cell>
        </row>
        <row r="930">
          <cell r="D930" t="str">
            <v>1133290290</v>
          </cell>
          <cell r="E930" t="str">
            <v>NXA 35V 470MF</v>
          </cell>
          <cell r="H930">
            <v>1</v>
          </cell>
          <cell r="I930" t="str">
            <v>electronics parts</v>
          </cell>
          <cell r="J930" t="str">
            <v>NXA 35V 470MF</v>
          </cell>
          <cell r="K930" t="str">
            <v>Tô ®iÖn NXA 35V 470MF</v>
          </cell>
        </row>
        <row r="931">
          <cell r="D931" t="str">
            <v>1133290610</v>
          </cell>
          <cell r="E931" t="str">
            <v>YXG 35V560MF</v>
          </cell>
          <cell r="H931">
            <v>1</v>
          </cell>
          <cell r="I931" t="str">
            <v>electronics parts</v>
          </cell>
          <cell r="J931" t="str">
            <v>YXG 35V560MF</v>
          </cell>
          <cell r="K931" t="str">
            <v>Tô ®iÖn YXG 35V560MF</v>
          </cell>
        </row>
        <row r="932">
          <cell r="D932" t="str">
            <v>1133295390</v>
          </cell>
          <cell r="E932" t="str">
            <v>YXF 25V 100MF</v>
          </cell>
          <cell r="H932">
            <v>1</v>
          </cell>
          <cell r="I932" t="str">
            <v>electronics parts</v>
          </cell>
          <cell r="J932" t="str">
            <v>YXF 25V 100MF</v>
          </cell>
          <cell r="K932" t="str">
            <v>Tô ®iÖn YXF 25V 100MF</v>
          </cell>
        </row>
        <row r="933">
          <cell r="D933" t="str">
            <v>1133295910</v>
          </cell>
          <cell r="E933" t="str">
            <v>CE04 MH7 16V 100MF</v>
          </cell>
          <cell r="H933">
            <v>1</v>
          </cell>
          <cell r="I933" t="str">
            <v>electronics parts</v>
          </cell>
          <cell r="J933" t="str">
            <v>CE04 MH7 16V 100MF</v>
          </cell>
          <cell r="K933" t="str">
            <v>Tô ®iÖn CE04 MH7 16V 100MF</v>
          </cell>
        </row>
        <row r="934">
          <cell r="D934" t="str">
            <v>1133296940</v>
          </cell>
          <cell r="E934" t="str">
            <v>ZA 16V470MF</v>
          </cell>
          <cell r="H934">
            <v>1</v>
          </cell>
          <cell r="I934" t="str">
            <v>electronics parts</v>
          </cell>
          <cell r="J934" t="str">
            <v>ZA 16V470MF</v>
          </cell>
          <cell r="K934" t="str">
            <v>Tô ®iÖn ZA 16V470MF</v>
          </cell>
        </row>
        <row r="935">
          <cell r="D935" t="str">
            <v>1133298740</v>
          </cell>
          <cell r="E935" t="str">
            <v>YXF 16V 1000MF</v>
          </cell>
          <cell r="H935">
            <v>1</v>
          </cell>
          <cell r="I935" t="str">
            <v>electronics parts</v>
          </cell>
          <cell r="J935" t="str">
            <v>YXF 16V 1000MF</v>
          </cell>
          <cell r="K935" t="str">
            <v>Tô ®iÖn YXF 16V 1000MF</v>
          </cell>
        </row>
        <row r="936">
          <cell r="D936" t="str">
            <v>1133298890</v>
          </cell>
          <cell r="E936" t="str">
            <v>YXF 35V 470MF</v>
          </cell>
          <cell r="H936">
            <v>1</v>
          </cell>
          <cell r="I936" t="str">
            <v>electronics parts</v>
          </cell>
          <cell r="J936" t="str">
            <v>YXF 35V 470MF</v>
          </cell>
          <cell r="K936" t="str">
            <v>Tô ®iÖn YXF 35V 470MF</v>
          </cell>
        </row>
        <row r="937">
          <cell r="D937" t="str">
            <v>1151214500</v>
          </cell>
          <cell r="E937" t="str">
            <v>ESD-11V120  ｽﾗｲﾄﾞSW</v>
          </cell>
          <cell r="H937">
            <v>1</v>
          </cell>
          <cell r="I937" t="str">
            <v>electronics parts</v>
          </cell>
          <cell r="J937" t="str">
            <v>ESD-11V120  Slide Switch</v>
          </cell>
          <cell r="K937" t="str">
            <v xml:space="preserve">ThiÕt bÞ chuyÓn m¹ch ESD-11V120  </v>
          </cell>
        </row>
        <row r="938">
          <cell r="D938" t="str">
            <v>1151445630</v>
          </cell>
          <cell r="E938" t="str">
            <v>ﾃﾞﾝｹﾞﾝSW AAP8Y2112</v>
          </cell>
          <cell r="H938">
            <v>1</v>
          </cell>
          <cell r="I938" t="str">
            <v>electronics parts</v>
          </cell>
          <cell r="J938" t="str">
            <v>Power Switch  AAP8Y2112</v>
          </cell>
          <cell r="K938" t="str">
            <v>D©y nguån AAP8Y2112</v>
          </cell>
        </row>
        <row r="939">
          <cell r="D939" t="str">
            <v>1154604900</v>
          </cell>
          <cell r="E939" t="str">
            <v>HC-49U 14.31818M 17P KDK</v>
          </cell>
          <cell r="H939">
            <v>1</v>
          </cell>
          <cell r="I939" t="str">
            <v>electronics parts</v>
          </cell>
          <cell r="J939" t="str">
            <v>HC-49U 14.31818M 17P KDK</v>
          </cell>
          <cell r="K939" t="str">
            <v>M¸y rung th¹ch anh HC-49U 14.31818M 17P KDK</v>
          </cell>
        </row>
        <row r="940">
          <cell r="D940" t="str">
            <v>1154605660</v>
          </cell>
          <cell r="E940" t="str">
            <v>HC-49/U 28.63636MHz KDK</v>
          </cell>
          <cell r="H940">
            <v>1</v>
          </cell>
          <cell r="I940" t="str">
            <v>electronics parts</v>
          </cell>
          <cell r="J940" t="str">
            <v>HC-49/U 28.63636MHz KDK</v>
          </cell>
          <cell r="K940" t="str">
            <v>M¸y rung th¹ch anh HC-49/U 28.63636MHz KDK</v>
          </cell>
        </row>
        <row r="941">
          <cell r="D941" t="str">
            <v>1210141590</v>
          </cell>
          <cell r="E941" t="str">
            <v>ﾂﾏﾐ ﾏﾙ13       WHT</v>
          </cell>
          <cell r="H941">
            <v>2</v>
          </cell>
          <cell r="I941" t="str">
            <v>mechanical parts</v>
          </cell>
          <cell r="J941" t="str">
            <v>Round Knob13       WHT</v>
          </cell>
          <cell r="K941" t="str">
            <v>C«ng t¾c 13 WHT</v>
          </cell>
        </row>
        <row r="942">
          <cell r="D942" t="str">
            <v>1210171300</v>
          </cell>
          <cell r="E942" t="str">
            <v>CDS16M 12*12 2ｼｮｸﾂﾏﾐ</v>
          </cell>
          <cell r="H942">
            <v>2</v>
          </cell>
          <cell r="I942" t="str">
            <v>mechanical parts</v>
          </cell>
          <cell r="J942" t="str">
            <v>CDS16M 12*12 2 Color  Knob</v>
          </cell>
          <cell r="K942" t="str">
            <v xml:space="preserve">C«ng t¾c CDS16M 12*12 </v>
          </cell>
        </row>
        <row r="943">
          <cell r="D943" t="str">
            <v>1210171470</v>
          </cell>
          <cell r="E943" t="str">
            <v>CDS16M 3.5*7 ﾂﾏﾐ</v>
          </cell>
          <cell r="H943">
            <v>2</v>
          </cell>
          <cell r="I943" t="str">
            <v>mechanical parts</v>
          </cell>
          <cell r="J943" t="str">
            <v>CDS16M 3.5*7 Knob</v>
          </cell>
          <cell r="K943" t="str">
            <v xml:space="preserve">C«ng t¾c CDS16M 3.5*7 </v>
          </cell>
        </row>
        <row r="944">
          <cell r="D944" t="str">
            <v>1210171560</v>
          </cell>
          <cell r="E944" t="str">
            <v>CP40SA 12*12 ｶｸﾂﾏﾐ</v>
          </cell>
          <cell r="H944">
            <v>2</v>
          </cell>
          <cell r="I944" t="str">
            <v>mechanical parts</v>
          </cell>
          <cell r="J944" t="str">
            <v>CP40SA 12*12 Square Knob</v>
          </cell>
          <cell r="K944" t="str">
            <v>C«ng t¾c CP40SA 12*12</v>
          </cell>
        </row>
        <row r="945">
          <cell r="D945" t="str">
            <v>1210301330</v>
          </cell>
          <cell r="E945" t="str">
            <v>ﾌﾟﾗｽﾁｯｸｱｼ NO1</v>
          </cell>
          <cell r="H945">
            <v>2</v>
          </cell>
          <cell r="I945" t="str">
            <v>mechanical parts</v>
          </cell>
          <cell r="J945" t="str">
            <v>Plastic Foot NO1</v>
          </cell>
          <cell r="K945" t="str">
            <v>Ch©n nhùa  NO1</v>
          </cell>
        </row>
        <row r="946">
          <cell r="D946" t="str">
            <v>1210901060</v>
          </cell>
          <cell r="E946" t="str">
            <v>D1103 LEDﾗｲﾄ 2*4</v>
          </cell>
          <cell r="H946">
            <v>2</v>
          </cell>
          <cell r="I946" t="str">
            <v>mechanical parts</v>
          </cell>
          <cell r="J946" t="str">
            <v>D1103 LED Light 2*4</v>
          </cell>
          <cell r="K946" t="str">
            <v>§ièt ph¸t s¸ng D1103 LED 2*4</v>
          </cell>
        </row>
        <row r="947">
          <cell r="D947" t="str">
            <v>1230204400</v>
          </cell>
          <cell r="E947" t="str">
            <v>Dｻﾌﾞﾌﾟﾗｸﾞ 25P JBZ-25P</v>
          </cell>
          <cell r="H947">
            <v>2</v>
          </cell>
          <cell r="I947" t="str">
            <v>mechanical parts</v>
          </cell>
          <cell r="J947" t="str">
            <v>D Sub Plug 25P JBZ-25P</v>
          </cell>
          <cell r="K947" t="str">
            <v>PhÝch c¾m phô D 25P JBZ-25P</v>
          </cell>
        </row>
        <row r="948">
          <cell r="D948" t="str">
            <v>1230206190</v>
          </cell>
          <cell r="E948" t="str">
            <v>DｻﾌﾞｺﾈｸﾀP/N103-0096-01</v>
          </cell>
          <cell r="H948">
            <v>2</v>
          </cell>
          <cell r="I948" t="str">
            <v>mechanical parts</v>
          </cell>
          <cell r="J948" t="str">
            <v>D Sub Connetor P/N103-0096-01</v>
          </cell>
          <cell r="K948" t="str">
            <v>C¸i nèi phô D P/N103-0096-01</v>
          </cell>
        </row>
        <row r="949">
          <cell r="D949" t="str">
            <v>1230206640</v>
          </cell>
          <cell r="E949" t="str">
            <v>Dｻﾌﾞｼ-ﾙﾄﾞｶﾊﾞ-J-C25-2C25P</v>
          </cell>
          <cell r="H949">
            <v>2</v>
          </cell>
          <cell r="I949" t="str">
            <v>mechanical parts</v>
          </cell>
          <cell r="J949" t="str">
            <v>D Sub Shield CoverJ-C25-2C25P</v>
          </cell>
          <cell r="K949" t="str">
            <v>N¾p ®Ëy D -J-C25-2C25P</v>
          </cell>
        </row>
        <row r="950">
          <cell r="D950" t="str">
            <v>1230329590</v>
          </cell>
          <cell r="E950" t="str">
            <v>BNC J2ﾚﾝ</v>
          </cell>
          <cell r="H950">
            <v>2</v>
          </cell>
          <cell r="I950" t="str">
            <v>mechanical parts</v>
          </cell>
          <cell r="J950" t="str">
            <v>BNC J2 Ream</v>
          </cell>
          <cell r="K950" t="str">
            <v>Vßng BNC J2</v>
          </cell>
        </row>
        <row r="951">
          <cell r="D951" t="str">
            <v>1230330990</v>
          </cell>
          <cell r="E951" t="str">
            <v>ﾋﾟﾝｼﾞｬｯｸJPJ1044-01-010</v>
          </cell>
          <cell r="H951">
            <v>2</v>
          </cell>
          <cell r="I951" t="str">
            <v>mechanical parts</v>
          </cell>
          <cell r="J951" t="str">
            <v>Pinjack JPJ1044-01-010</v>
          </cell>
          <cell r="K951" t="str">
            <v>Ch©n kÝch JPJ1044-01-010</v>
          </cell>
        </row>
        <row r="952">
          <cell r="D952" t="str">
            <v>1230525800</v>
          </cell>
          <cell r="E952" t="str">
            <v>HXC0328-01-110 SWﾅｼBNC</v>
          </cell>
          <cell r="H952">
            <v>2</v>
          </cell>
          <cell r="I952" t="str">
            <v>mechanical parts</v>
          </cell>
          <cell r="J952" t="str">
            <v>HXC0328-01-110 None Switch BNC</v>
          </cell>
          <cell r="K952" t="str">
            <v>HXC0328-01-110 SW BNC</v>
          </cell>
        </row>
        <row r="953">
          <cell r="D953" t="str">
            <v>1240509160</v>
          </cell>
          <cell r="E953" t="str">
            <v>15T96(120)P1.25-8BB</v>
          </cell>
          <cell r="H953">
            <v>2</v>
          </cell>
          <cell r="I953" t="str">
            <v>mechanical parts</v>
          </cell>
          <cell r="J953" t="str">
            <v>15T96(120)P1.25-8BB</v>
          </cell>
          <cell r="K953" t="str">
            <v>C¸p dÑt 15T96(120)P1.25-8BB</v>
          </cell>
        </row>
        <row r="954">
          <cell r="D954" t="str">
            <v>1253193680</v>
          </cell>
          <cell r="E954" t="str">
            <v>ﾃ-ﾌﾞﾙﾀｯﾌﾟ 4600BC-N</v>
          </cell>
          <cell r="H954">
            <v>2</v>
          </cell>
          <cell r="I954" t="str">
            <v>mechanical parts</v>
          </cell>
          <cell r="J954" t="str">
            <v>Table Tap 4600BC-N</v>
          </cell>
          <cell r="K954" t="str">
            <v>Taro bµn 4600BC-N</v>
          </cell>
        </row>
        <row r="955">
          <cell r="D955" t="str">
            <v>1323117170</v>
          </cell>
          <cell r="E955" t="str">
            <v>ﾊﾞ-ｺ-ﾄﾞﾖｳﾗﾍﾞﾙ 56*135</v>
          </cell>
          <cell r="H955">
            <v>2</v>
          </cell>
          <cell r="I955" t="str">
            <v>mechanical parts</v>
          </cell>
          <cell r="J955" t="str">
            <v>Bar Code Label 56*135</v>
          </cell>
          <cell r="K955" t="str">
            <v>GiÊy d¸n m· v¹ch 56*135</v>
          </cell>
        </row>
        <row r="956">
          <cell r="D956" t="str">
            <v>1333105310</v>
          </cell>
          <cell r="E956" t="str">
            <v>ｷｷﾎｼｮｳｼｮ(ｼｭｯﾁｮｳ) YEL</v>
          </cell>
          <cell r="H956">
            <v>2</v>
          </cell>
          <cell r="I956" t="str">
            <v>mechanical parts</v>
          </cell>
          <cell r="J956" t="str">
            <v>Guarantee Certificate YEL</v>
          </cell>
          <cell r="K956" t="str">
            <v>GiÊy b¶o hµnh</v>
          </cell>
        </row>
        <row r="957">
          <cell r="D957" t="str">
            <v>6051013510</v>
          </cell>
          <cell r="E957" t="str">
            <v>ULﾁｭ-ﾌﾞ3/8 T-105ｸﾛ L=180</v>
          </cell>
          <cell r="H957">
            <v>2</v>
          </cell>
          <cell r="I957" t="str">
            <v>mechanical parts</v>
          </cell>
          <cell r="J957" t="str">
            <v>ULTube3/8 T-105BLK L=180</v>
          </cell>
          <cell r="K957" t="str">
            <v>èng UL3/8 T-105ｸﾛ L=180</v>
          </cell>
        </row>
        <row r="958">
          <cell r="D958" t="str">
            <v>6060101930</v>
          </cell>
          <cell r="E958" t="str">
            <v>+ﾅﾍﾞ 3*6 3ﾃﾝｾﾑｽ P4 FEZNC</v>
          </cell>
          <cell r="H958">
            <v>6</v>
          </cell>
          <cell r="I958" t="str">
            <v>screw parts</v>
          </cell>
          <cell r="J958" t="str">
            <v>+Pan 3*6 3 Set Screw P4 FEZNC</v>
          </cell>
          <cell r="K958" t="str">
            <v xml:space="preserve">VÝt låi (+) 3*6  </v>
          </cell>
        </row>
        <row r="959">
          <cell r="D959" t="str">
            <v>6060314550</v>
          </cell>
          <cell r="E959" t="str">
            <v>+ﾊﾞｲﾝﾄﾞ 4*35 FE NI</v>
          </cell>
          <cell r="H959">
            <v>6</v>
          </cell>
          <cell r="I959" t="str">
            <v>screw parts</v>
          </cell>
          <cell r="J959" t="str">
            <v>+Bind 4*35 FE NI</v>
          </cell>
          <cell r="K959" t="str">
            <v>VÝt ®Çu trßn (+)  4*35 FE NI</v>
          </cell>
        </row>
        <row r="960">
          <cell r="D960" t="str">
            <v>6060430070</v>
          </cell>
          <cell r="E960" t="str">
            <v>+ｻﾗBﾀｲﾄ 3*8 FE NI</v>
          </cell>
          <cell r="H960">
            <v>6</v>
          </cell>
          <cell r="I960" t="str">
            <v>screw parts</v>
          </cell>
          <cell r="J960" t="str">
            <v>+Flat B 3*8 FE NI</v>
          </cell>
          <cell r="K960" t="str">
            <v>VÝt ®Çu «van (+) 3*8 FE NI</v>
          </cell>
        </row>
        <row r="961">
          <cell r="D961" t="str">
            <v>6063611120</v>
          </cell>
          <cell r="E961" t="str">
            <v>ﾌﾗﾝｼﾞﾅｯﾄ M4 FE ZNC</v>
          </cell>
          <cell r="H961">
            <v>6</v>
          </cell>
          <cell r="I961" t="str">
            <v>screw parts</v>
          </cell>
          <cell r="J961" t="str">
            <v>Flange Nut M4 FE ZNC</v>
          </cell>
          <cell r="K961" t="str">
            <v>èc cã gê M4 FE ZNC</v>
          </cell>
        </row>
        <row r="962">
          <cell r="D962" t="str">
            <v>6063711330</v>
          </cell>
          <cell r="E962" t="str">
            <v>ﾜｯｼｬ  3X8X0.5 FE ZNC</v>
          </cell>
          <cell r="H962">
            <v>6</v>
          </cell>
          <cell r="I962" t="str">
            <v>screw parts</v>
          </cell>
          <cell r="J962" t="str">
            <v>Washer  3X8X0.5 FE ZNC</v>
          </cell>
          <cell r="K962" t="str">
            <v>Vßng ®Öm  3X8X0.5 FE ZNC</v>
          </cell>
        </row>
        <row r="963">
          <cell r="D963" t="str">
            <v>6063810750</v>
          </cell>
          <cell r="E963" t="str">
            <v>Sﾜｯｼｬ M3   FE ZNC</v>
          </cell>
          <cell r="H963">
            <v>6</v>
          </cell>
          <cell r="I963" t="str">
            <v>screw parts</v>
          </cell>
          <cell r="J963" t="str">
            <v>S Washer M3   FE ZNC</v>
          </cell>
          <cell r="K963" t="str">
            <v>Vßng ®Öm S M3   FE ZNC</v>
          </cell>
        </row>
        <row r="964">
          <cell r="D964" t="str">
            <v>6310600080</v>
          </cell>
          <cell r="E964" t="str">
            <v>SECOM ｼｰﾙ (ｼｮｳ)</v>
          </cell>
          <cell r="H964">
            <v>2</v>
          </cell>
          <cell r="I964" t="str">
            <v>mechanical parts</v>
          </cell>
          <cell r="J964" t="str">
            <v>SECOM Seal (Mini)</v>
          </cell>
          <cell r="K964" t="str">
            <v>GiÊy d¸n ®Ò can SECOM (lo¹i nhá)</v>
          </cell>
        </row>
        <row r="965">
          <cell r="D965" t="str">
            <v>V323100150</v>
          </cell>
          <cell r="E965" t="str">
            <v>ﾀｯｸﾀｲﾄﾙ（赤）ﾀｰ70-41NR</v>
          </cell>
          <cell r="H965">
            <v>10</v>
          </cell>
          <cell r="I965" t="str">
            <v>Consumable for Production</v>
          </cell>
          <cell r="J965" t="str">
            <v>Cutting Seal 8MM（RED)</v>
          </cell>
          <cell r="K965" t="str">
            <v>GiÊy d¸n ph©n biÖt (mµu ®á)</v>
          </cell>
        </row>
        <row r="966">
          <cell r="D966" t="str">
            <v>1230524410</v>
          </cell>
          <cell r="E966" t="str">
            <v>ｺﾈｸﾀXJ8A-0211(ﾀﾝﾗｸｿｹｯﾄ）</v>
          </cell>
          <cell r="F966" t="str">
            <v>1240431140</v>
          </cell>
          <cell r="G966" t="str">
            <v>Connector J180002-003LU</v>
          </cell>
          <cell r="H966">
            <v>2</v>
          </cell>
          <cell r="I966" t="str">
            <v>mechanical parts</v>
          </cell>
          <cell r="J966" t="str">
            <v>Connector J8A-0211</v>
          </cell>
          <cell r="K966" t="str">
            <v>D©y nèi J8A-0211</v>
          </cell>
        </row>
        <row r="967">
          <cell r="D967" t="str">
            <v>1233624010</v>
          </cell>
          <cell r="E967" t="str">
            <v>ｺﾈｸﾀXG8S-0331 3Pﾍｯﾀﾞ</v>
          </cell>
          <cell r="F967" t="str">
            <v>1233625480</v>
          </cell>
          <cell r="G967" t="str">
            <v>Connector 82540-0311LU</v>
          </cell>
          <cell r="H967">
            <v>2</v>
          </cell>
          <cell r="I967" t="str">
            <v>mechanical parts</v>
          </cell>
          <cell r="J967" t="str">
            <v>Connector XG8S-0331 3P Header</v>
          </cell>
          <cell r="K967" t="str">
            <v>D©y nèi XG8S-0331 3P Header</v>
          </cell>
        </row>
        <row r="968">
          <cell r="J968" t="str">
            <v>***</v>
          </cell>
        </row>
        <row r="969">
          <cell r="D969" t="str">
            <v>112804725X</v>
          </cell>
          <cell r="E969" t="str">
            <v>SR73K2B 0.1ｵｰﾑ 2%</v>
          </cell>
          <cell r="F969" t="str">
            <v>CMT275</v>
          </cell>
          <cell r="H969">
            <v>1</v>
          </cell>
          <cell r="I969" t="str">
            <v>electronics parts</v>
          </cell>
          <cell r="J969" t="str">
            <v>SR73K2B 0.1 OHM   2%</v>
          </cell>
          <cell r="K969" t="str">
            <v>§iÖn trë SR73K2B 0.1 OHM   2%</v>
          </cell>
        </row>
        <row r="970">
          <cell r="D970" t="str">
            <v>124042081X</v>
          </cell>
          <cell r="E970" t="str">
            <v>RCT00000C ﾁｪｯｶ-    ﾁｯﾌﾟT</v>
          </cell>
          <cell r="F970" t="str">
            <v>CMT970</v>
          </cell>
          <cell r="H970">
            <v>1</v>
          </cell>
          <cell r="I970" t="str">
            <v>electronics parts</v>
          </cell>
          <cell r="J970" t="str">
            <v>RCT00000C   CHIP T</v>
          </cell>
          <cell r="K970" t="str">
            <v>ChÝp kiÓm tra RCT00000C T</v>
          </cell>
        </row>
        <row r="971">
          <cell r="D971" t="str">
            <v>111012516X</v>
          </cell>
          <cell r="E971" t="str">
            <v>2SA1661Y-RTF       ﾁｯﾌﾟT</v>
          </cell>
          <cell r="F971" t="str">
            <v>CMT205</v>
          </cell>
          <cell r="H971">
            <v>1</v>
          </cell>
          <cell r="I971" t="str">
            <v>electronics parts</v>
          </cell>
          <cell r="J971" t="str">
            <v>KTA1661YRTF</v>
          </cell>
          <cell r="K971" t="str">
            <v>ChÝp KTA1661YRTF T</v>
          </cell>
        </row>
        <row r="972">
          <cell r="D972" t="str">
            <v>111066236X</v>
          </cell>
          <cell r="E972" t="str">
            <v>TD62083AF EL</v>
          </cell>
          <cell r="F972" t="str">
            <v>CMT425</v>
          </cell>
          <cell r="H972">
            <v>1</v>
          </cell>
          <cell r="I972" t="str">
            <v>electronics parts</v>
          </cell>
          <cell r="J972" t="str">
            <v>TD62083AF EL</v>
          </cell>
          <cell r="K972" t="str">
            <v>Bé nèi TD62083AF EL</v>
          </cell>
        </row>
        <row r="973">
          <cell r="D973" t="str">
            <v>111067488X</v>
          </cell>
          <cell r="E973" t="str">
            <v>TLP181    GR-TPL  12ﾃ-ﾌﾟ</v>
          </cell>
          <cell r="F973" t="str">
            <v>CMT689</v>
          </cell>
          <cell r="H973">
            <v>1</v>
          </cell>
          <cell r="I973" t="str">
            <v>electronics parts</v>
          </cell>
          <cell r="J973" t="str">
            <v>TLP181    GR-TPL  12TAPE</v>
          </cell>
          <cell r="K973" t="str">
            <v>Bé nèi TLP181  GR-TPL  12</v>
          </cell>
        </row>
        <row r="974">
          <cell r="D974" t="str">
            <v>111070899X</v>
          </cell>
          <cell r="E974" t="str">
            <v>TPC8104-H       TAPING</v>
          </cell>
          <cell r="F974" t="str">
            <v>CMU016</v>
          </cell>
          <cell r="H974">
            <v>1</v>
          </cell>
          <cell r="I974" t="str">
            <v>electronics parts</v>
          </cell>
          <cell r="J974" t="str">
            <v>TPC8104-H       TAPING</v>
          </cell>
          <cell r="K974" t="str">
            <v xml:space="preserve">Bé nèi TPC8104-H </v>
          </cell>
        </row>
        <row r="975">
          <cell r="D975" t="str">
            <v>111070907X</v>
          </cell>
          <cell r="E975" t="str">
            <v>2SJ377   TE16L  16MMﾃｰﾌﾟ</v>
          </cell>
          <cell r="F975" t="str">
            <v>CMT414</v>
          </cell>
          <cell r="H975">
            <v>1</v>
          </cell>
          <cell r="I975" t="str">
            <v>electronics parts</v>
          </cell>
          <cell r="J975" t="str">
            <v xml:space="preserve">2SJ377   TE16L  16MM TAPE  </v>
          </cell>
          <cell r="K975" t="str">
            <v>IC - 2SJ377   TE16L  16MM</v>
          </cell>
        </row>
        <row r="976">
          <cell r="D976" t="str">
            <v>111115730X</v>
          </cell>
          <cell r="E976" t="str">
            <v>TC74HC14AF  TP1 32MMﾃｰﾌﾟ</v>
          </cell>
          <cell r="F976" t="str">
            <v>CMT339</v>
          </cell>
          <cell r="H976">
            <v>1</v>
          </cell>
          <cell r="I976" t="str">
            <v>electronics parts</v>
          </cell>
          <cell r="J976" t="str">
            <v xml:space="preserve">TC74HC14AF  TP1 32MM TAPE </v>
          </cell>
          <cell r="K976" t="str">
            <v>IC - TC74HC14AF  TP1 32MM</v>
          </cell>
        </row>
        <row r="977">
          <cell r="D977" t="str">
            <v>111116975X</v>
          </cell>
          <cell r="E977" t="str">
            <v>TC74HC273AF(EL)   24ﾃｰﾌﾟ</v>
          </cell>
          <cell r="F977" t="str">
            <v>CMT653</v>
          </cell>
          <cell r="H977">
            <v>1</v>
          </cell>
          <cell r="I977" t="str">
            <v>electronics parts</v>
          </cell>
          <cell r="J977" t="str">
            <v xml:space="preserve">TC74HC273AF(EL)   24 TAPE </v>
          </cell>
          <cell r="K977" t="str">
            <v>IC - TC74HC273AF(EL)   24</v>
          </cell>
        </row>
        <row r="978">
          <cell r="D978" t="str">
            <v>111118320X</v>
          </cell>
          <cell r="E978" t="str">
            <v>TC74HC4051AF</v>
          </cell>
          <cell r="F978" t="str">
            <v>CMT454</v>
          </cell>
          <cell r="H978">
            <v>1</v>
          </cell>
          <cell r="I978" t="str">
            <v>electronics parts</v>
          </cell>
          <cell r="J978" t="str">
            <v>TC74HC4051AF</v>
          </cell>
          <cell r="K978" t="str">
            <v>IC - TC74HC4051AF</v>
          </cell>
        </row>
        <row r="979">
          <cell r="D979" t="str">
            <v>111118434X</v>
          </cell>
          <cell r="E979" t="str">
            <v>TC4081 BF TP1   16MMﾃ-ﾌﾟ</v>
          </cell>
          <cell r="F979" t="str">
            <v>CMT684</v>
          </cell>
          <cell r="H979">
            <v>1</v>
          </cell>
          <cell r="I979" t="str">
            <v>electronics parts</v>
          </cell>
          <cell r="J979" t="str">
            <v>TC4081 BF TP1   16MMTAPE</v>
          </cell>
          <cell r="K979" t="str">
            <v>IC - TC4081 BF TP1   16MM</v>
          </cell>
        </row>
        <row r="980">
          <cell r="D980" t="str">
            <v>111118441X</v>
          </cell>
          <cell r="E980" t="str">
            <v>TC4071 BF TP1   16MMﾃ-ﾌﾟ</v>
          </cell>
          <cell r="F980" t="str">
            <v>CMT685</v>
          </cell>
          <cell r="H980">
            <v>1</v>
          </cell>
          <cell r="I980" t="str">
            <v>electronics parts</v>
          </cell>
          <cell r="J980" t="str">
            <v>TC4071 BF TP1   16MMTAPE</v>
          </cell>
          <cell r="K980" t="str">
            <v>IC - TC4071 BF TP1   16MM</v>
          </cell>
        </row>
        <row r="981">
          <cell r="D981" t="str">
            <v>111119260X</v>
          </cell>
          <cell r="E981" t="str">
            <v>TC74HCU04AF EL  16MMﾃｰﾌﾟ</v>
          </cell>
          <cell r="F981" t="str">
            <v>CMT650</v>
          </cell>
          <cell r="H981">
            <v>1</v>
          </cell>
          <cell r="I981" t="str">
            <v>electronics parts</v>
          </cell>
          <cell r="J981" t="str">
            <v xml:space="preserve">TC74HCU04AF EL  16MM TAPE </v>
          </cell>
          <cell r="K981" t="str">
            <v>IC - TC74HCU04AF EL  16MM</v>
          </cell>
        </row>
        <row r="982">
          <cell r="D982" t="str">
            <v>111119295X</v>
          </cell>
          <cell r="E982" t="str">
            <v>TC74HC125       16MMﾃｰﾌﾟ</v>
          </cell>
          <cell r="F982" t="str">
            <v>CMT469</v>
          </cell>
          <cell r="H982">
            <v>1</v>
          </cell>
          <cell r="I982" t="str">
            <v>electronics parts</v>
          </cell>
          <cell r="J982" t="str">
            <v xml:space="preserve">TC74HC125       16MM TAPE  </v>
          </cell>
          <cell r="K982" t="str">
            <v xml:space="preserve">IC - TC74HC125   16MM </v>
          </cell>
        </row>
        <row r="983">
          <cell r="D983" t="str">
            <v>111119370X</v>
          </cell>
          <cell r="E983" t="str">
            <v>TC74HC05AF(EL)  16MMﾃ-ﾌﾟ</v>
          </cell>
          <cell r="F983" t="str">
            <v>CMT659</v>
          </cell>
          <cell r="H983">
            <v>1</v>
          </cell>
          <cell r="I983" t="str">
            <v>electronics parts</v>
          </cell>
          <cell r="J983" t="str">
            <v>TC74HC05AF(EL)  16MMTAPE</v>
          </cell>
          <cell r="K983" t="str">
            <v>IC - TC74HC05AF(EL)  16MM</v>
          </cell>
        </row>
        <row r="984">
          <cell r="D984" t="str">
            <v>111312829X</v>
          </cell>
          <cell r="E984" t="str">
            <v>TC74HC07AF</v>
          </cell>
          <cell r="F984" t="str">
            <v>CMU010</v>
          </cell>
          <cell r="H984">
            <v>1</v>
          </cell>
          <cell r="I984" t="str">
            <v>electronics parts</v>
          </cell>
          <cell r="J984" t="str">
            <v>TC74HC07AF</v>
          </cell>
          <cell r="K984" t="str">
            <v>IC - TC74HC07AF</v>
          </cell>
        </row>
        <row r="985">
          <cell r="D985" t="str">
            <v>111312850X</v>
          </cell>
          <cell r="E985" t="str">
            <v>TC74HCT04AF     16MMﾃｰﾌﾟ</v>
          </cell>
          <cell r="F985" t="str">
            <v>CMT462</v>
          </cell>
          <cell r="H985">
            <v>1</v>
          </cell>
          <cell r="I985" t="str">
            <v>electronics parts</v>
          </cell>
          <cell r="J985" t="str">
            <v>TC74HCT04AF     16MM TAPE</v>
          </cell>
          <cell r="K985" t="str">
            <v>IC - TC74HCT04AF  16MM</v>
          </cell>
        </row>
        <row r="986">
          <cell r="D986" t="str">
            <v>111312889X</v>
          </cell>
          <cell r="E986" t="str">
            <v>TC74HCT32AF</v>
          </cell>
          <cell r="F986" t="str">
            <v>CMU008</v>
          </cell>
          <cell r="H986">
            <v>1</v>
          </cell>
          <cell r="I986" t="str">
            <v>electronics parts</v>
          </cell>
          <cell r="J986" t="str">
            <v>TC74HCT32AF</v>
          </cell>
          <cell r="K986" t="str">
            <v>IC - TC74HCT32AF</v>
          </cell>
        </row>
        <row r="987">
          <cell r="D987" t="str">
            <v>111312896X</v>
          </cell>
          <cell r="E987" t="str">
            <v>TC74HCT541AF    24MMﾃｰﾌﾟ</v>
          </cell>
          <cell r="F987" t="str">
            <v>CMT369</v>
          </cell>
          <cell r="H987">
            <v>1</v>
          </cell>
          <cell r="I987" t="str">
            <v>electronics parts</v>
          </cell>
          <cell r="J987" t="str">
            <v>TC74HCT541AF    24MM TAPE</v>
          </cell>
          <cell r="K987" t="str">
            <v xml:space="preserve">IC - TC74HCT541AF   24MM </v>
          </cell>
        </row>
        <row r="988">
          <cell r="D988" t="str">
            <v>1113145530</v>
          </cell>
          <cell r="E988" t="str">
            <v>MSM7652       ﾄﾚｲ</v>
          </cell>
          <cell r="F988" t="str">
            <v>CMT567</v>
          </cell>
          <cell r="H988">
            <v>1</v>
          </cell>
          <cell r="I988" t="str">
            <v>electronics parts</v>
          </cell>
          <cell r="J988" t="str">
            <v>MSM7652       TRAY</v>
          </cell>
          <cell r="K988" t="str">
            <v>Bé nhí MSM7652</v>
          </cell>
        </row>
        <row r="989">
          <cell r="D989" t="str">
            <v>111314599X</v>
          </cell>
          <cell r="E989" t="str">
            <v>MSM518222A-30GS-KR1 24MM</v>
          </cell>
          <cell r="F989" t="str">
            <v>CMT362</v>
          </cell>
          <cell r="H989">
            <v>1</v>
          </cell>
          <cell r="I989" t="str">
            <v>electronics parts</v>
          </cell>
          <cell r="J989" t="str">
            <v>MSM518222A-30GS-KR1 24MM</v>
          </cell>
          <cell r="K989" t="str">
            <v>Bé nhí MSM518222A-30GS-KR1 24MM</v>
          </cell>
        </row>
        <row r="990">
          <cell r="D990" t="str">
            <v>111314720X</v>
          </cell>
          <cell r="E990" t="str">
            <v>TC74VHCT08F    16ﾃｰﾌﾟ</v>
          </cell>
          <cell r="F990" t="str">
            <v>CMT371</v>
          </cell>
          <cell r="H990">
            <v>1</v>
          </cell>
          <cell r="I990" t="str">
            <v>electronics parts</v>
          </cell>
          <cell r="J990" t="str">
            <v>TC74VHCT08F    16 TAPE</v>
          </cell>
          <cell r="K990" t="str">
            <v>IC - TC74VHCT08F   16</v>
          </cell>
        </row>
        <row r="991">
          <cell r="D991" t="str">
            <v>1113163040</v>
          </cell>
          <cell r="E991" t="str">
            <v>MSM7663B GA</v>
          </cell>
          <cell r="F991" t="str">
            <v>CMT511</v>
          </cell>
          <cell r="H991">
            <v>1</v>
          </cell>
          <cell r="I991" t="str">
            <v>electronics parts</v>
          </cell>
          <cell r="J991" t="str">
            <v>MSM7663B GA</v>
          </cell>
          <cell r="K991" t="str">
            <v>Bé nhí MSM7663B GA</v>
          </cell>
        </row>
        <row r="992">
          <cell r="D992" t="str">
            <v>111119385X</v>
          </cell>
          <cell r="E992" t="str">
            <v>TC74HC175AF(EL)</v>
          </cell>
          <cell r="H992">
            <v>1</v>
          </cell>
          <cell r="I992" t="str">
            <v>electronics parts</v>
          </cell>
          <cell r="J992" t="str">
            <v>TC74HC175AF(EL)</v>
          </cell>
          <cell r="K992" t="str">
            <v>IC - TC74HC175AF(EL)</v>
          </cell>
        </row>
        <row r="993">
          <cell r="D993" t="str">
            <v>113404995X</v>
          </cell>
          <cell r="E993" t="str">
            <v>C 1608 50V   4PFCHCﾁｯﾌﾟT</v>
          </cell>
          <cell r="F993" t="str">
            <v>CMT999</v>
          </cell>
          <cell r="H993">
            <v>1</v>
          </cell>
          <cell r="I993" t="str">
            <v>electronics parts</v>
          </cell>
          <cell r="J993" t="str">
            <v>C1608CH1H040CT</v>
          </cell>
          <cell r="K993" t="str">
            <v>Tô C1608CH1H040CT</v>
          </cell>
        </row>
        <row r="994">
          <cell r="D994" t="str">
            <v>113405071X</v>
          </cell>
          <cell r="E994" t="str">
            <v>C 1608 50V  12PFCHJﾁｯﾌﾟT</v>
          </cell>
          <cell r="F994" t="str">
            <v>CMT950</v>
          </cell>
          <cell r="H994">
            <v>1</v>
          </cell>
          <cell r="I994" t="str">
            <v>electronics parts</v>
          </cell>
          <cell r="J994" t="str">
            <v>C1608CH1H120JT</v>
          </cell>
          <cell r="K994" t="str">
            <v>Tô C1608CH1H120JT</v>
          </cell>
        </row>
        <row r="995">
          <cell r="D995" t="str">
            <v>113405093X</v>
          </cell>
          <cell r="E995" t="str">
            <v>C 1608 50V  15PFCHJﾁｯﾌﾟT</v>
          </cell>
          <cell r="F995" t="str">
            <v>CMT926</v>
          </cell>
          <cell r="H995">
            <v>1</v>
          </cell>
          <cell r="I995" t="str">
            <v>electronics parts</v>
          </cell>
          <cell r="J995" t="str">
            <v>C1608CH1H150JT</v>
          </cell>
          <cell r="K995" t="str">
            <v>Tô C1608CH1H150JT</v>
          </cell>
        </row>
        <row r="996">
          <cell r="D996" t="str">
            <v>113405134X</v>
          </cell>
          <cell r="E996" t="str">
            <v>C 1608 50V  22PFCHJﾁｯﾌﾟT</v>
          </cell>
          <cell r="F996" t="str">
            <v>CMT927</v>
          </cell>
          <cell r="H996">
            <v>1</v>
          </cell>
          <cell r="I996" t="str">
            <v>electronics parts</v>
          </cell>
          <cell r="J996" t="str">
            <v>C1608CH1H220JT</v>
          </cell>
          <cell r="K996" t="str">
            <v>Tô C1608CH1H220JT</v>
          </cell>
        </row>
        <row r="997">
          <cell r="D997" t="str">
            <v>113405150X</v>
          </cell>
          <cell r="E997" t="str">
            <v>C 1608 50V  27PFCHJﾁｯﾌﾟT</v>
          </cell>
          <cell r="F997" t="str">
            <v>CMT949</v>
          </cell>
          <cell r="H997">
            <v>1</v>
          </cell>
          <cell r="I997" t="str">
            <v>electronics parts</v>
          </cell>
          <cell r="J997" t="str">
            <v>C1608CH1H270JT</v>
          </cell>
          <cell r="K997" t="str">
            <v>Tô C1608CH1H270JT</v>
          </cell>
        </row>
        <row r="998">
          <cell r="D998" t="str">
            <v>113405211X</v>
          </cell>
          <cell r="E998" t="str">
            <v>C 1608 50V  47PFCHJﾁｯﾌﾟT</v>
          </cell>
          <cell r="F998" t="str">
            <v>CMT935</v>
          </cell>
          <cell r="H998">
            <v>1</v>
          </cell>
          <cell r="I998" t="str">
            <v>electronics parts</v>
          </cell>
          <cell r="J998" t="str">
            <v>C1608CH1H470JT</v>
          </cell>
          <cell r="K998" t="str">
            <v>Tô C1608CH1H470JT</v>
          </cell>
        </row>
        <row r="999">
          <cell r="D999" t="str">
            <v>113405239X</v>
          </cell>
          <cell r="E999" t="str">
            <v>C 1608 50V  56PFCHJﾁｯﾌﾟT</v>
          </cell>
          <cell r="F999" t="str">
            <v>CMT928</v>
          </cell>
          <cell r="H999">
            <v>1</v>
          </cell>
          <cell r="I999" t="str">
            <v>electronics parts</v>
          </cell>
          <cell r="J999" t="str">
            <v>C1608CH1H560JT</v>
          </cell>
          <cell r="K999" t="str">
            <v>Tô C1608CH1H560JT</v>
          </cell>
        </row>
        <row r="1000">
          <cell r="D1000" t="str">
            <v>113405255X</v>
          </cell>
          <cell r="E1000" t="str">
            <v>C 1608 50V  68PFCHJﾁｯﾌﾟT</v>
          </cell>
          <cell r="F1000" t="str">
            <v>CMT887</v>
          </cell>
          <cell r="H1000">
            <v>1</v>
          </cell>
          <cell r="I1000" t="str">
            <v>electronics parts</v>
          </cell>
          <cell r="J1000" t="str">
            <v>C1608CH1H680JT</v>
          </cell>
          <cell r="K1000" t="str">
            <v>Tô C1608CH1H680JT</v>
          </cell>
        </row>
        <row r="1001">
          <cell r="D1001" t="str">
            <v>113405279X</v>
          </cell>
          <cell r="E1001" t="str">
            <v>C 1608 50V 82PF CHJﾁｯﾌﾟT</v>
          </cell>
          <cell r="F1001" t="str">
            <v>CMT094</v>
          </cell>
          <cell r="H1001">
            <v>1</v>
          </cell>
          <cell r="I1001" t="str">
            <v>electronics parts</v>
          </cell>
          <cell r="J1001" t="str">
            <v>C1608CH1H820JT</v>
          </cell>
          <cell r="K1001" t="str">
            <v>Tô C1608CH1H820JT</v>
          </cell>
        </row>
        <row r="1002">
          <cell r="D1002" t="str">
            <v>113405318X</v>
          </cell>
          <cell r="E1002" t="str">
            <v>C 1608 50V 120PFCHJﾁｯﾌﾟT</v>
          </cell>
          <cell r="F1002" t="str">
            <v>CMT865</v>
          </cell>
          <cell r="H1002">
            <v>1</v>
          </cell>
          <cell r="I1002" t="str">
            <v>electronics parts</v>
          </cell>
          <cell r="J1002" t="str">
            <v>C1608CH1H121JT</v>
          </cell>
          <cell r="K1002" t="str">
            <v>Tô C1608CH1H121JT</v>
          </cell>
        </row>
        <row r="1003">
          <cell r="D1003" t="str">
            <v>113405376X</v>
          </cell>
          <cell r="E1003" t="str">
            <v>C 1608 50V 220PFCHJﾁｯﾌﾟT</v>
          </cell>
          <cell r="F1003" t="str">
            <v>CMT974</v>
          </cell>
          <cell r="H1003">
            <v>1</v>
          </cell>
          <cell r="I1003" t="str">
            <v>electronics parts</v>
          </cell>
          <cell r="J1003" t="str">
            <v>C1608CH1H221JT</v>
          </cell>
          <cell r="K1003" t="str">
            <v>Tô C1608CH1H221JT</v>
          </cell>
        </row>
        <row r="1004">
          <cell r="D1004" t="str">
            <v>113405398X</v>
          </cell>
          <cell r="E1004" t="str">
            <v>C 1608 50V 270PFCHJﾁｯﾌﾟT</v>
          </cell>
          <cell r="F1004" t="str">
            <v>CMT766</v>
          </cell>
          <cell r="H1004">
            <v>1</v>
          </cell>
          <cell r="I1004" t="str">
            <v>electronics parts</v>
          </cell>
          <cell r="J1004" t="str">
            <v>C1608CH1H271JT</v>
          </cell>
          <cell r="K1004" t="str">
            <v>Tô C1608CH1H271JT</v>
          </cell>
        </row>
        <row r="1005">
          <cell r="D1005" t="str">
            <v>113405435X</v>
          </cell>
          <cell r="E1005" t="str">
            <v>C 1608 50V 390PFCHJﾁｯﾌﾟT</v>
          </cell>
          <cell r="F1005" t="str">
            <v>CMT098</v>
          </cell>
          <cell r="H1005">
            <v>1</v>
          </cell>
          <cell r="I1005" t="str">
            <v>electronics parts</v>
          </cell>
          <cell r="J1005" t="str">
            <v>C1608CH1H391JT</v>
          </cell>
          <cell r="K1005" t="str">
            <v>Tô C1608CH1H391JT</v>
          </cell>
        </row>
        <row r="1006">
          <cell r="D1006" t="str">
            <v>113405451X</v>
          </cell>
          <cell r="E1006" t="str">
            <v>C 1608 50V 470PFCHJﾁｯﾌﾟT</v>
          </cell>
          <cell r="F1006" t="str">
            <v>CMT931</v>
          </cell>
          <cell r="H1006">
            <v>1</v>
          </cell>
          <cell r="I1006" t="str">
            <v>electronics parts</v>
          </cell>
          <cell r="J1006" t="str">
            <v>C1608CH1H471JT</v>
          </cell>
          <cell r="K1006" t="str">
            <v>Tô C1608CH1H471JT</v>
          </cell>
        </row>
        <row r="1007">
          <cell r="D1007" t="str">
            <v>113405518X</v>
          </cell>
          <cell r="E1007" t="str">
            <v>C 1608 50V 820PFCHJﾁｯﾌﾟT</v>
          </cell>
          <cell r="F1007" t="str">
            <v>CMT059</v>
          </cell>
          <cell r="H1007">
            <v>1</v>
          </cell>
          <cell r="I1007" t="str">
            <v>electronics parts</v>
          </cell>
          <cell r="J1007" t="str">
            <v>C1608CH1H821JT</v>
          </cell>
          <cell r="K1007" t="str">
            <v>Tô C1608CH1H821JT</v>
          </cell>
        </row>
        <row r="1008">
          <cell r="D1008" t="str">
            <v>113405536X</v>
          </cell>
          <cell r="E1008" t="str">
            <v>C 1608 50V1000PFCHJﾁｯﾌﾟT</v>
          </cell>
          <cell r="F1008" t="str">
            <v>CMT932</v>
          </cell>
          <cell r="H1008">
            <v>1</v>
          </cell>
          <cell r="I1008" t="str">
            <v>electronics parts</v>
          </cell>
          <cell r="J1008" t="str">
            <v>C1608CH1H102JT</v>
          </cell>
          <cell r="K1008" t="str">
            <v>Tô C1608CH1H102JT</v>
          </cell>
        </row>
        <row r="1009">
          <cell r="D1009" t="str">
            <v>113405639X</v>
          </cell>
          <cell r="E1009" t="str">
            <v>C 1608 50V 1200PF BKﾁｯﾌﾟ</v>
          </cell>
          <cell r="F1009" t="str">
            <v>CMT078</v>
          </cell>
          <cell r="H1009">
            <v>1</v>
          </cell>
          <cell r="I1009" t="str">
            <v>electronics parts</v>
          </cell>
          <cell r="J1009" t="str">
            <v>C1608JB1H122KT</v>
          </cell>
          <cell r="K1009" t="str">
            <v>Tô C1608JB1H122KT</v>
          </cell>
        </row>
        <row r="1010">
          <cell r="D1010" t="str">
            <v>113405741X</v>
          </cell>
          <cell r="E1010" t="str">
            <v>C 1608 50V 0.01MFBKﾁｯﾌﾟT</v>
          </cell>
          <cell r="F1010" t="str">
            <v>CMT939</v>
          </cell>
          <cell r="H1010">
            <v>1</v>
          </cell>
          <cell r="I1010" t="str">
            <v>electronics parts</v>
          </cell>
          <cell r="J1010" t="str">
            <v>C1608JB1H103KT</v>
          </cell>
          <cell r="K1010" t="str">
            <v>Tô C1608JB1H103KT</v>
          </cell>
        </row>
        <row r="1011">
          <cell r="D1011" t="str">
            <v>113405826X</v>
          </cell>
          <cell r="E1011" t="str">
            <v>C 1608 25V0.047MFBKﾁｯﾌﾟT</v>
          </cell>
          <cell r="F1011" t="str">
            <v>CMT095</v>
          </cell>
          <cell r="H1011">
            <v>1</v>
          </cell>
          <cell r="I1011" t="str">
            <v>electronics parts</v>
          </cell>
          <cell r="J1011" t="str">
            <v>C1608JB1E473KT</v>
          </cell>
          <cell r="K1011" t="str">
            <v>Tô C1608JB1E473KT</v>
          </cell>
        </row>
        <row r="1012">
          <cell r="D1012" t="str">
            <v>113405868X</v>
          </cell>
          <cell r="E1012" t="str">
            <v>C 1608 16V  0.1MFBKﾁｯﾌﾟT</v>
          </cell>
          <cell r="F1012" t="str">
            <v>CMT856</v>
          </cell>
          <cell r="H1012">
            <v>1</v>
          </cell>
          <cell r="I1012" t="str">
            <v>electronics parts</v>
          </cell>
          <cell r="J1012" t="str">
            <v>C1608JB1C104KT</v>
          </cell>
          <cell r="K1012" t="str">
            <v>Tô C1608JB1C104KT</v>
          </cell>
        </row>
        <row r="1013">
          <cell r="D1013" t="str">
            <v>113405985X</v>
          </cell>
          <cell r="E1013" t="str">
            <v>C 1608 6.3V   1MFBKﾁｯﾌﾟT</v>
          </cell>
          <cell r="F1013" t="str">
            <v>CMT210</v>
          </cell>
          <cell r="H1013">
            <v>1</v>
          </cell>
          <cell r="I1013" t="str">
            <v>electronics parts</v>
          </cell>
          <cell r="J1013" t="str">
            <v>C1608JB0J105KT</v>
          </cell>
          <cell r="K1013" t="str">
            <v>Tô C1608JB0J105KT</v>
          </cell>
        </row>
        <row r="1014">
          <cell r="D1014" t="str">
            <v>113406056X</v>
          </cell>
          <cell r="E1014" t="str">
            <v>C 1608 25V  0.1MFFZﾁｯﾌﾟT</v>
          </cell>
          <cell r="F1014" t="str">
            <v>CMT930</v>
          </cell>
          <cell r="H1014">
            <v>1</v>
          </cell>
          <cell r="I1014" t="str">
            <v>electronics parts</v>
          </cell>
          <cell r="J1014" t="str">
            <v>C1608JF1E104ZT</v>
          </cell>
          <cell r="K1014" t="str">
            <v>Tô C1608JF1E104ZT</v>
          </cell>
        </row>
        <row r="1015">
          <cell r="D1015" t="str">
            <v>113406115X</v>
          </cell>
          <cell r="E1015" t="str">
            <v>C 1608 10V    1MFFZﾁｯﾌﾟT</v>
          </cell>
          <cell r="F1015" t="str">
            <v>CMT707</v>
          </cell>
          <cell r="H1015">
            <v>1</v>
          </cell>
          <cell r="I1015" t="str">
            <v>electronics parts</v>
          </cell>
          <cell r="J1015" t="str">
            <v>C1608JF1A105ZT</v>
          </cell>
          <cell r="K1015" t="str">
            <v>Tô C1608JF1A105ZT</v>
          </cell>
        </row>
        <row r="1016">
          <cell r="D1016" t="str">
            <v>114194794X</v>
          </cell>
          <cell r="E1016" t="str">
            <v>NL322522T-1R8J     ﾁｯﾌﾟT</v>
          </cell>
          <cell r="F1016" t="str">
            <v>CMT844</v>
          </cell>
          <cell r="H1016">
            <v>1</v>
          </cell>
          <cell r="I1016" t="str">
            <v>electronics parts</v>
          </cell>
          <cell r="J1016" t="str">
            <v>NL322522T-1R8J     CHIP T</v>
          </cell>
          <cell r="K1016" t="str">
            <v>Tô NL322522T-1R8J  T</v>
          </cell>
        </row>
        <row r="1017">
          <cell r="D1017" t="str">
            <v>114194846X</v>
          </cell>
          <cell r="E1017" t="str">
            <v>NL322522T-4R7J     ﾁｯﾌﾟT</v>
          </cell>
          <cell r="F1017" t="str">
            <v>CMT820</v>
          </cell>
          <cell r="H1017">
            <v>1</v>
          </cell>
          <cell r="I1017" t="str">
            <v>electronics parts</v>
          </cell>
          <cell r="J1017" t="str">
            <v>NL322522T-4R7J     CHIP T</v>
          </cell>
          <cell r="K1017" t="str">
            <v>Tô NL322522T-4R7J T</v>
          </cell>
        </row>
        <row r="1018">
          <cell r="D1018" t="str">
            <v>114194879X</v>
          </cell>
          <cell r="E1018" t="str">
            <v>NL322522T-8R2J     ﾁｯﾌﾟT</v>
          </cell>
          <cell r="F1018" t="str">
            <v>CMT822</v>
          </cell>
          <cell r="H1018">
            <v>1</v>
          </cell>
          <cell r="I1018" t="str">
            <v>electronics parts</v>
          </cell>
          <cell r="J1018" t="str">
            <v xml:space="preserve">NL322522T-8R2J     CHIP T </v>
          </cell>
          <cell r="K1018" t="str">
            <v>Tô NL322522T-8R2J</v>
          </cell>
        </row>
        <row r="1019">
          <cell r="D1019" t="str">
            <v>114194884X</v>
          </cell>
          <cell r="E1019" t="str">
            <v>NL322522T-100J     ﾁｯﾌﾟT</v>
          </cell>
          <cell r="F1019" t="str">
            <v>CMT264</v>
          </cell>
          <cell r="H1019">
            <v>1</v>
          </cell>
          <cell r="I1019" t="str">
            <v>electronics parts</v>
          </cell>
          <cell r="J1019" t="str">
            <v>NL322522T-100J     CHIP T</v>
          </cell>
          <cell r="K1019" t="str">
            <v>Tô NL322522T-100J  T</v>
          </cell>
        </row>
        <row r="1020">
          <cell r="D1020" t="str">
            <v>114194923X</v>
          </cell>
          <cell r="E1020" t="str">
            <v>NL322522T-220J     ﾁｯﾌﾟT</v>
          </cell>
          <cell r="F1020" t="str">
            <v>CMT871</v>
          </cell>
          <cell r="H1020">
            <v>1</v>
          </cell>
          <cell r="I1020" t="str">
            <v>electronics parts</v>
          </cell>
          <cell r="J1020" t="str">
            <v>NL322522T-220J     CHIP T</v>
          </cell>
          <cell r="K1020" t="str">
            <v>Tô NL322522T-220J  T</v>
          </cell>
        </row>
        <row r="1021">
          <cell r="D1021" t="str">
            <v>114194945X</v>
          </cell>
          <cell r="E1021" t="str">
            <v>NL322522T-330J     ﾁｯﾌﾟT</v>
          </cell>
          <cell r="F1021" t="str">
            <v>CMT872</v>
          </cell>
          <cell r="H1021">
            <v>1</v>
          </cell>
          <cell r="I1021" t="str">
            <v>electronics parts</v>
          </cell>
          <cell r="J1021" t="str">
            <v>NL322522T-330J     CHIP T</v>
          </cell>
          <cell r="K1021" t="str">
            <v>Tô NL322522T-330J  T</v>
          </cell>
        </row>
        <row r="1022">
          <cell r="D1022" t="str">
            <v>114198488X</v>
          </cell>
          <cell r="E1022" t="str">
            <v>SLF10145T-680M1R2 24ﾃｰﾌﾟ</v>
          </cell>
          <cell r="F1022" t="str">
            <v>CMT614</v>
          </cell>
          <cell r="H1022">
            <v>1</v>
          </cell>
          <cell r="I1022" t="str">
            <v>electronics parts</v>
          </cell>
          <cell r="J1022" t="str">
            <v>SLF10145T-680M1R2 24 TAPE</v>
          </cell>
          <cell r="K1022" t="str">
            <v>Tô SLF10145T-680M1R2 24</v>
          </cell>
        </row>
        <row r="1023">
          <cell r="D1023" t="str">
            <v>114198495X</v>
          </cell>
          <cell r="E1023" t="str">
            <v>SLF10145T-101M1RO 24ﾃｰﾌﾟ</v>
          </cell>
          <cell r="F1023" t="str">
            <v>CMT615</v>
          </cell>
          <cell r="H1023">
            <v>1</v>
          </cell>
          <cell r="I1023" t="str">
            <v>electronics parts</v>
          </cell>
          <cell r="J1023" t="str">
            <v>SLF10145T-101M1RO 24 TAPE</v>
          </cell>
          <cell r="K1023" t="str">
            <v>Tô SLF10145T-101M1RO 24</v>
          </cell>
        </row>
        <row r="1024">
          <cell r="D1024" t="str">
            <v>114198505X</v>
          </cell>
          <cell r="E1024" t="str">
            <v>SLF12565T-221M1RO 24ﾃｰﾌﾟ</v>
          </cell>
          <cell r="F1024" t="str">
            <v>CMT612</v>
          </cell>
          <cell r="H1024">
            <v>1</v>
          </cell>
          <cell r="I1024" t="str">
            <v>electronics parts</v>
          </cell>
          <cell r="J1024" t="str">
            <v>SLF12565T-221M1RO 24 TAPE</v>
          </cell>
          <cell r="K1024" t="str">
            <v>Tô SLF12565T-221M1RO 24</v>
          </cell>
        </row>
        <row r="1025">
          <cell r="D1025" t="str">
            <v>114198529X</v>
          </cell>
          <cell r="E1025" t="str">
            <v>SLF10145T-150M2R2</v>
          </cell>
          <cell r="F1025" t="str">
            <v>CMU007</v>
          </cell>
          <cell r="H1025">
            <v>1</v>
          </cell>
          <cell r="I1025" t="str">
            <v>electronics parts</v>
          </cell>
          <cell r="J1025" t="str">
            <v>SLF10145T-150M2R2</v>
          </cell>
          <cell r="K1025" t="str">
            <v>Tô SLF10145T-150M2R2</v>
          </cell>
        </row>
        <row r="1026">
          <cell r="D1026" t="str">
            <v>123010906A</v>
          </cell>
          <cell r="E1026" t="str">
            <v>BNCｺﾈｸﾀJXT1146-0100202ﾚﾝ</v>
          </cell>
          <cell r="F1026" t="str">
            <v>K3B042</v>
          </cell>
          <cell r="H1026">
            <v>2</v>
          </cell>
          <cell r="I1026" t="str">
            <v>mechanical parts</v>
          </cell>
          <cell r="J1026" t="str">
            <v>BNC Connector JXT1146-0100202</v>
          </cell>
          <cell r="K1026" t="str">
            <v>§Çu nèi BNC JXT1146-0100202</v>
          </cell>
        </row>
        <row r="1027">
          <cell r="D1027" t="str">
            <v>123010917A</v>
          </cell>
          <cell r="E1027" t="str">
            <v>BNCｺﾈｸﾀJXT1146-0100104ﾚﾝ</v>
          </cell>
          <cell r="F1027" t="str">
            <v>M1E205</v>
          </cell>
          <cell r="H1027">
            <v>2</v>
          </cell>
          <cell r="I1027" t="str">
            <v>mechanical parts</v>
          </cell>
          <cell r="J1027" t="str">
            <v>BNC Connector JXT1146-0100104</v>
          </cell>
          <cell r="K1027" t="str">
            <v>§Çu nèi BNC JXT1146-0100104</v>
          </cell>
        </row>
        <row r="1028">
          <cell r="D1028" t="str">
            <v>1230331470</v>
          </cell>
          <cell r="E1028" t="str">
            <v>ﾋﾟﾝｼﾞｬｯｸJP J1451-01-111</v>
          </cell>
          <cell r="F1028" t="str">
            <v>K3A064</v>
          </cell>
          <cell r="H1028">
            <v>1</v>
          </cell>
          <cell r="I1028" t="str">
            <v>electronics parts</v>
          </cell>
          <cell r="J1028" t="str">
            <v>Pin Jack JP J1451-01-111</v>
          </cell>
          <cell r="K1028" t="str">
            <v>Ch©n kÝch  JP J1451-01-111</v>
          </cell>
        </row>
        <row r="1029">
          <cell r="D1029" t="str">
            <v>1110817290</v>
          </cell>
          <cell r="E1029" t="str">
            <v>GL8EG24 LED(GRN)</v>
          </cell>
          <cell r="F1029" t="str">
            <v>M1A053</v>
          </cell>
          <cell r="H1029">
            <v>1</v>
          </cell>
          <cell r="I1029" t="str">
            <v>electronics parts</v>
          </cell>
          <cell r="J1029" t="str">
            <v>GL8EG24 LED(GRN)</v>
          </cell>
          <cell r="K1029" t="str">
            <v>§ièt ph¸t s¸ng GL3LR8 LED (®á)</v>
          </cell>
        </row>
        <row r="1030">
          <cell r="D1030" t="str">
            <v>113133853X</v>
          </cell>
          <cell r="E1030" t="str">
            <v>16V   1MF 267M(F) ﾁｯﾌﾟT</v>
          </cell>
          <cell r="F1030" t="str">
            <v>CMT123</v>
          </cell>
          <cell r="H1030">
            <v>1</v>
          </cell>
          <cell r="I1030" t="str">
            <v>electronics parts</v>
          </cell>
          <cell r="J1030" t="str">
            <v>16V   1MF 267M(F) CHIP T</v>
          </cell>
          <cell r="K1030" t="str">
            <v>ChÝp 16V 1MF 267M(F) T</v>
          </cell>
        </row>
        <row r="1031">
          <cell r="D1031" t="str">
            <v>113133882X</v>
          </cell>
          <cell r="E1031" t="str">
            <v>25V0.47MF 267M(F) ﾁｯﾌﾟT</v>
          </cell>
          <cell r="F1031" t="str">
            <v>CMT127</v>
          </cell>
          <cell r="H1031">
            <v>1</v>
          </cell>
          <cell r="I1031" t="str">
            <v>electronics parts</v>
          </cell>
          <cell r="J1031" t="str">
            <v>25V0.47MF 267M(F) CHIP T</v>
          </cell>
          <cell r="K1031" t="str">
            <v>ChÝp 25V0.47MF 267M(F) T</v>
          </cell>
        </row>
        <row r="1032">
          <cell r="D1032" t="str">
            <v>113133952X</v>
          </cell>
          <cell r="E1032" t="str">
            <v>16V  10MF 267M(F) ﾁｯﾌﾟT</v>
          </cell>
          <cell r="F1032" t="str">
            <v>CMT173</v>
          </cell>
          <cell r="H1032">
            <v>1</v>
          </cell>
          <cell r="I1032" t="str">
            <v>electronics parts</v>
          </cell>
          <cell r="J1032" t="str">
            <v>16V  10MF 267M(F) CHIP T</v>
          </cell>
          <cell r="K1032" t="str">
            <v>ChÝp 16V 10MF 267M(F) T</v>
          </cell>
        </row>
        <row r="1033">
          <cell r="D1033" t="str">
            <v>113134353X</v>
          </cell>
          <cell r="E1033" t="str">
            <v>10V  10MF 267E(M) ﾁｯﾌﾟT</v>
          </cell>
          <cell r="F1033" t="str">
            <v>CMT803</v>
          </cell>
          <cell r="H1033">
            <v>1</v>
          </cell>
          <cell r="I1033" t="str">
            <v>electronics parts</v>
          </cell>
          <cell r="J1033" t="str">
            <v>10V  10MF 267E(M) CHIP T</v>
          </cell>
          <cell r="K1033" t="str">
            <v>ChÝp 10V  10MF 267E(M) T</v>
          </cell>
        </row>
        <row r="1034">
          <cell r="D1034" t="str">
            <v>115443767X</v>
          </cell>
          <cell r="E1034" t="str">
            <v>HF50ACC575018-T  12ﾃｰﾌﾟ</v>
          </cell>
          <cell r="F1034" t="str">
            <v>CMT794</v>
          </cell>
          <cell r="H1034">
            <v>1</v>
          </cell>
          <cell r="I1034" t="str">
            <v>electronics parts</v>
          </cell>
          <cell r="J1034" t="str">
            <v>HF50ACC575018-T  12 TAPE</v>
          </cell>
          <cell r="K1034" t="str">
            <v>ChÝp HF50ACC575018-T  12</v>
          </cell>
        </row>
        <row r="1035">
          <cell r="D1035" t="str">
            <v>115443808X</v>
          </cell>
          <cell r="E1035" t="str">
            <v>ACF321825-681-T  12ﾃｰﾌﾟ</v>
          </cell>
          <cell r="F1035" t="str">
            <v>CMT768</v>
          </cell>
          <cell r="H1035">
            <v>1</v>
          </cell>
          <cell r="I1035" t="str">
            <v>electronics parts</v>
          </cell>
          <cell r="J1035" t="str">
            <v>ACF321825-681-T  12 TAPE</v>
          </cell>
          <cell r="K1035" t="str">
            <v xml:space="preserve">ChÝp ACF321825-681-T  12 </v>
          </cell>
        </row>
        <row r="1036">
          <cell r="D1036" t="str">
            <v>1151215510</v>
          </cell>
          <cell r="E1036" t="str">
            <v>ｽﾗｲﾄﾞｽｲｯﾁ SS-302-B12H09</v>
          </cell>
          <cell r="F1036" t="str">
            <v>P1I154</v>
          </cell>
          <cell r="H1036">
            <v>1</v>
          </cell>
          <cell r="I1036" t="str">
            <v>electronics parts</v>
          </cell>
          <cell r="J1036" t="str">
            <v>Slide Switch SS-302-B12H09</v>
          </cell>
          <cell r="K1036" t="str">
            <v>ThiÕt bÞ chuyÓn m¹ch SS-302-B12H09</v>
          </cell>
        </row>
        <row r="1037">
          <cell r="D1037" t="str">
            <v>1154208870</v>
          </cell>
          <cell r="E1037" t="str">
            <v>FDKﾘﾁｭｳﾑﾃﾞﾝﾁ CR2450</v>
          </cell>
          <cell r="F1037" t="str">
            <v>M1B106</v>
          </cell>
          <cell r="H1037">
            <v>2</v>
          </cell>
          <cell r="I1037" t="str">
            <v>mechanical parts</v>
          </cell>
          <cell r="J1037" t="str">
            <v>FDKﾘﾁｭｳﾑﾃﾞﾝﾁ CR2450</v>
          </cell>
          <cell r="K1037" t="str">
            <v>Pin FKD CR2450</v>
          </cell>
        </row>
        <row r="1038">
          <cell r="D1038" t="str">
            <v>1240271720</v>
          </cell>
          <cell r="E1038" t="str">
            <v>ﾀﾝｼﾀﾞｲ ML-700NH-14P</v>
          </cell>
          <cell r="F1038" t="str">
            <v>K3F048</v>
          </cell>
          <cell r="H1038">
            <v>2</v>
          </cell>
          <cell r="I1038" t="str">
            <v>mechanical parts</v>
          </cell>
          <cell r="J1038" t="str">
            <v>Terminal ML-700NH-14P</v>
          </cell>
          <cell r="K1038" t="str">
            <v>§Çu dÉn  ML-700NH-14P</v>
          </cell>
        </row>
        <row r="1039">
          <cell r="D1039" t="str">
            <v>1062504460</v>
          </cell>
          <cell r="E1039" t="str">
            <v>Dｻﾌﾞｲﾝﾁﾈｼﾞ 060-0019-023</v>
          </cell>
          <cell r="F1039" t="str">
            <v>K3A055</v>
          </cell>
          <cell r="H1039">
            <v>6</v>
          </cell>
          <cell r="I1039" t="str">
            <v>screw parts</v>
          </cell>
          <cell r="J1039" t="str">
            <v>D Sub inch screw 060-0019-023</v>
          </cell>
          <cell r="K1039" t="str">
            <v>VÝt inch D Sub 060-0019-023</v>
          </cell>
        </row>
        <row r="1040">
          <cell r="D1040" t="str">
            <v>1230207720</v>
          </cell>
          <cell r="E1040" t="str">
            <v>Dｻﾌﾞｺﾈｸﾀ 9P 103-0007-01</v>
          </cell>
          <cell r="F1040" t="str">
            <v>M1A163</v>
          </cell>
          <cell r="H1040">
            <v>2</v>
          </cell>
          <cell r="I1040" t="str">
            <v>mechanical parts</v>
          </cell>
          <cell r="J1040" t="str">
            <v>D Sub Connector 9P 103-0007-01</v>
          </cell>
          <cell r="K1040" t="str">
            <v>D©y nèi phô D 9P 103-0007-01</v>
          </cell>
        </row>
        <row r="1041">
          <cell r="D1041" t="str">
            <v>1233624560</v>
          </cell>
          <cell r="E1041" t="str">
            <v>ﾍｯﾀﾞｰTSW-103-07-F-S</v>
          </cell>
          <cell r="F1041" t="str">
            <v>P1I116</v>
          </cell>
          <cell r="H1041">
            <v>5</v>
          </cell>
          <cell r="I1041" t="str">
            <v>connection parts</v>
          </cell>
          <cell r="J1041" t="str">
            <v>Header TSW-103-07-F-S</v>
          </cell>
          <cell r="K1041" t="str">
            <v>ThiÕt bÞ gãp ®iÖn TSW-103-07-F-S</v>
          </cell>
        </row>
        <row r="1042">
          <cell r="D1042" t="str">
            <v>1233624670</v>
          </cell>
          <cell r="E1042" t="str">
            <v>ｺﾈｸﾀ SNT-100-BK-G</v>
          </cell>
          <cell r="F1042" t="str">
            <v>P1A003</v>
          </cell>
          <cell r="H1042">
            <v>5</v>
          </cell>
          <cell r="I1042" t="str">
            <v>connection parts</v>
          </cell>
          <cell r="J1042" t="str">
            <v>Connector SNT-100-BK-G</v>
          </cell>
          <cell r="K1042" t="str">
            <v>§Çu nèi SNT-100-BK-G</v>
          </cell>
        </row>
        <row r="1043">
          <cell r="D1043" t="str">
            <v>111083145X</v>
          </cell>
          <cell r="E1043" t="str">
            <v>HBR1105W-RR   ﾁｯﾌﾟT</v>
          </cell>
          <cell r="F1043" t="str">
            <v>CMT854</v>
          </cell>
          <cell r="H1043">
            <v>1</v>
          </cell>
          <cell r="I1043" t="str">
            <v>electronics parts</v>
          </cell>
          <cell r="J1043" t="str">
            <v>HBR1105W-RR   CHIP T</v>
          </cell>
          <cell r="K1043" t="str">
            <v>ChÝp HBR1105W-RR</v>
          </cell>
        </row>
        <row r="1044">
          <cell r="D1044" t="str">
            <v>111083259X</v>
          </cell>
          <cell r="E1044" t="str">
            <v>HPY1105W-RR   ﾁｯﾌﾟT</v>
          </cell>
          <cell r="F1044" t="str">
            <v>CMT855</v>
          </cell>
          <cell r="H1044">
            <v>1</v>
          </cell>
          <cell r="I1044" t="str">
            <v>electronics parts</v>
          </cell>
          <cell r="J1044" t="str">
            <v>HAY1105W-RR</v>
          </cell>
          <cell r="K1044" t="str">
            <v>ChÝp HAY1105W-RR</v>
          </cell>
        </row>
        <row r="1045">
          <cell r="D1045" t="str">
            <v>1113163400</v>
          </cell>
          <cell r="E1045" t="str">
            <v>MBCG46134-137</v>
          </cell>
          <cell r="F1045" t="str">
            <v>CMT576</v>
          </cell>
          <cell r="H1045">
            <v>1</v>
          </cell>
          <cell r="I1045" t="str">
            <v>electronics parts</v>
          </cell>
          <cell r="J1045" t="str">
            <v>MBCG46134-137</v>
          </cell>
          <cell r="K1045" t="str">
            <v>IC - MBCG46134-137</v>
          </cell>
        </row>
        <row r="1046">
          <cell r="D1046" t="str">
            <v>123361370X</v>
          </cell>
          <cell r="E1046" t="str">
            <v>FH12-15S-0.5SV ｺﾈｸﾀ 24MM</v>
          </cell>
          <cell r="F1046" t="str">
            <v>CMT398</v>
          </cell>
          <cell r="H1046">
            <v>1</v>
          </cell>
          <cell r="I1046" t="str">
            <v>electronics parts</v>
          </cell>
          <cell r="J1046" t="str">
            <v>FH12-15S-0.5SV Connector 24MM</v>
          </cell>
          <cell r="K1046" t="str">
            <v>§Çu nèi FH12-15S-0.5SV 24MM</v>
          </cell>
        </row>
        <row r="1047">
          <cell r="D1047" t="str">
            <v>123361385X</v>
          </cell>
          <cell r="E1047" t="str">
            <v>FH12-33S-0.5SV ｺﾈｸﾀ 32MM</v>
          </cell>
          <cell r="F1047" t="str">
            <v>CMT399</v>
          </cell>
          <cell r="H1047">
            <v>1</v>
          </cell>
          <cell r="I1047" t="str">
            <v>electronics parts</v>
          </cell>
          <cell r="J1047" t="str">
            <v>FH12-33S-0.5SV Connector 32MM</v>
          </cell>
          <cell r="K1047" t="str">
            <v>§Çu nèi FH12-33S-0.5SV 32MM</v>
          </cell>
        </row>
        <row r="1048">
          <cell r="D1048" t="str">
            <v>123361392X</v>
          </cell>
          <cell r="E1048" t="str">
            <v>FH12-40S-0.5SV ｺﾈｸﾀ 44MM</v>
          </cell>
          <cell r="F1048" t="str">
            <v>CMT410</v>
          </cell>
          <cell r="H1048">
            <v>1</v>
          </cell>
          <cell r="I1048" t="str">
            <v>electronics parts</v>
          </cell>
          <cell r="J1048" t="str">
            <v>FH12-40S-0.5SV Connector 44MM</v>
          </cell>
          <cell r="K1048" t="str">
            <v>§Çu nèi FH12-40S-0.5SV 44MM</v>
          </cell>
        </row>
        <row r="1049">
          <cell r="D1049" t="str">
            <v>1011302530</v>
          </cell>
          <cell r="E1049" t="str">
            <v>ﾃﾞﾝﾁﾎﾙﾀﾞ 24H-1</v>
          </cell>
          <cell r="F1049" t="str">
            <v>K3B043</v>
          </cell>
          <cell r="H1049">
            <v>2</v>
          </cell>
          <cell r="I1049" t="str">
            <v>mechanical parts</v>
          </cell>
          <cell r="J1049" t="str">
            <v>Battery Holder 24H-1</v>
          </cell>
          <cell r="K1049" t="str">
            <v>Vßng kÑp pin 24H-1</v>
          </cell>
        </row>
        <row r="1050">
          <cell r="D1050" t="str">
            <v>111036761X</v>
          </cell>
          <cell r="E1050" t="str">
            <v>SB01-05CP-TBｼﾖﾂﾄｷｰ ﾁｯﾌﾟT</v>
          </cell>
          <cell r="F1050" t="str">
            <v>CMT135</v>
          </cell>
          <cell r="H1050">
            <v>1</v>
          </cell>
          <cell r="I1050" t="str">
            <v>electronics parts</v>
          </cell>
          <cell r="J1050" t="str">
            <v>SB01-05CP-TB Short Key Chip T</v>
          </cell>
          <cell r="K1050" t="str">
            <v>ChÝp SB01-05CP-TB Short Key T</v>
          </cell>
        </row>
        <row r="1051">
          <cell r="D1051" t="str">
            <v>1133295660</v>
          </cell>
          <cell r="E1051" t="str">
            <v>MV-AX 10V 470MF</v>
          </cell>
          <cell r="F1051" t="str">
            <v>P1I132</v>
          </cell>
          <cell r="H1051">
            <v>1</v>
          </cell>
          <cell r="I1051" t="str">
            <v>electronics parts</v>
          </cell>
          <cell r="J1051" t="str">
            <v>MV-AX 10V 470MF</v>
          </cell>
          <cell r="K1051" t="str">
            <v>Tô ®iÖn MV-AX 10V 470MF</v>
          </cell>
        </row>
        <row r="1052">
          <cell r="D1052" t="str">
            <v>1113137700</v>
          </cell>
          <cell r="E1052" t="str">
            <v>BT866KPJ ﾄﾚｲ</v>
          </cell>
          <cell r="F1052" t="str">
            <v>CMT556</v>
          </cell>
          <cell r="H1052">
            <v>1</v>
          </cell>
          <cell r="I1052" t="str">
            <v>electronics parts</v>
          </cell>
          <cell r="J1052" t="str">
            <v>BT860</v>
          </cell>
          <cell r="K1052" t="str">
            <v>BT860</v>
          </cell>
        </row>
        <row r="1053">
          <cell r="D1053" t="str">
            <v>1113149020</v>
          </cell>
          <cell r="E1053" t="str">
            <v>BT829BKRF</v>
          </cell>
          <cell r="F1053" t="str">
            <v>CMT558</v>
          </cell>
          <cell r="H1053">
            <v>1</v>
          </cell>
          <cell r="I1053" t="str">
            <v>electronics parts</v>
          </cell>
          <cell r="J1053" t="str">
            <v>BT829BKRF</v>
          </cell>
          <cell r="K1053" t="str">
            <v>BT829BKRF</v>
          </cell>
        </row>
        <row r="1054">
          <cell r="D1054" t="str">
            <v>111316315X</v>
          </cell>
          <cell r="E1054" t="str">
            <v>S-80942CNMC-G9C</v>
          </cell>
          <cell r="F1054" t="str">
            <v>CMT273</v>
          </cell>
          <cell r="H1054">
            <v>1</v>
          </cell>
          <cell r="I1054" t="str">
            <v>electronics parts</v>
          </cell>
          <cell r="J1054" t="str">
            <v>S-80942CNMC-G9C-T2</v>
          </cell>
          <cell r="K1054" t="str">
            <v>S-80942CNMC-G9C-T2</v>
          </cell>
        </row>
        <row r="1055">
          <cell r="D1055" t="str">
            <v>111316333X</v>
          </cell>
          <cell r="E1055" t="str">
            <v>S-3513BEFS</v>
          </cell>
          <cell r="F1055" t="str">
            <v>CMU011</v>
          </cell>
          <cell r="H1055">
            <v>1</v>
          </cell>
          <cell r="I1055" t="str">
            <v>electronics parts</v>
          </cell>
          <cell r="J1055" t="str">
            <v>S-3513BEFS-TB</v>
          </cell>
          <cell r="K1055" t="str">
            <v>S-3513BEFS-TB</v>
          </cell>
        </row>
        <row r="1056">
          <cell r="D1056" t="str">
            <v>111039254X</v>
          </cell>
          <cell r="E1056" t="str">
            <v>D1F20  4063       12ﾃｰﾌﾟ</v>
          </cell>
          <cell r="F1056" t="str">
            <v>CMT858</v>
          </cell>
          <cell r="H1056">
            <v>1</v>
          </cell>
          <cell r="I1056" t="str">
            <v>electronics parts</v>
          </cell>
          <cell r="J1056" t="str">
            <v>D1F20-4063 12</v>
          </cell>
          <cell r="K1056" t="str">
            <v>§ièt D1F20-4063 12</v>
          </cell>
        </row>
        <row r="1057">
          <cell r="D1057" t="str">
            <v>111230530X</v>
          </cell>
          <cell r="E1057" t="str">
            <v>D1FS4A             ﾁｯﾌﾟT</v>
          </cell>
          <cell r="F1057" t="str">
            <v>CMT113</v>
          </cell>
          <cell r="H1057">
            <v>1</v>
          </cell>
          <cell r="I1057" t="str">
            <v>electronics parts</v>
          </cell>
          <cell r="J1057" t="str">
            <v>D1FS4A-4063</v>
          </cell>
          <cell r="K1057" t="str">
            <v>§ièt D1FS4A-4063</v>
          </cell>
        </row>
        <row r="1058">
          <cell r="D1058" t="str">
            <v>1111025520</v>
          </cell>
          <cell r="E1058" t="str">
            <v>CXD1159Q</v>
          </cell>
          <cell r="F1058" t="str">
            <v>CMT563</v>
          </cell>
          <cell r="H1058">
            <v>1</v>
          </cell>
          <cell r="I1058" t="str">
            <v>electronics parts</v>
          </cell>
          <cell r="J1058" t="str">
            <v>CXD1159Q</v>
          </cell>
          <cell r="K1058" t="str">
            <v>IC - CXD1159Q</v>
          </cell>
        </row>
        <row r="1059">
          <cell r="D1059" t="str">
            <v>111115369X</v>
          </cell>
          <cell r="E1059" t="str">
            <v>CXD1030M CMOS T6  24ﾃｰﾌﾟ</v>
          </cell>
          <cell r="F1059" t="str">
            <v>CMT392</v>
          </cell>
          <cell r="H1059">
            <v>1</v>
          </cell>
          <cell r="I1059" t="str">
            <v>electronics parts</v>
          </cell>
          <cell r="J1059" t="str">
            <v>CXD1030M CMOS T6  24 Tape</v>
          </cell>
          <cell r="K1059" t="str">
            <v xml:space="preserve">IC - CXD1030M CMOS T6  24 </v>
          </cell>
        </row>
        <row r="1060">
          <cell r="D1060" t="str">
            <v>111115022X</v>
          </cell>
          <cell r="E1060" t="str">
            <v>HD74HC138FP EL  16MMﾃ-ﾌﾟ</v>
          </cell>
          <cell r="F1060" t="str">
            <v>CMT333</v>
          </cell>
          <cell r="H1060">
            <v>1</v>
          </cell>
          <cell r="I1060" t="str">
            <v>electronics parts</v>
          </cell>
          <cell r="J1060" t="str">
            <v>HD74HC138EPEL-E-Q</v>
          </cell>
          <cell r="K1060" t="str">
            <v>IC - HD74HC138EPEL-E-Q 16 MM</v>
          </cell>
        </row>
        <row r="1061">
          <cell r="D1061" t="str">
            <v>111115053X</v>
          </cell>
          <cell r="E1061" t="str">
            <v>HD74HC541FP EL  24MMﾃ-ﾌﾟ</v>
          </cell>
          <cell r="F1061" t="str">
            <v>CMT642</v>
          </cell>
          <cell r="H1061">
            <v>1</v>
          </cell>
          <cell r="I1061" t="str">
            <v>electronics parts</v>
          </cell>
          <cell r="J1061" t="str">
            <v>HD74HC541FP EL  24MM Tape</v>
          </cell>
          <cell r="K1061" t="str">
            <v>IC - HD74HC541FP EL  24MM</v>
          </cell>
        </row>
        <row r="1062">
          <cell r="D1062" t="str">
            <v>111115112X</v>
          </cell>
          <cell r="E1062" t="str">
            <v>HD74HC08FPEL    16MMﾃ-ﾌﾟ</v>
          </cell>
          <cell r="F1062" t="str">
            <v>CMT691</v>
          </cell>
          <cell r="H1062">
            <v>1</v>
          </cell>
          <cell r="I1062" t="str">
            <v>electronics parts</v>
          </cell>
          <cell r="J1062" t="str">
            <v>HD74HC08FPEL-E-Q</v>
          </cell>
          <cell r="K1062" t="str">
            <v>IC - HD74HC08FPEL-E-Q 16MM</v>
          </cell>
        </row>
        <row r="1063">
          <cell r="D1063" t="str">
            <v>111116100X</v>
          </cell>
          <cell r="E1063" t="str">
            <v>HD74HC123AFP EL 16MMﾃ-ﾌﾟ</v>
          </cell>
          <cell r="F1063" t="str">
            <v>CMT342</v>
          </cell>
          <cell r="H1063">
            <v>1</v>
          </cell>
          <cell r="I1063" t="str">
            <v>electronics parts</v>
          </cell>
          <cell r="J1063" t="str">
            <v>HD74HC123AFPEL-E-Q</v>
          </cell>
          <cell r="K1063" t="str">
            <v>IC - HD74HC123AFPEL-E-Q 16MM</v>
          </cell>
        </row>
        <row r="1064">
          <cell r="D1064" t="str">
            <v>1113120050</v>
          </cell>
          <cell r="E1064" t="str">
            <v>HM530281 RTT-(20､25) ﾄﾚｲ</v>
          </cell>
          <cell r="F1064" t="str">
            <v>CMT527</v>
          </cell>
          <cell r="H1064">
            <v>1</v>
          </cell>
          <cell r="I1064" t="str">
            <v>electronics parts</v>
          </cell>
          <cell r="J1064" t="str">
            <v>HM530281 RTT-(20､25) Tray</v>
          </cell>
          <cell r="K1064" t="str">
            <v xml:space="preserve">Khay HM530281 RTT-(20､25) </v>
          </cell>
        </row>
        <row r="1065">
          <cell r="D1065" t="str">
            <v>1113163730</v>
          </cell>
          <cell r="E1065" t="str">
            <v>HD64F2643FC25</v>
          </cell>
          <cell r="F1065" t="str">
            <v>CMT512</v>
          </cell>
          <cell r="H1065">
            <v>1</v>
          </cell>
          <cell r="I1065" t="str">
            <v>electronics parts</v>
          </cell>
          <cell r="J1065" t="str">
            <v>HD64F2643FC25</v>
          </cell>
          <cell r="K1065" t="str">
            <v>IC - HD64F2643FC25</v>
          </cell>
        </row>
        <row r="1066">
          <cell r="D1066" t="str">
            <v>1113163950</v>
          </cell>
          <cell r="E1066" t="str">
            <v>HD64F2238RFA13</v>
          </cell>
          <cell r="F1066" t="str">
            <v>CMT513</v>
          </cell>
          <cell r="H1066">
            <v>1</v>
          </cell>
          <cell r="I1066" t="str">
            <v>electronics parts</v>
          </cell>
          <cell r="J1066" t="str">
            <v>HD64F2238RFA13</v>
          </cell>
          <cell r="K1066" t="str">
            <v>IC - HD64F2238RFA13</v>
          </cell>
        </row>
        <row r="1067">
          <cell r="D1067" t="str">
            <v>111066748X</v>
          </cell>
          <cell r="E1067" t="str">
            <v>NJM2241M  T1    24MMﾃ-ﾌﾟ</v>
          </cell>
          <cell r="F1067" t="str">
            <v>CMT646</v>
          </cell>
          <cell r="H1067">
            <v>1</v>
          </cell>
          <cell r="I1067" t="str">
            <v>electronics parts</v>
          </cell>
          <cell r="J1067" t="str">
            <v>NJM2241TE1 24mm</v>
          </cell>
          <cell r="K1067" t="str">
            <v>IC - NJM2241TE1 24mm</v>
          </cell>
        </row>
        <row r="1068">
          <cell r="D1068" t="str">
            <v>111066757X</v>
          </cell>
          <cell r="E1068" t="str">
            <v>NJM2103M  TE3   12MMﾃｰﾌﾟ</v>
          </cell>
          <cell r="F1068" t="str">
            <v>CMT647</v>
          </cell>
          <cell r="H1068">
            <v>1</v>
          </cell>
          <cell r="I1068" t="str">
            <v>electronics parts</v>
          </cell>
          <cell r="J1068" t="str">
            <v>NJM12103 TE3 12mm</v>
          </cell>
          <cell r="K1068" t="str">
            <v>IC - NJM12103 TE3 12mm</v>
          </cell>
        </row>
        <row r="1069">
          <cell r="D1069" t="str">
            <v>111066786X</v>
          </cell>
          <cell r="E1069" t="str">
            <v>NJM2267M TE3    12MMﾃｰﾌﾟ</v>
          </cell>
          <cell r="F1069" t="str">
            <v>CMT649</v>
          </cell>
          <cell r="H1069">
            <v>1</v>
          </cell>
          <cell r="I1069" t="str">
            <v>electronics parts</v>
          </cell>
          <cell r="J1069" t="str">
            <v>NJM2267M TE3    12MM Tape</v>
          </cell>
          <cell r="K1069" t="str">
            <v xml:space="preserve">IC - NJM2267M TE3    12MM </v>
          </cell>
        </row>
        <row r="1070">
          <cell r="D1070" t="str">
            <v>111066823X</v>
          </cell>
          <cell r="E1070" t="str">
            <v>NJM2248M  TE3     12ﾃｰﾌﾟ</v>
          </cell>
          <cell r="F1070" t="str">
            <v>CMT651</v>
          </cell>
          <cell r="H1070">
            <v>1</v>
          </cell>
          <cell r="I1070" t="str">
            <v>electronics parts</v>
          </cell>
          <cell r="J1070" t="str">
            <v>NJM2248M  TE3     12 Tape</v>
          </cell>
          <cell r="K1070" t="str">
            <v>IC - NJM2248M  TE3     12</v>
          </cell>
        </row>
        <row r="1071">
          <cell r="D1071" t="str">
            <v>111067079X</v>
          </cell>
          <cell r="E1071" t="str">
            <v>NJM2207M(TE1)   16MMﾃ-ﾌﾟ</v>
          </cell>
          <cell r="F1071" t="str">
            <v>CMT674</v>
          </cell>
          <cell r="H1071">
            <v>1</v>
          </cell>
          <cell r="I1071" t="str">
            <v>electronics parts</v>
          </cell>
          <cell r="J1071" t="str">
            <v>NJM2207M(TE1)   16MM Tape</v>
          </cell>
          <cell r="K1071" t="str">
            <v>IC - NJM2207M(TE1)   16MM</v>
          </cell>
        </row>
        <row r="1072">
          <cell r="D1072" t="str">
            <v>111067127X</v>
          </cell>
          <cell r="E1072" t="str">
            <v>NJM2235M</v>
          </cell>
          <cell r="F1072" t="str">
            <v>CMT683</v>
          </cell>
          <cell r="H1072">
            <v>1</v>
          </cell>
          <cell r="I1072" t="str">
            <v>electronics parts</v>
          </cell>
          <cell r="J1072" t="str">
            <v>NJM2235M</v>
          </cell>
          <cell r="K1072" t="str">
            <v>IC - NJM2235M</v>
          </cell>
        </row>
        <row r="1073">
          <cell r="D1073" t="str">
            <v>111068625X</v>
          </cell>
          <cell r="E1073" t="str">
            <v>NJM2520M  TE1  16ﾃｰﾌﾟ</v>
          </cell>
          <cell r="F1073" t="str">
            <v>CMT441</v>
          </cell>
          <cell r="H1073">
            <v>1</v>
          </cell>
          <cell r="I1073" t="str">
            <v>electronics parts</v>
          </cell>
          <cell r="J1073" t="str">
            <v>NJM2520M  TE1  16mm</v>
          </cell>
          <cell r="K1073" t="str">
            <v>IC - NJM2520M  TE1  16mm</v>
          </cell>
        </row>
        <row r="1074">
          <cell r="D1074" t="str">
            <v>114197641X</v>
          </cell>
          <cell r="E1074" t="str">
            <v>CDRH74  100MH     16ﾃ-ﾌﾟ</v>
          </cell>
          <cell r="F1074" t="str">
            <v>CMT364</v>
          </cell>
          <cell r="H1074">
            <v>1</v>
          </cell>
          <cell r="I1074" t="str">
            <v>electronics parts</v>
          </cell>
          <cell r="J1074" t="str">
            <v>CDRH74  100MH     16 Tape</v>
          </cell>
          <cell r="K1074" t="str">
            <v>IC - CDRH74  100MH     16</v>
          </cell>
        </row>
        <row r="1075">
          <cell r="D1075" t="str">
            <v>111069022X</v>
          </cell>
          <cell r="E1075" t="str">
            <v>MAX1627 ｽｲｯﾁﾝｸﾞｺﾝﾄﾛｰﾗ</v>
          </cell>
          <cell r="F1075" t="str">
            <v>CMU018</v>
          </cell>
          <cell r="H1075">
            <v>1</v>
          </cell>
          <cell r="I1075" t="str">
            <v>electronics parts</v>
          </cell>
          <cell r="J1075" t="str">
            <v>MAX1627 Switching Controller</v>
          </cell>
          <cell r="K1075" t="str">
            <v>C«ng t¾c MAX1627</v>
          </cell>
        </row>
        <row r="1076">
          <cell r="D1076" t="str">
            <v>111119080X</v>
          </cell>
          <cell r="E1076" t="str">
            <v>MAX485CSA-T      12ﾃ-ﾌﾟ</v>
          </cell>
          <cell r="F1076" t="str">
            <v>CMT881</v>
          </cell>
          <cell r="H1076">
            <v>1</v>
          </cell>
          <cell r="I1076" t="str">
            <v>electronics parts</v>
          </cell>
          <cell r="J1076" t="str">
            <v>MAX485CSA-T      12 Tape</v>
          </cell>
          <cell r="K1076" t="str">
            <v xml:space="preserve">ChÝp MAX485CSA-T  12 </v>
          </cell>
        </row>
        <row r="1077">
          <cell r="D1077" t="str">
            <v>111119439X</v>
          </cell>
          <cell r="E1077" t="str">
            <v>MAX232CWE-T CMOS TAPING</v>
          </cell>
          <cell r="F1077" t="str">
            <v>CMT472</v>
          </cell>
          <cell r="H1077">
            <v>1</v>
          </cell>
          <cell r="I1077" t="str">
            <v>electronics parts</v>
          </cell>
          <cell r="J1077" t="str">
            <v>MAX232CWE-T CMOS TAPING</v>
          </cell>
          <cell r="K1077" t="str">
            <v>ChÝp MAX232CWE-T CMOS</v>
          </cell>
        </row>
        <row r="1078">
          <cell r="D1078" t="str">
            <v>113326062X</v>
          </cell>
          <cell r="E1078" t="str">
            <v>MVK 10V 220MF 24ﾃｰﾌﾟ</v>
          </cell>
          <cell r="F1078" t="str">
            <v>CMT617</v>
          </cell>
          <cell r="H1078">
            <v>1</v>
          </cell>
          <cell r="I1078" t="str">
            <v>electronics parts</v>
          </cell>
          <cell r="J1078" t="str">
            <v>MVK 10V 220MF 24mm</v>
          </cell>
          <cell r="K1078" t="str">
            <v>ChÝp MVK 10V 220MF 24mm</v>
          </cell>
        </row>
        <row r="1079">
          <cell r="D1079" t="str">
            <v>113329915X</v>
          </cell>
          <cell r="E1079" t="str">
            <v>PXA 10VC 270MF  TAPING</v>
          </cell>
          <cell r="F1079" t="str">
            <v>CMU014</v>
          </cell>
          <cell r="H1079">
            <v>1</v>
          </cell>
          <cell r="I1079" t="str">
            <v>electronics parts</v>
          </cell>
          <cell r="J1079" t="str">
            <v>PXA 10VC 270MF  TAPING</v>
          </cell>
          <cell r="K1079" t="str">
            <v xml:space="preserve">Tô PXA 10VC 270MF </v>
          </cell>
        </row>
        <row r="1080">
          <cell r="D1080" t="str">
            <v>113329928X</v>
          </cell>
          <cell r="E1080" t="str">
            <v>PXA 6.3VC 330MF  TAPING</v>
          </cell>
          <cell r="F1080" t="str">
            <v>CMU012</v>
          </cell>
          <cell r="H1080">
            <v>1</v>
          </cell>
          <cell r="I1080" t="str">
            <v>electronics parts</v>
          </cell>
          <cell r="J1080" t="str">
            <v>PXA 6.3VC 330MF  TAPING</v>
          </cell>
          <cell r="K1080" t="str">
            <v>Tô  PXA 6.3VC 330MF</v>
          </cell>
        </row>
        <row r="1081">
          <cell r="D1081" t="str">
            <v>113420924X</v>
          </cell>
          <cell r="E1081" t="str">
            <v>PXA 10VC 120MF    TAPING</v>
          </cell>
          <cell r="F1081" t="str">
            <v>CMU017</v>
          </cell>
          <cell r="H1081">
            <v>1</v>
          </cell>
          <cell r="I1081" t="str">
            <v>electronics parts</v>
          </cell>
          <cell r="J1081" t="str">
            <v>PXA 10VC 120MF    TAPING</v>
          </cell>
          <cell r="K1081" t="str">
            <v xml:space="preserve">Tô  PXA 10VC 120MF  </v>
          </cell>
        </row>
        <row r="1082">
          <cell r="D1082" t="str">
            <v>111012561X</v>
          </cell>
          <cell r="E1082" t="str">
            <v>TAF 2SA1576S/1602AF 70T</v>
          </cell>
          <cell r="F1082" t="str">
            <v>CMT116</v>
          </cell>
          <cell r="H1082">
            <v>1</v>
          </cell>
          <cell r="I1082" t="str">
            <v>electronics parts</v>
          </cell>
          <cell r="J1082" t="str">
            <v>2SA1602A-T22-1F</v>
          </cell>
          <cell r="K1082" t="str">
            <v>ChÝp 2SA1602A-T22-1F</v>
          </cell>
        </row>
        <row r="1083">
          <cell r="D1083" t="str">
            <v>111024517X</v>
          </cell>
          <cell r="E1083" t="str">
            <v>TAF 2SC4081S/4155AS 70T</v>
          </cell>
          <cell r="F1083" t="str">
            <v>CMT114</v>
          </cell>
          <cell r="H1083">
            <v>1</v>
          </cell>
          <cell r="I1083" t="str">
            <v>electronics parts</v>
          </cell>
          <cell r="J1083" t="str">
            <v>2SC4155A-T11-1S</v>
          </cell>
          <cell r="K1083" t="str">
            <v>ChÝp 2SC4155A-T11-1S</v>
          </cell>
        </row>
        <row r="1084">
          <cell r="D1084" t="str">
            <v>1111018010</v>
          </cell>
          <cell r="E1084" t="str">
            <v>NE555PS  ｽﾃｨｯｸ</v>
          </cell>
          <cell r="F1084" t="str">
            <v>CMT322</v>
          </cell>
          <cell r="H1084">
            <v>1</v>
          </cell>
          <cell r="I1084" t="str">
            <v>electronics parts</v>
          </cell>
          <cell r="J1084" t="str">
            <v>NE555PSR</v>
          </cell>
          <cell r="K1084" t="str">
            <v>Trë NE555PSR</v>
          </cell>
        </row>
        <row r="1085">
          <cell r="D1085" t="str">
            <v>111103511X</v>
          </cell>
          <cell r="E1085" t="str">
            <v>MC14001BF EL  16MMﾃｰﾌﾟ</v>
          </cell>
          <cell r="F1085" t="str">
            <v>CMT307</v>
          </cell>
          <cell r="H1085">
            <v>1</v>
          </cell>
          <cell r="I1085" t="str">
            <v>electronics parts</v>
          </cell>
          <cell r="J1085" t="str">
            <v>MC14001BF EL  16MM Tape</v>
          </cell>
          <cell r="K1085" t="str">
            <v>IC - MC14001BF EL  16MM</v>
          </cell>
        </row>
        <row r="1086">
          <cell r="D1086" t="str">
            <v>111103524X</v>
          </cell>
          <cell r="E1086" t="str">
            <v>MC74HC138AF EL</v>
          </cell>
          <cell r="F1086" t="str">
            <v>CMT331</v>
          </cell>
          <cell r="H1086">
            <v>1</v>
          </cell>
          <cell r="I1086" t="str">
            <v>electronics parts</v>
          </cell>
          <cell r="J1086" t="str">
            <v>MC74HC138AF EL</v>
          </cell>
          <cell r="K1086" t="str">
            <v>IC - MC74HC138AF EL</v>
          </cell>
        </row>
        <row r="1087">
          <cell r="D1087" t="str">
            <v>111113783X</v>
          </cell>
          <cell r="E1087" t="str">
            <v>MC74HC00AFEL    16MMﾃ-ﾌﾟ</v>
          </cell>
          <cell r="F1087" t="str">
            <v>CMT308</v>
          </cell>
          <cell r="H1087">
            <v>1</v>
          </cell>
          <cell r="I1087" t="str">
            <v>electronics parts</v>
          </cell>
          <cell r="J1087" t="str">
            <v>MC74HC00AFEL    16MM Tape</v>
          </cell>
          <cell r="K1087" t="str">
            <v>IC - MC74HC00AFEL 16MM</v>
          </cell>
        </row>
        <row r="1088">
          <cell r="D1088" t="str">
            <v>111113790X</v>
          </cell>
          <cell r="E1088" t="str">
            <v>MC74HC04AFEL    16MMﾃ-ﾌﾟ</v>
          </cell>
          <cell r="F1088" t="str">
            <v>CMT309</v>
          </cell>
          <cell r="H1088">
            <v>1</v>
          </cell>
          <cell r="I1088" t="str">
            <v>electronics parts</v>
          </cell>
          <cell r="J1088" t="str">
            <v>MC74HC04AFEL    16MM Tape</v>
          </cell>
          <cell r="K1088" t="str">
            <v xml:space="preserve">IC - MC74HC04AFEL 16MM </v>
          </cell>
        </row>
        <row r="1089">
          <cell r="D1089" t="str">
            <v>111113806X</v>
          </cell>
          <cell r="E1089" t="str">
            <v>MC74HC74AFEL    16MMﾃ-ﾌﾟ</v>
          </cell>
          <cell r="F1089" t="str">
            <v>CMT310</v>
          </cell>
          <cell r="H1089">
            <v>1</v>
          </cell>
          <cell r="I1089" t="str">
            <v>electronics parts</v>
          </cell>
          <cell r="J1089" t="str">
            <v>MC74HC74AFEL    16MM Tape</v>
          </cell>
          <cell r="K1089" t="str">
            <v>IC - MC74HC74AFEL  16MM</v>
          </cell>
        </row>
        <row r="1090">
          <cell r="D1090" t="str">
            <v>1111141880</v>
          </cell>
          <cell r="E1090" t="str">
            <v>MC14538BF          ｽﾃｨｯｸ</v>
          </cell>
          <cell r="F1090" t="str">
            <v>CMT312</v>
          </cell>
          <cell r="H1090">
            <v>1</v>
          </cell>
          <cell r="I1090" t="str">
            <v>electronics parts</v>
          </cell>
          <cell r="J1090" t="str">
            <v>MC14538BF  Stick</v>
          </cell>
          <cell r="K1090" t="str">
            <v>IC - MC14538BF</v>
          </cell>
        </row>
        <row r="1091">
          <cell r="D1091" t="str">
            <v>1111142900</v>
          </cell>
          <cell r="E1091" t="str">
            <v>MC14011BF          ｽﾃｨｯｸ</v>
          </cell>
          <cell r="F1091" t="str">
            <v>CMT328</v>
          </cell>
          <cell r="H1091">
            <v>1</v>
          </cell>
          <cell r="I1091" t="str">
            <v>electronics parts</v>
          </cell>
          <cell r="J1091" t="str">
            <v>MC14011BF  Stick</v>
          </cell>
          <cell r="K1091" t="str">
            <v>IC - MC14011BF</v>
          </cell>
        </row>
        <row r="1092">
          <cell r="D1092" t="str">
            <v>111114542X</v>
          </cell>
          <cell r="E1092" t="str">
            <v>MC14013BFEL     16MMﾃ-ﾌﾟ</v>
          </cell>
          <cell r="F1092" t="str">
            <v>CMT319</v>
          </cell>
          <cell r="H1092">
            <v>1</v>
          </cell>
          <cell r="I1092" t="str">
            <v>electronics parts</v>
          </cell>
          <cell r="J1092" t="str">
            <v>MC14013BFEL     16MM Tape</v>
          </cell>
          <cell r="K1092" t="str">
            <v xml:space="preserve">IC - MC14013BFEL 16MM </v>
          </cell>
        </row>
        <row r="1093">
          <cell r="D1093" t="str">
            <v>111114551X</v>
          </cell>
          <cell r="E1093" t="str">
            <v>MC14093BFEL     16MMﾃ-ﾌﾟ</v>
          </cell>
          <cell r="F1093" t="str">
            <v>CMT318</v>
          </cell>
          <cell r="H1093">
            <v>1</v>
          </cell>
          <cell r="I1093" t="str">
            <v>electronics parts</v>
          </cell>
          <cell r="J1093" t="str">
            <v>MC14093BFEL     16MM Tape</v>
          </cell>
          <cell r="K1093" t="str">
            <v>IC - MC14093BFEL 16MM</v>
          </cell>
        </row>
        <row r="1094">
          <cell r="D1094" t="str">
            <v>1151625830</v>
          </cell>
          <cell r="E1094" t="str">
            <v>ﾘﾚ- G6H-2 DC5V</v>
          </cell>
          <cell r="F1094" t="str">
            <v>M1B207</v>
          </cell>
          <cell r="H1094">
            <v>2</v>
          </cell>
          <cell r="I1094" t="str">
            <v>mechanical parts</v>
          </cell>
          <cell r="J1094" t="str">
            <v>Relay G6H-2 DC5V</v>
          </cell>
          <cell r="K1094" t="str">
            <v>R¬ le G6H-2 DC5V</v>
          </cell>
        </row>
        <row r="1095">
          <cell r="D1095" t="str">
            <v>1231649570</v>
          </cell>
          <cell r="E1095" t="str">
            <v>VHｺﾈｸﾀ B3P-VH</v>
          </cell>
          <cell r="F1095" t="str">
            <v>K3D030</v>
          </cell>
          <cell r="H1095">
            <v>6</v>
          </cell>
          <cell r="I1095" t="str">
            <v>screw parts</v>
          </cell>
          <cell r="J1095" t="str">
            <v>(W)B3P-VH</v>
          </cell>
          <cell r="K1095" t="str">
            <v>§Çu nèi B3P-VH</v>
          </cell>
        </row>
        <row r="1096">
          <cell r="D1096" t="str">
            <v>123361204X</v>
          </cell>
          <cell r="E1096" t="str">
            <v>S11B-ZR-SM3A-TF   32ﾃｰﾌﾟ</v>
          </cell>
          <cell r="F1096" t="str">
            <v>CMT427</v>
          </cell>
          <cell r="H1096">
            <v>1</v>
          </cell>
          <cell r="I1096" t="str">
            <v>electronics parts</v>
          </cell>
          <cell r="J1096" t="str">
            <v>S11B-ZR-SM3A-TF   32 Tape</v>
          </cell>
          <cell r="K1096" t="str">
            <v>ChÝp S11B-ZR-SM3A-TF   32</v>
          </cell>
        </row>
        <row r="1097">
          <cell r="D1097" t="str">
            <v>1233614000</v>
          </cell>
          <cell r="E1097" t="str">
            <v>6R-FJ ｺﾈｸﾀ</v>
          </cell>
          <cell r="F1097" t="str">
            <v>M1A143</v>
          </cell>
          <cell r="H1097">
            <v>6</v>
          </cell>
          <cell r="I1097" t="str">
            <v>screw parts</v>
          </cell>
          <cell r="J1097" t="str">
            <v>6R-FJ Connector</v>
          </cell>
          <cell r="K1097" t="str">
            <v>§Çu nèi 6R-FJ</v>
          </cell>
        </row>
        <row r="1098">
          <cell r="D1098" t="str">
            <v>1233614110</v>
          </cell>
          <cell r="E1098" t="str">
            <v>6P-FJ ｺﾈｸﾀ</v>
          </cell>
          <cell r="F1098" t="str">
            <v>M1A019</v>
          </cell>
          <cell r="H1098">
            <v>6</v>
          </cell>
          <cell r="I1098" t="str">
            <v>screw parts</v>
          </cell>
          <cell r="J1098" t="str">
            <v>6P-FJ Connector</v>
          </cell>
          <cell r="K1098" t="str">
            <v xml:space="preserve">§Çu nèi 6P-FJ </v>
          </cell>
        </row>
        <row r="1099">
          <cell r="D1099" t="str">
            <v>123362470X</v>
          </cell>
          <cell r="E1099" t="str">
            <v>ｺﾈｸﾀ B3B-PH-SM3-TB</v>
          </cell>
          <cell r="F1099" t="str">
            <v>CMU013</v>
          </cell>
          <cell r="H1099">
            <v>1</v>
          </cell>
          <cell r="I1099" t="str">
            <v>electronics parts</v>
          </cell>
          <cell r="J1099" t="str">
            <v>Connector B3B-PH-SM3-TB</v>
          </cell>
          <cell r="K1099" t="str">
            <v>§Çu nèi B3B-PH-SM3-TB</v>
          </cell>
        </row>
        <row r="1100">
          <cell r="D1100" t="str">
            <v>111041286X</v>
          </cell>
          <cell r="E1100" t="str">
            <v>ｻ-ﾐｽﾀ 157-103-58099 ﾁｯﾌﾟ</v>
          </cell>
          <cell r="F1100" t="str">
            <v>CMT164</v>
          </cell>
          <cell r="H1100">
            <v>1</v>
          </cell>
          <cell r="I1100" t="str">
            <v>electronics parts</v>
          </cell>
          <cell r="J1100" t="str">
            <v>Thermistor 157-103-58099 Chip</v>
          </cell>
          <cell r="K1100" t="str">
            <v xml:space="preserve">ChÝp ®iÖn trë nhiÖt ®é 157-103-58099 </v>
          </cell>
        </row>
        <row r="1101">
          <cell r="D1101" t="str">
            <v>115221295C</v>
          </cell>
          <cell r="E1101" t="str">
            <v>CMS40P MAIN P4G 230*310</v>
          </cell>
          <cell r="F1101" t="str">
            <v>CMS090</v>
          </cell>
          <cell r="H1101">
            <v>1</v>
          </cell>
          <cell r="I1101" t="str">
            <v>electronics parts</v>
          </cell>
          <cell r="J1101" t="str">
            <v>CMS40P MAIN P4G 230*310</v>
          </cell>
          <cell r="K1101" t="str">
            <v>B¶ng m¹ch chÝnh CMS40P P4G 230*310</v>
          </cell>
        </row>
        <row r="1102">
          <cell r="D1102" t="str">
            <v>1152706550</v>
          </cell>
          <cell r="E1102" t="str">
            <v>CMS40P-SUB-PCB ｷﾊﾞﾝ</v>
          </cell>
          <cell r="F1102" t="str">
            <v>CMS092</v>
          </cell>
          <cell r="H1102">
            <v>1</v>
          </cell>
          <cell r="I1102" t="str">
            <v>electronics parts</v>
          </cell>
          <cell r="J1102" t="str">
            <v xml:space="preserve">CMS40P-SUB-PCB </v>
          </cell>
          <cell r="K1102" t="str">
            <v>B¶ng m¹ch phô CMS40P</v>
          </cell>
        </row>
        <row r="1103">
          <cell r="D1103" t="str">
            <v>111068926X</v>
          </cell>
          <cell r="E1103" t="str">
            <v>TL594INS   16ﾃｰﾌﾟ</v>
          </cell>
          <cell r="F1103" t="str">
            <v>CMT321</v>
          </cell>
          <cell r="H1103">
            <v>1</v>
          </cell>
          <cell r="I1103" t="str">
            <v>electronics parts</v>
          </cell>
          <cell r="J1103" t="str">
            <v xml:space="preserve">TL594INSR </v>
          </cell>
          <cell r="K1103" t="str">
            <v xml:space="preserve">ChÝp TL594INSR </v>
          </cell>
        </row>
        <row r="1104">
          <cell r="D1104" t="str">
            <v>1113163280</v>
          </cell>
          <cell r="E1104" t="str">
            <v>93LC86-I/SN</v>
          </cell>
          <cell r="F1104" t="str">
            <v>CMU009</v>
          </cell>
          <cell r="H1104">
            <v>1</v>
          </cell>
          <cell r="I1104" t="str">
            <v>electronics parts</v>
          </cell>
          <cell r="J1104" t="str">
            <v>93LC86-I/SN</v>
          </cell>
          <cell r="K1104" t="str">
            <v>§iÖn trë 93LC86-I/SN</v>
          </cell>
        </row>
        <row r="1105">
          <cell r="D1105" t="str">
            <v>113210598X</v>
          </cell>
          <cell r="E1105" t="str">
            <v>TZBX4N100AA110 T00 ﾁｯﾌﾟT</v>
          </cell>
          <cell r="F1105" t="str">
            <v>CMT814</v>
          </cell>
          <cell r="H1105">
            <v>1</v>
          </cell>
          <cell r="I1105" t="str">
            <v>electronics parts</v>
          </cell>
          <cell r="J1105" t="str">
            <v>TZB4S100AA10R00</v>
          </cell>
          <cell r="K1105" t="str">
            <v>ChÝp TZB4S100AA10R00</v>
          </cell>
        </row>
        <row r="1106">
          <cell r="D1106" t="str">
            <v>113402052X</v>
          </cell>
          <cell r="E1106" t="str">
            <v>2125 50V  150PF SLJﾁｯﾌﾟT</v>
          </cell>
          <cell r="F1106" t="str">
            <v>CMT187</v>
          </cell>
          <cell r="H1106">
            <v>1</v>
          </cell>
          <cell r="I1106" t="str">
            <v>electronics parts</v>
          </cell>
          <cell r="J1106" t="str">
            <v>GRM2161X1H151JZ01D</v>
          </cell>
          <cell r="K1106" t="str">
            <v>Tô GRM2161X1H151JZ01D</v>
          </cell>
        </row>
        <row r="1107">
          <cell r="D1107" t="str">
            <v>113402098X</v>
          </cell>
          <cell r="E1107" t="str">
            <v>2125 50V  330PF SLJﾁｯﾌﾟT</v>
          </cell>
          <cell r="F1107" t="str">
            <v>CMT082</v>
          </cell>
          <cell r="H1107">
            <v>1</v>
          </cell>
          <cell r="I1107" t="str">
            <v>electronics parts</v>
          </cell>
          <cell r="J1107" t="str">
            <v>GRM2161X1H331JZ01D</v>
          </cell>
          <cell r="K1107" t="str">
            <v>Tô GRM2161X1H331JZ01D</v>
          </cell>
        </row>
        <row r="1108">
          <cell r="D1108" t="str">
            <v>113402100X</v>
          </cell>
          <cell r="E1108" t="str">
            <v>2125 50V  390PF SLJﾁｯﾌﾟT</v>
          </cell>
          <cell r="F1108" t="str">
            <v>CMT084</v>
          </cell>
          <cell r="H1108">
            <v>1</v>
          </cell>
          <cell r="I1108" t="str">
            <v>electronics parts</v>
          </cell>
          <cell r="J1108" t="str">
            <v>GRM2161X1H391JZ01D</v>
          </cell>
          <cell r="K1108" t="str">
            <v>Tô GRM2161X1H391JZ01D</v>
          </cell>
        </row>
        <row r="1109">
          <cell r="D1109" t="str">
            <v>113402139X</v>
          </cell>
          <cell r="E1109" t="str">
            <v>2125 50V  680PF SLJﾁｯﾌﾟT</v>
          </cell>
          <cell r="F1109" t="str">
            <v>CMT201</v>
          </cell>
          <cell r="H1109">
            <v>1</v>
          </cell>
          <cell r="I1109" t="str">
            <v>electronics parts</v>
          </cell>
          <cell r="J1109" t="str">
            <v>GRM2161X1H681JZ01D</v>
          </cell>
          <cell r="K1109" t="str">
            <v>Tô GRM2161X1H681JZ01D</v>
          </cell>
        </row>
        <row r="1110">
          <cell r="D1110" t="str">
            <v>113402155X</v>
          </cell>
          <cell r="E1110" t="str">
            <v>2125 50V 1000PF SLJﾁｯﾌﾟT</v>
          </cell>
          <cell r="F1110" t="str">
            <v>CMT085</v>
          </cell>
          <cell r="H1110">
            <v>1</v>
          </cell>
          <cell r="I1110" t="str">
            <v>electronics parts</v>
          </cell>
          <cell r="J1110" t="str">
            <v>GRM2161X1H102JZ01D</v>
          </cell>
          <cell r="K1110" t="str">
            <v>Tô GRM2161X1H102JZ01D</v>
          </cell>
        </row>
        <row r="1111">
          <cell r="D1111" t="str">
            <v>113402289X</v>
          </cell>
          <cell r="E1111" t="str">
            <v>2125 50V0.01 MF B KﾁｯﾌﾟT</v>
          </cell>
          <cell r="F1111" t="str">
            <v>CMT089</v>
          </cell>
          <cell r="H1111">
            <v>1</v>
          </cell>
          <cell r="I1111" t="str">
            <v>electronics parts</v>
          </cell>
          <cell r="J1111" t="str">
            <v>GRM216B11H103KA01D</v>
          </cell>
          <cell r="K1111" t="str">
            <v>Tô GRM216B11H103KA01D</v>
          </cell>
        </row>
        <row r="1112">
          <cell r="D1112" t="str">
            <v>113402326X</v>
          </cell>
          <cell r="E1112" t="str">
            <v>2125 25V0.022MF B KﾁｯﾌﾟT</v>
          </cell>
          <cell r="F1112" t="str">
            <v>CMT090</v>
          </cell>
          <cell r="H1112">
            <v>1</v>
          </cell>
          <cell r="I1112" t="str">
            <v>electronics parts</v>
          </cell>
          <cell r="J1112" t="str">
            <v>GRM216B11H223KA01D</v>
          </cell>
          <cell r="K1112" t="str">
            <v>Tô GRM216B11H223KA01D</v>
          </cell>
        </row>
        <row r="1113">
          <cell r="D1113" t="str">
            <v>113402348X</v>
          </cell>
          <cell r="E1113" t="str">
            <v>2125 25V0.1  MF F ZﾁｯﾌﾟT</v>
          </cell>
          <cell r="F1113" t="str">
            <v>CMT092</v>
          </cell>
          <cell r="H1113">
            <v>1</v>
          </cell>
          <cell r="I1113" t="str">
            <v>electronics parts</v>
          </cell>
          <cell r="J1113" t="str">
            <v>GRM216F11E104ZA01D</v>
          </cell>
          <cell r="K1113" t="str">
            <v>Tô GRM216F11E104ZA01D</v>
          </cell>
        </row>
        <row r="1114">
          <cell r="D1114" t="str">
            <v>113404904X</v>
          </cell>
          <cell r="E1114" t="str">
            <v>2125 10V 1MF B(K)  ﾃｨｯﾌﾟ</v>
          </cell>
          <cell r="F1114" t="str">
            <v>CMT099</v>
          </cell>
          <cell r="H1114">
            <v>1</v>
          </cell>
          <cell r="I1114" t="str">
            <v>electronics parts</v>
          </cell>
          <cell r="J1114" t="str">
            <v>GRM21BB11A105KA01L</v>
          </cell>
          <cell r="K1114" t="str">
            <v>Tô GRM21BB11A105KA01L</v>
          </cell>
        </row>
        <row r="1115">
          <cell r="D1115" t="str">
            <v>113406900X</v>
          </cell>
          <cell r="E1115" t="str">
            <v>2125 50V 0.1MF B(K)ﾁｯﾌﾟT</v>
          </cell>
          <cell r="F1115" t="str">
            <v>CMT048</v>
          </cell>
          <cell r="H1115">
            <v>1</v>
          </cell>
          <cell r="I1115" t="str">
            <v>electronics parts</v>
          </cell>
          <cell r="J1115" t="str">
            <v>GRM21BB11H104KA01L</v>
          </cell>
          <cell r="K1115" t="str">
            <v>Tô GRM21BB11H104KA01L</v>
          </cell>
        </row>
        <row r="1116">
          <cell r="D1116" t="str">
            <v>115460603X</v>
          </cell>
          <cell r="E1116" t="str">
            <v>DMX26S 32.768KHz 16ﾃｰﾌﾟ</v>
          </cell>
          <cell r="F1116" t="str">
            <v>CMT413</v>
          </cell>
          <cell r="H1116">
            <v>1</v>
          </cell>
          <cell r="I1116" t="str">
            <v>electronics parts</v>
          </cell>
          <cell r="J1116" t="str">
            <v>DMX26S 32.768KHz 16 Tape</v>
          </cell>
          <cell r="K1116" t="str">
            <v xml:space="preserve">ChÝp DMX26S 32.768KHz 16 </v>
          </cell>
        </row>
        <row r="1117">
          <cell r="D1117" t="str">
            <v>1322100210</v>
          </cell>
          <cell r="E1117" t="str">
            <v>ﾎﾟﾘﾌﾞｸﾛ 120X200</v>
          </cell>
          <cell r="F1117" t="str">
            <v>M1I004</v>
          </cell>
          <cell r="H1117">
            <v>7</v>
          </cell>
          <cell r="I1117" t="str">
            <v xml:space="preserve">packing material </v>
          </cell>
          <cell r="J1117" t="str">
            <v>Poly Bag 120X200</v>
          </cell>
          <cell r="K1117" t="str">
            <v>Tói nilon 120X200</v>
          </cell>
        </row>
        <row r="1118">
          <cell r="D1118" t="str">
            <v>112800000T</v>
          </cell>
          <cell r="E1118" t="str">
            <v>2125  ｼﾞｬﾝﾊﾟｰ      ﾁｯﾌﾟT</v>
          </cell>
          <cell r="F1118" t="str">
            <v>CMT001</v>
          </cell>
          <cell r="H1118">
            <v>1</v>
          </cell>
          <cell r="I1118" t="str">
            <v>electronics parts</v>
          </cell>
          <cell r="J1118" t="str">
            <v>ERJ6GEYJ000V</v>
          </cell>
          <cell r="K1118" t="str">
            <v>§iÖn trë ChÝp ERJ6GEYJ000V</v>
          </cell>
        </row>
        <row r="1119">
          <cell r="D1119" t="str">
            <v>112800046T</v>
          </cell>
          <cell r="E1119" t="str">
            <v>2125  2.2 ｵｰﾑ J    ﾁｯﾌﾟT</v>
          </cell>
          <cell r="F1119" t="str">
            <v>CMT714</v>
          </cell>
          <cell r="H1119">
            <v>1</v>
          </cell>
          <cell r="I1119" t="str">
            <v>electronics parts</v>
          </cell>
          <cell r="J1119" t="str">
            <v>ERJ6GEYJ2R2V</v>
          </cell>
          <cell r="K1119" t="str">
            <v>§iÖn trë ChÝp ERJ6GEYJ2R2V</v>
          </cell>
        </row>
        <row r="1120">
          <cell r="D1120" t="str">
            <v>112800208T</v>
          </cell>
          <cell r="E1120" t="str">
            <v>2125   10 ｵｰﾑ J    ﾁｯﾌﾟT</v>
          </cell>
          <cell r="F1120" t="str">
            <v>CMT002</v>
          </cell>
          <cell r="H1120">
            <v>1</v>
          </cell>
          <cell r="I1120" t="str">
            <v>electronics parts</v>
          </cell>
          <cell r="J1120" t="str">
            <v>ERJ6GEYJ100V</v>
          </cell>
          <cell r="K1120" t="str">
            <v>§iÖn trë ChÝp ERJ6GEYJ100V</v>
          </cell>
        </row>
        <row r="1121">
          <cell r="D1121" t="str">
            <v>112800282T</v>
          </cell>
          <cell r="E1121" t="str">
            <v>2125   22 ｵｰﾑ J    ﾁｯﾌﾟT</v>
          </cell>
          <cell r="F1121" t="str">
            <v>CMT006</v>
          </cell>
          <cell r="H1121">
            <v>1</v>
          </cell>
          <cell r="I1121" t="str">
            <v>electronics parts</v>
          </cell>
          <cell r="J1121" t="str">
            <v>ERJ6GEYJ220V</v>
          </cell>
          <cell r="K1121" t="str">
            <v>§iÖn trë ChÝp ERJ6GEYJ220V</v>
          </cell>
        </row>
        <row r="1122">
          <cell r="D1122" t="str">
            <v>112800305T</v>
          </cell>
          <cell r="E1122" t="str">
            <v>2125   27 ｵｰﾑ J    ﾁｯﾌﾟT</v>
          </cell>
          <cell r="F1122" t="str">
            <v>CMT014</v>
          </cell>
          <cell r="H1122">
            <v>1</v>
          </cell>
          <cell r="I1122" t="str">
            <v>electronics parts</v>
          </cell>
          <cell r="J1122" t="str">
            <v>ERJ6GEYJ270V</v>
          </cell>
          <cell r="K1122" t="str">
            <v>§iÖn trë ChÝp ERJ6GEYJ270V</v>
          </cell>
        </row>
        <row r="1123">
          <cell r="D1123" t="str">
            <v>112800341T</v>
          </cell>
          <cell r="E1123" t="str">
            <v>2125   39 ｵｰﾑ J    ﾁｯﾌﾟT</v>
          </cell>
          <cell r="F1123" t="str">
            <v>CMT129</v>
          </cell>
          <cell r="H1123">
            <v>1</v>
          </cell>
          <cell r="I1123" t="str">
            <v>electronics parts</v>
          </cell>
          <cell r="J1123" t="str">
            <v>ERJ6GEYJ390V</v>
          </cell>
          <cell r="K1123" t="str">
            <v>§iÖn trë ChÝp ERJ6GEYJ390V</v>
          </cell>
        </row>
        <row r="1124">
          <cell r="D1124" t="str">
            <v>112800389T</v>
          </cell>
          <cell r="E1124" t="str">
            <v>2125   56 ｵｰﾑ J    ﾁｯﾌﾟT</v>
          </cell>
          <cell r="F1124" t="str">
            <v>CMT130</v>
          </cell>
          <cell r="H1124">
            <v>1</v>
          </cell>
          <cell r="I1124" t="str">
            <v>electronics parts</v>
          </cell>
          <cell r="J1124" t="str">
            <v>ERJ6GEYJ560V</v>
          </cell>
          <cell r="K1124" t="str">
            <v>§iÖn trë ChÝp ERJ6GEYJ560V</v>
          </cell>
        </row>
        <row r="1125">
          <cell r="D1125" t="str">
            <v>112800396T</v>
          </cell>
          <cell r="E1125" t="str">
            <v>2125 62ｵ-ﾑJ        ﾁｯﾌﾟT</v>
          </cell>
          <cell r="F1125" t="str">
            <v>CMT992</v>
          </cell>
          <cell r="H1125">
            <v>1</v>
          </cell>
          <cell r="I1125" t="str">
            <v>electronics parts</v>
          </cell>
          <cell r="J1125" t="str">
            <v>ERJ6GEYJ620V</v>
          </cell>
          <cell r="K1125" t="str">
            <v>§iÖn trë ChÝp ERJ6GEYJ620V</v>
          </cell>
        </row>
        <row r="1126">
          <cell r="D1126" t="str">
            <v>112800404T</v>
          </cell>
          <cell r="E1126" t="str">
            <v>2125   68 ｵｰﾑ J    ﾁｯﾌﾟT</v>
          </cell>
          <cell r="F1126" t="str">
            <v>CMT143</v>
          </cell>
          <cell r="H1126">
            <v>1</v>
          </cell>
          <cell r="I1126" t="str">
            <v>electronics parts</v>
          </cell>
          <cell r="J1126" t="str">
            <v>ERJ6GEYJ680V</v>
          </cell>
          <cell r="K1126" t="str">
            <v>§iÖn trë ChÝp ERJ6GEYJ680V</v>
          </cell>
        </row>
        <row r="1127">
          <cell r="D1127" t="str">
            <v>112800415T</v>
          </cell>
          <cell r="E1127" t="str">
            <v>2125   75 ｵｰﾑ J    ﾁｯﾌﾟT</v>
          </cell>
          <cell r="F1127" t="str">
            <v>CMT050</v>
          </cell>
          <cell r="H1127">
            <v>1</v>
          </cell>
          <cell r="I1127" t="str">
            <v>electronics parts</v>
          </cell>
          <cell r="J1127" t="str">
            <v>ERJ6GEYJ750V</v>
          </cell>
          <cell r="K1127" t="str">
            <v>§iÖn trë ChÝp ERJ6GEYJ750V</v>
          </cell>
        </row>
        <row r="1128">
          <cell r="D1128" t="str">
            <v>112800428T</v>
          </cell>
          <cell r="E1128" t="str">
            <v>2125   82 ｵｰﾑ J    ﾁｯﾌﾟT</v>
          </cell>
          <cell r="F1128" t="str">
            <v>CMT973</v>
          </cell>
          <cell r="H1128">
            <v>1</v>
          </cell>
          <cell r="I1128" t="str">
            <v>electronics parts</v>
          </cell>
          <cell r="J1128" t="str">
            <v>ERJ6GEYJ820V</v>
          </cell>
          <cell r="K1128" t="str">
            <v>§iÖn trë ChÝp ERJ6GEYJ820V</v>
          </cell>
        </row>
        <row r="1129">
          <cell r="D1129" t="str">
            <v>112800440T</v>
          </cell>
          <cell r="E1129" t="str">
            <v>2125  100 ｵｰﾑ J    ﾁｯﾌﾟT</v>
          </cell>
          <cell r="F1129" t="str">
            <v>CMT008</v>
          </cell>
          <cell r="H1129">
            <v>1</v>
          </cell>
          <cell r="I1129" t="str">
            <v>electronics parts</v>
          </cell>
          <cell r="J1129" t="str">
            <v>ERJ6GEYJ101V</v>
          </cell>
          <cell r="K1129" t="str">
            <v>§iÖn trë ChÝp ERJ6GEYJ101V</v>
          </cell>
        </row>
        <row r="1130">
          <cell r="D1130" t="str">
            <v>112800460T</v>
          </cell>
          <cell r="E1130" t="str">
            <v>ERJ6GEYJ101V</v>
          </cell>
          <cell r="F1130" t="str">
            <v>CMT009</v>
          </cell>
          <cell r="H1130">
            <v>1</v>
          </cell>
          <cell r="I1130" t="str">
            <v>electronics parts</v>
          </cell>
          <cell r="J1130" t="str">
            <v>ERJ6GEYJ121V</v>
          </cell>
          <cell r="K1130" t="str">
            <v>§iÖn trë ChÝp ERJ6GEYJ121V</v>
          </cell>
        </row>
        <row r="1131">
          <cell r="D1131" t="str">
            <v>112800488T</v>
          </cell>
          <cell r="E1131" t="str">
            <v>2125  150 ｵｰﾑ J    ﾁｯﾌﾟT</v>
          </cell>
          <cell r="F1131" t="str">
            <v>CMT010</v>
          </cell>
          <cell r="H1131">
            <v>1</v>
          </cell>
          <cell r="I1131" t="str">
            <v>electronics parts</v>
          </cell>
          <cell r="J1131" t="str">
            <v>ERJ6GEYJ151V</v>
          </cell>
          <cell r="K1131" t="str">
            <v>§iÖn trë ChÝp ERJ6GEYJ151V</v>
          </cell>
        </row>
        <row r="1132">
          <cell r="D1132" t="str">
            <v>112800505T</v>
          </cell>
          <cell r="E1132" t="str">
            <v>2125  180 ｵｰﾑ J    ﾁｯﾌﾟT</v>
          </cell>
          <cell r="F1132" t="str">
            <v>CMT191</v>
          </cell>
          <cell r="H1132">
            <v>1</v>
          </cell>
          <cell r="I1132" t="str">
            <v>electronics parts</v>
          </cell>
          <cell r="J1132" t="str">
            <v>ERJ6GEYJ181V</v>
          </cell>
          <cell r="K1132" t="str">
            <v>§iÖn trë ChÝp ERJ6GEYJ181V</v>
          </cell>
        </row>
        <row r="1133">
          <cell r="D1133" t="str">
            <v>112800529T</v>
          </cell>
          <cell r="E1133" t="str">
            <v>2125  220 ｵｰﾑ J    ﾁｯﾌﾟT</v>
          </cell>
          <cell r="F1133" t="str">
            <v>CMT011</v>
          </cell>
          <cell r="H1133">
            <v>1</v>
          </cell>
          <cell r="I1133" t="str">
            <v>electronics parts</v>
          </cell>
          <cell r="J1133" t="str">
            <v>ERJ6GEYJ221V</v>
          </cell>
          <cell r="K1133" t="str">
            <v>§iÖn trë ChÝp ERJ6GEYJ221V</v>
          </cell>
        </row>
        <row r="1134">
          <cell r="D1134" t="str">
            <v>112800541T</v>
          </cell>
          <cell r="E1134" t="str">
            <v>2125  270 ｵｰﾑ J    ﾁｯﾌﾟT</v>
          </cell>
          <cell r="F1134" t="str">
            <v>CMT027</v>
          </cell>
          <cell r="H1134">
            <v>1</v>
          </cell>
          <cell r="I1134" t="str">
            <v>electronics parts</v>
          </cell>
          <cell r="J1134" t="str">
            <v>ERJ6GEYJ271V</v>
          </cell>
          <cell r="K1134" t="str">
            <v>§iÖn trë ChÝp ERJ6GEYJ271V</v>
          </cell>
        </row>
        <row r="1135">
          <cell r="D1135" t="str">
            <v>112800561T</v>
          </cell>
          <cell r="E1135" t="str">
            <v>2125  330 ｵｰﾑ J    ﾁｯﾌﾟT</v>
          </cell>
          <cell r="F1135" t="str">
            <v>CMT012</v>
          </cell>
          <cell r="H1135">
            <v>1</v>
          </cell>
          <cell r="I1135" t="str">
            <v>electronics parts</v>
          </cell>
          <cell r="J1135" t="str">
            <v>ERJ6GEYJ331V</v>
          </cell>
          <cell r="K1135" t="str">
            <v>§iÖn trë ChÝp ERJ6GEYJ331V</v>
          </cell>
        </row>
        <row r="1136">
          <cell r="D1136" t="str">
            <v>112800589T</v>
          </cell>
          <cell r="E1136" t="str">
            <v>2125  390 ｵｰﾑ J    ﾁｯﾌﾟT</v>
          </cell>
          <cell r="F1136" t="str">
            <v>CMT179</v>
          </cell>
          <cell r="H1136">
            <v>1</v>
          </cell>
          <cell r="I1136" t="str">
            <v>electronics parts</v>
          </cell>
          <cell r="J1136" t="str">
            <v>ERJ6GEYJ391V</v>
          </cell>
          <cell r="K1136" t="str">
            <v>§iÖn trë ChÝp ERJ6GEYJ391V</v>
          </cell>
        </row>
        <row r="1137">
          <cell r="D1137" t="str">
            <v>112800608T</v>
          </cell>
          <cell r="E1137" t="str">
            <v>2125  470 ｵｰﾑ J    ﾁｯﾌﾟT</v>
          </cell>
          <cell r="F1137" t="str">
            <v>CMT013</v>
          </cell>
          <cell r="H1137">
            <v>1</v>
          </cell>
          <cell r="I1137" t="str">
            <v>electronics parts</v>
          </cell>
          <cell r="J1137" t="str">
            <v>ERJ6GEYJ471V</v>
          </cell>
          <cell r="K1137" t="str">
            <v>§iÖn trë ChÝp ERJ6GEYJ471V</v>
          </cell>
        </row>
        <row r="1138">
          <cell r="D1138" t="str">
            <v>112800622T</v>
          </cell>
          <cell r="E1138" t="str">
            <v>2125  560 ｵｰﾑ J    ﾁｯﾌﾟT</v>
          </cell>
          <cell r="F1138" t="str">
            <v>CMT180</v>
          </cell>
          <cell r="H1138">
            <v>1</v>
          </cell>
          <cell r="I1138" t="str">
            <v>electronics parts</v>
          </cell>
          <cell r="J1138" t="str">
            <v>ERJ6GEYJ561V</v>
          </cell>
          <cell r="K1138" t="str">
            <v>§iÖn trë ChÝp ERJ6GEYJ561V</v>
          </cell>
        </row>
        <row r="1139">
          <cell r="D1139" t="str">
            <v>112800644T</v>
          </cell>
          <cell r="E1139" t="str">
            <v>2125  680 ｵｰﾑ J    ﾁｯﾌﾟT</v>
          </cell>
          <cell r="F1139" t="str">
            <v>CMT144</v>
          </cell>
          <cell r="H1139">
            <v>1</v>
          </cell>
          <cell r="I1139" t="str">
            <v>electronics parts</v>
          </cell>
          <cell r="J1139" t="str">
            <v>ERJ6GEYJ681V</v>
          </cell>
          <cell r="K1139" t="str">
            <v>§iÖn trë ChÝp ERJ6GEYJ681V</v>
          </cell>
        </row>
        <row r="1140">
          <cell r="D1140" t="str">
            <v>112800664T</v>
          </cell>
          <cell r="E1140" t="str">
            <v>2125  820 ｵｰﾑ J    ﾁｯﾌﾟT</v>
          </cell>
          <cell r="F1140" t="str">
            <v>CMT015</v>
          </cell>
          <cell r="H1140">
            <v>1</v>
          </cell>
          <cell r="I1140" t="str">
            <v>electronics parts</v>
          </cell>
          <cell r="J1140" t="str">
            <v>ERJ6GEYJ821V</v>
          </cell>
          <cell r="K1140" t="str">
            <v>§iÖn trë ChÝp ERJ6GEYJ821V</v>
          </cell>
        </row>
        <row r="1141">
          <cell r="D1141" t="str">
            <v>112800682T</v>
          </cell>
          <cell r="E1141" t="str">
            <v>2125    1Kｵｰﾑ J    ﾁｯﾌﾟT</v>
          </cell>
          <cell r="F1141" t="str">
            <v>CMT016</v>
          </cell>
          <cell r="H1141">
            <v>1</v>
          </cell>
          <cell r="I1141" t="str">
            <v>electronics parts</v>
          </cell>
          <cell r="J1141" t="str">
            <v>ERJ6GEYJ102V</v>
          </cell>
          <cell r="K1141" t="str">
            <v>§iÖn trë ChÝp ERJ6GEYJ102V</v>
          </cell>
        </row>
        <row r="1142">
          <cell r="D1142" t="str">
            <v>112800703T</v>
          </cell>
          <cell r="E1142" t="str">
            <v>2125  1.2Kｵｰﾑ J    ﾁｯﾌﾟT</v>
          </cell>
          <cell r="F1142" t="str">
            <v>CMT017</v>
          </cell>
          <cell r="H1142">
            <v>1</v>
          </cell>
          <cell r="I1142" t="str">
            <v>electronics parts</v>
          </cell>
          <cell r="J1142" t="str">
            <v>ERJ6GEYJ122V</v>
          </cell>
          <cell r="K1142" t="str">
            <v>§iÖn trë ChÝp ERJ6GEYJ122V</v>
          </cell>
        </row>
        <row r="1143">
          <cell r="D1143" t="str">
            <v>112800727T</v>
          </cell>
          <cell r="E1143" t="str">
            <v>2125  1.5Kｵｰﾑ J    ﾁｯﾌﾟT</v>
          </cell>
          <cell r="F1143" t="str">
            <v>CMT018</v>
          </cell>
          <cell r="H1143">
            <v>1</v>
          </cell>
          <cell r="I1143" t="str">
            <v>electronics parts</v>
          </cell>
          <cell r="J1143" t="str">
            <v>ERJ6GEYJ152V</v>
          </cell>
          <cell r="K1143" t="str">
            <v>§iÖn trë ChÝp ERJ6GEYJ152V</v>
          </cell>
        </row>
        <row r="1144">
          <cell r="D1144" t="str">
            <v>112800749T</v>
          </cell>
          <cell r="E1144" t="str">
            <v>2125  1.8Kｵｰﾑ J    ﾁｯﾌﾟT</v>
          </cell>
          <cell r="F1144" t="str">
            <v>CMT019</v>
          </cell>
          <cell r="H1144">
            <v>1</v>
          </cell>
          <cell r="I1144" t="str">
            <v>electronics parts</v>
          </cell>
          <cell r="J1144" t="str">
            <v>ERJ6GEYJ182V</v>
          </cell>
          <cell r="K1144" t="str">
            <v>§iÖn trë ChÝp ERJ6GEYJ182V</v>
          </cell>
        </row>
        <row r="1145">
          <cell r="D1145" t="str">
            <v>112800769T</v>
          </cell>
          <cell r="E1145" t="str">
            <v>2125  2.2Kｵｰﾑ J    ﾁｯﾌﾟT</v>
          </cell>
          <cell r="F1145" t="str">
            <v>CMT021</v>
          </cell>
          <cell r="H1145">
            <v>1</v>
          </cell>
          <cell r="I1145" t="str">
            <v>electronics parts</v>
          </cell>
          <cell r="J1145" t="str">
            <v>ERJ6GEYJ222V</v>
          </cell>
          <cell r="K1145" t="str">
            <v>§iÖn trë ChÝp ERJ6GEYJ222V</v>
          </cell>
        </row>
        <row r="1146">
          <cell r="D1146" t="str">
            <v>112800787T</v>
          </cell>
          <cell r="E1146" t="str">
            <v>2125  2.7Kｵｰﾑ J    ﾁｯﾌﾟT</v>
          </cell>
          <cell r="F1146" t="str">
            <v>CMT022</v>
          </cell>
          <cell r="H1146">
            <v>1</v>
          </cell>
          <cell r="I1146" t="str">
            <v>electronics parts</v>
          </cell>
          <cell r="J1146" t="str">
            <v>ERJ6GEYJ272V</v>
          </cell>
          <cell r="K1146" t="str">
            <v>§iÖn trë ChÝp ERJ6GEYJ272V</v>
          </cell>
        </row>
        <row r="1147">
          <cell r="D1147" t="str">
            <v>112800794T</v>
          </cell>
          <cell r="E1147" t="str">
            <v>2125  3.0Kｵｰﾑ J    ﾁｯﾌﾟT</v>
          </cell>
          <cell r="F1147" t="str">
            <v>CMT146</v>
          </cell>
          <cell r="H1147">
            <v>1</v>
          </cell>
          <cell r="I1147" t="str">
            <v>electronics parts</v>
          </cell>
          <cell r="J1147" t="str">
            <v>ERJ6GEYJ302V</v>
          </cell>
          <cell r="K1147" t="str">
            <v>§iÖn trë ChÝp ERJ6GEYJ302V</v>
          </cell>
        </row>
        <row r="1148">
          <cell r="D1148" t="str">
            <v>112800800T</v>
          </cell>
          <cell r="E1148" t="str">
            <v>2125  3.3Kｵｰﾑ J    ﾁｯﾌﾟT</v>
          </cell>
          <cell r="F1148" t="str">
            <v>CMT023</v>
          </cell>
          <cell r="H1148">
            <v>1</v>
          </cell>
          <cell r="I1148" t="str">
            <v>electronics parts</v>
          </cell>
          <cell r="J1148" t="str">
            <v>ERJ6GEYJ332V</v>
          </cell>
          <cell r="K1148" t="str">
            <v>§iÖn trë ChÝp ERJ6GEYJ332V</v>
          </cell>
        </row>
        <row r="1149">
          <cell r="D1149" t="str">
            <v>112800824T</v>
          </cell>
          <cell r="E1149" t="str">
            <v>2125  3.9Kｵｰﾑ J    ﾁｯﾌﾟT</v>
          </cell>
          <cell r="F1149" t="str">
            <v>CMT024</v>
          </cell>
          <cell r="H1149">
            <v>1</v>
          </cell>
          <cell r="I1149" t="str">
            <v>electronics parts</v>
          </cell>
          <cell r="J1149" t="str">
            <v>ERJ6GEYJ392V</v>
          </cell>
          <cell r="K1149" t="str">
            <v>§iÖn trë ChÝp ERJ6GEYJ392V</v>
          </cell>
        </row>
        <row r="1150">
          <cell r="D1150" t="str">
            <v>112800846T</v>
          </cell>
          <cell r="E1150" t="str">
            <v>2125  4.7Kｵｰﾑ J    ﾁｯﾌﾟT</v>
          </cell>
          <cell r="F1150" t="str">
            <v>CMT025</v>
          </cell>
          <cell r="H1150">
            <v>1</v>
          </cell>
          <cell r="I1150" t="str">
            <v>electronics parts</v>
          </cell>
          <cell r="J1150" t="str">
            <v>ERJ6GEYJ472V</v>
          </cell>
          <cell r="K1150" t="str">
            <v>§iÖn trë ChÝp ERJ6GEYJ472V</v>
          </cell>
        </row>
        <row r="1151">
          <cell r="D1151" t="str">
            <v>112800866T</v>
          </cell>
          <cell r="E1151" t="str">
            <v>2125  5.6Kｵｰﾑ J    ﾁｯﾌﾟT</v>
          </cell>
          <cell r="F1151" t="str">
            <v>CMT147</v>
          </cell>
          <cell r="H1151">
            <v>1</v>
          </cell>
          <cell r="I1151" t="str">
            <v>electronics parts</v>
          </cell>
          <cell r="J1151" t="str">
            <v>ERJ6GEYJ562V</v>
          </cell>
          <cell r="K1151" t="str">
            <v>§iÖn trë ChÝp ERJ6GEYJ562V</v>
          </cell>
        </row>
        <row r="1152">
          <cell r="D1152" t="str">
            <v>112800884T</v>
          </cell>
          <cell r="E1152" t="str">
            <v>2125  6.8Kｵｰﾑ J    ﾁｯﾌﾟT</v>
          </cell>
          <cell r="F1152" t="str">
            <v>CMT028</v>
          </cell>
          <cell r="H1152">
            <v>1</v>
          </cell>
          <cell r="I1152" t="str">
            <v>electronics parts</v>
          </cell>
          <cell r="J1152" t="str">
            <v>ERJ6GEYJ682V</v>
          </cell>
          <cell r="K1152" t="str">
            <v>§iÖn trë ChÝp ERJ6GEYJ682V</v>
          </cell>
        </row>
        <row r="1153">
          <cell r="D1153" t="str">
            <v>112800909T</v>
          </cell>
          <cell r="E1153" t="str">
            <v>2125  8.2Kｵｰﾑ J    ﾁｯﾌﾟT</v>
          </cell>
          <cell r="F1153" t="str">
            <v>CMT029</v>
          </cell>
          <cell r="H1153">
            <v>1</v>
          </cell>
          <cell r="I1153" t="str">
            <v>electronics parts</v>
          </cell>
          <cell r="J1153" t="str">
            <v>ERJ6GEYJ822V</v>
          </cell>
          <cell r="K1153" t="str">
            <v>§iÖn trë ChÝp ERJ6GEYJ822V</v>
          </cell>
        </row>
        <row r="1154">
          <cell r="D1154" t="str">
            <v>112800923T</v>
          </cell>
          <cell r="E1154" t="str">
            <v>2125   10Kｵｰﾑ J    ﾁｯﾌﾟT</v>
          </cell>
          <cell r="F1154" t="str">
            <v>CMT030</v>
          </cell>
          <cell r="H1154">
            <v>1</v>
          </cell>
          <cell r="I1154" t="str">
            <v>electronics parts</v>
          </cell>
          <cell r="J1154" t="str">
            <v>ERJ6GEYJ103V</v>
          </cell>
          <cell r="K1154" t="str">
            <v>§iÖn trë ChÝp ERJ6GEYJ103V</v>
          </cell>
        </row>
        <row r="1155">
          <cell r="D1155" t="str">
            <v>112800945T</v>
          </cell>
          <cell r="E1155" t="str">
            <v>2125   12Kｵｰﾑ J    ﾁｯﾌﾟT</v>
          </cell>
          <cell r="F1155" t="str">
            <v>CMT031</v>
          </cell>
          <cell r="H1155">
            <v>1</v>
          </cell>
          <cell r="I1155" t="str">
            <v>electronics parts</v>
          </cell>
          <cell r="J1155" t="str">
            <v>ERJ6GEYJ123V</v>
          </cell>
          <cell r="K1155" t="str">
            <v>§iÖn trë ChÝp ERJ6GEYJ123V</v>
          </cell>
        </row>
        <row r="1156">
          <cell r="D1156" t="str">
            <v>112800965T</v>
          </cell>
          <cell r="E1156" t="str">
            <v>2125   15Kｵｰﾑ J    ﾁｯﾌﾟT</v>
          </cell>
          <cell r="F1156" t="str">
            <v>CMT032</v>
          </cell>
          <cell r="H1156">
            <v>1</v>
          </cell>
          <cell r="I1156" t="str">
            <v>electronics parts</v>
          </cell>
          <cell r="J1156" t="str">
            <v>ERJ6GEYJ153V</v>
          </cell>
          <cell r="K1156" t="str">
            <v>§iÖn trë ChÝp ERJ6GEYJ153V</v>
          </cell>
        </row>
        <row r="1157">
          <cell r="D1157" t="str">
            <v>112800983T</v>
          </cell>
          <cell r="E1157" t="str">
            <v>2125   18Kｵｰﾑ J    ﾁｯﾌﾟT</v>
          </cell>
          <cell r="F1157" t="str">
            <v>CMT033</v>
          </cell>
          <cell r="H1157">
            <v>1</v>
          </cell>
          <cell r="I1157" t="str">
            <v>electronics parts</v>
          </cell>
          <cell r="J1157" t="str">
            <v>ERJ6GEYJ183V</v>
          </cell>
          <cell r="K1157" t="str">
            <v>§iÖn trë ChÝp ERJ6GEYJ183V</v>
          </cell>
        </row>
        <row r="1158">
          <cell r="D1158" t="str">
            <v>112800990T</v>
          </cell>
          <cell r="E1158" t="str">
            <v>2125   20Kｵｰﾑ J    ﾁｯﾌﾟT</v>
          </cell>
          <cell r="F1158" t="str">
            <v>CMT224</v>
          </cell>
          <cell r="H1158">
            <v>1</v>
          </cell>
          <cell r="I1158" t="str">
            <v>electronics parts</v>
          </cell>
          <cell r="J1158" t="str">
            <v>ERJ6GEYJ203V</v>
          </cell>
          <cell r="K1158" t="str">
            <v>§iÖn trë ChÝp ERJ6GEYJ203V</v>
          </cell>
        </row>
        <row r="1159">
          <cell r="D1159" t="str">
            <v>112801009T</v>
          </cell>
          <cell r="E1159" t="str">
            <v>2125   22Kｵｰﾑ J    ﾁｯﾌﾟT</v>
          </cell>
          <cell r="F1159" t="str">
            <v>CMT034</v>
          </cell>
          <cell r="H1159">
            <v>1</v>
          </cell>
          <cell r="I1159" t="str">
            <v>electronics parts</v>
          </cell>
          <cell r="J1159" t="str">
            <v>ERJ6GEYJ223V</v>
          </cell>
          <cell r="K1159" t="str">
            <v>§iÖn trë ChÝp ERJ6GEYJ223V</v>
          </cell>
        </row>
        <row r="1160">
          <cell r="D1160" t="str">
            <v>112801023T</v>
          </cell>
          <cell r="E1160" t="str">
            <v>2125   27Kｵｰﾑ J    ﾁｯﾌﾟT</v>
          </cell>
          <cell r="F1160" t="str">
            <v>CMT035</v>
          </cell>
          <cell r="H1160">
            <v>1</v>
          </cell>
          <cell r="I1160" t="str">
            <v>electronics parts</v>
          </cell>
          <cell r="J1160" t="str">
            <v>ERJ6GEYJ273V</v>
          </cell>
          <cell r="K1160" t="str">
            <v>§iÖn trë ChÝp ERJ6GEYJ273V</v>
          </cell>
        </row>
        <row r="1161">
          <cell r="D1161" t="str">
            <v>112801045T</v>
          </cell>
          <cell r="E1161" t="str">
            <v>2125   33Kｵｰﾑ J    ﾁｯﾌﾟT</v>
          </cell>
          <cell r="F1161" t="str">
            <v>CMT036</v>
          </cell>
          <cell r="H1161">
            <v>1</v>
          </cell>
          <cell r="I1161" t="str">
            <v>electronics parts</v>
          </cell>
          <cell r="J1161" t="str">
            <v>ERJ6GEYJ333V</v>
          </cell>
          <cell r="K1161" t="str">
            <v>§iÖn trë ChÝp ERJ6GEYJ333V</v>
          </cell>
        </row>
        <row r="1162">
          <cell r="D1162" t="str">
            <v>112801065T</v>
          </cell>
          <cell r="E1162" t="str">
            <v>2125   39Kｵｰﾑ J    ﾁｯﾌﾟT</v>
          </cell>
          <cell r="F1162" t="str">
            <v>CMT037</v>
          </cell>
          <cell r="H1162">
            <v>1</v>
          </cell>
          <cell r="I1162" t="str">
            <v>electronics parts</v>
          </cell>
          <cell r="J1162" t="str">
            <v>ERJ6GEYJ393V</v>
          </cell>
          <cell r="K1162" t="str">
            <v>§iÖn trë ChÝp ERJ6GEYJ393V</v>
          </cell>
        </row>
        <row r="1163">
          <cell r="D1163" t="str">
            <v>112801083T</v>
          </cell>
          <cell r="E1163" t="str">
            <v>2125   47Kｵｰﾑ J    ﾁｯﾌﾟT</v>
          </cell>
          <cell r="F1163" t="str">
            <v>CMT038</v>
          </cell>
          <cell r="H1163">
            <v>1</v>
          </cell>
          <cell r="I1163" t="str">
            <v>electronics parts</v>
          </cell>
          <cell r="J1163" t="str">
            <v>ERJ6GEYJ473V</v>
          </cell>
          <cell r="K1163" t="str">
            <v>§iÖn trë ChÝp ERJ6GEYJ473V</v>
          </cell>
        </row>
        <row r="1164">
          <cell r="D1164" t="str">
            <v>112801102T</v>
          </cell>
          <cell r="E1164" t="str">
            <v>2125   56Kｵｰﾑ J    ﾁｯﾌﾟT</v>
          </cell>
          <cell r="F1164" t="str">
            <v>CMT148</v>
          </cell>
          <cell r="H1164">
            <v>1</v>
          </cell>
          <cell r="I1164" t="str">
            <v>electronics parts</v>
          </cell>
          <cell r="J1164" t="str">
            <v>ERJ6GEYJ563V</v>
          </cell>
          <cell r="K1164" t="str">
            <v>§iÖn trë ChÝp ERJ6GEYJ563V</v>
          </cell>
        </row>
        <row r="1165">
          <cell r="D1165" t="str">
            <v>112801126T</v>
          </cell>
          <cell r="E1165" t="str">
            <v>2125   68Kｵｰﾑ J    ﾁｯﾌﾟT</v>
          </cell>
          <cell r="F1165" t="str">
            <v>CMT039</v>
          </cell>
          <cell r="H1165">
            <v>1</v>
          </cell>
          <cell r="I1165" t="str">
            <v>electronics parts</v>
          </cell>
          <cell r="J1165" t="str">
            <v>ERJ6GEYJ683V</v>
          </cell>
          <cell r="K1165" t="str">
            <v>§iÖn trë ChÝp ERJ6GEYJ683V</v>
          </cell>
        </row>
        <row r="1166">
          <cell r="D1166" t="str">
            <v>112801148T</v>
          </cell>
          <cell r="E1166" t="str">
            <v>2125   82Kｵｰﾑ J    ﾁｯﾌﾟT</v>
          </cell>
          <cell r="F1166" t="str">
            <v>CMT149</v>
          </cell>
          <cell r="H1166">
            <v>1</v>
          </cell>
          <cell r="I1166" t="str">
            <v>electronics parts</v>
          </cell>
          <cell r="J1166" t="str">
            <v>ERJ6GEYJ823V</v>
          </cell>
          <cell r="K1166" t="str">
            <v>§iÖn trë ChÝp ERJ6GEYJ823V</v>
          </cell>
        </row>
        <row r="1167">
          <cell r="D1167" t="str">
            <v>112801168T</v>
          </cell>
          <cell r="E1167" t="str">
            <v>2125  100Kｵｰﾑ J    ﾁｯﾌﾟT</v>
          </cell>
          <cell r="F1167" t="str">
            <v>CMT040</v>
          </cell>
          <cell r="H1167">
            <v>1</v>
          </cell>
          <cell r="I1167" t="str">
            <v>electronics parts</v>
          </cell>
          <cell r="J1167" t="str">
            <v>ERJ6GEYJ104V</v>
          </cell>
          <cell r="K1167" t="str">
            <v>§iÖn trë ChÝp ERJ6GEYJ104V</v>
          </cell>
        </row>
        <row r="1168">
          <cell r="D1168" t="str">
            <v>112801207T</v>
          </cell>
          <cell r="E1168" t="str">
            <v>2125  150Kｵｰﾑ J    ﾁｯﾌﾟT</v>
          </cell>
          <cell r="F1168" t="str">
            <v>CMT041</v>
          </cell>
          <cell r="H1168">
            <v>1</v>
          </cell>
          <cell r="I1168" t="str">
            <v>electronics parts</v>
          </cell>
          <cell r="J1168" t="str">
            <v>ERJ6GEYJ154V</v>
          </cell>
          <cell r="K1168" t="str">
            <v>§iÖn trë ChÝp ERJ6GEYJ154V</v>
          </cell>
        </row>
        <row r="1169">
          <cell r="D1169" t="str">
            <v>112801221T</v>
          </cell>
          <cell r="E1169" t="str">
            <v>2125  180Kｵ-ﾑ J    ﾁｯﾌﾟT</v>
          </cell>
          <cell r="F1169" t="str">
            <v>CMT254</v>
          </cell>
          <cell r="H1169">
            <v>1</v>
          </cell>
          <cell r="I1169" t="str">
            <v>electronics parts</v>
          </cell>
          <cell r="J1169" t="str">
            <v>ERJ6GEYJ184V</v>
          </cell>
          <cell r="K1169" t="str">
            <v>§iÖn trë ChÝp ERJ6GEYJ184V</v>
          </cell>
        </row>
        <row r="1170">
          <cell r="D1170" t="str">
            <v>112801243T</v>
          </cell>
          <cell r="E1170" t="str">
            <v>2125  220Kｵｰﾑ J    ﾁｯﾌﾟT</v>
          </cell>
          <cell r="F1170" t="str">
            <v>CMT042</v>
          </cell>
          <cell r="H1170">
            <v>1</v>
          </cell>
          <cell r="I1170" t="str">
            <v>electronics parts</v>
          </cell>
          <cell r="J1170" t="str">
            <v>ERJ6GEYJ224V</v>
          </cell>
          <cell r="K1170" t="str">
            <v>§iÖn trë ChÝp ERJ6GEYJ224V</v>
          </cell>
        </row>
        <row r="1171">
          <cell r="D1171" t="str">
            <v>112801263T</v>
          </cell>
          <cell r="E1171" t="str">
            <v>2125  270Kｵｰﾑ J    ﾁｯﾌﾟT</v>
          </cell>
          <cell r="F1171" t="str">
            <v>CMT192</v>
          </cell>
          <cell r="H1171">
            <v>1</v>
          </cell>
          <cell r="I1171" t="str">
            <v>electronics parts</v>
          </cell>
          <cell r="J1171" t="str">
            <v>ERJ6GEYJ274V</v>
          </cell>
          <cell r="K1171" t="str">
            <v>§iÖn trë ChÝp ERJ6GEYJ274V</v>
          </cell>
        </row>
        <row r="1172">
          <cell r="D1172" t="str">
            <v>112801304T</v>
          </cell>
          <cell r="E1172" t="str">
            <v>2125  390Kｵｰﾑ J    ﾁｯﾌﾟT</v>
          </cell>
          <cell r="F1172" t="str">
            <v>CMT151</v>
          </cell>
          <cell r="H1172">
            <v>1</v>
          </cell>
          <cell r="I1172" t="str">
            <v>electronics parts</v>
          </cell>
          <cell r="J1172" t="str">
            <v>ERJ6GEYJ394V</v>
          </cell>
          <cell r="K1172" t="str">
            <v>§iÖn trë ChÝp ERJ6GEYJ394V</v>
          </cell>
        </row>
        <row r="1173">
          <cell r="D1173" t="str">
            <v>112801328T</v>
          </cell>
          <cell r="E1173" t="str">
            <v>2125  470Kｵｰﾑ J    ﾁｯﾌﾟT</v>
          </cell>
          <cell r="F1173" t="str">
            <v>CMT044</v>
          </cell>
          <cell r="H1173">
            <v>1</v>
          </cell>
          <cell r="I1173" t="str">
            <v>electronics parts</v>
          </cell>
          <cell r="J1173" t="str">
            <v>ERJ6GEYJ474V</v>
          </cell>
          <cell r="K1173" t="str">
            <v>§iÖn trë ChÝp ERJ6GEYJ474V</v>
          </cell>
        </row>
        <row r="1174">
          <cell r="D1174" t="str">
            <v>112801340T</v>
          </cell>
          <cell r="E1174" t="str">
            <v>2125  560Kｵｰﾑ J    ﾁｯﾌﾟT</v>
          </cell>
          <cell r="F1174" t="str">
            <v>CMT182</v>
          </cell>
          <cell r="H1174">
            <v>1</v>
          </cell>
          <cell r="I1174" t="str">
            <v>electronics parts</v>
          </cell>
          <cell r="J1174" t="str">
            <v>ERJ6GEYJ564V</v>
          </cell>
          <cell r="K1174" t="str">
            <v>§iÖn trë ChÝp ERJ6GEYJ564V</v>
          </cell>
        </row>
        <row r="1175">
          <cell r="D1175" t="str">
            <v>112801403T</v>
          </cell>
          <cell r="E1175" t="str">
            <v>2125    1Mｵｰﾑ J    ﾁｯﾌﾟT</v>
          </cell>
          <cell r="F1175" t="str">
            <v>CMT046</v>
          </cell>
          <cell r="H1175">
            <v>1</v>
          </cell>
          <cell r="I1175" t="str">
            <v>electronics parts</v>
          </cell>
          <cell r="J1175" t="str">
            <v>ERJ6GEYJ105V</v>
          </cell>
          <cell r="K1175" t="str">
            <v>§iÖn trë ChÝp ERJ6GEYJ105V</v>
          </cell>
        </row>
        <row r="1176">
          <cell r="D1176" t="str">
            <v>112802244T</v>
          </cell>
          <cell r="E1176" t="str">
            <v>2125 1Kｵ-ﾑ(F)      ﾁｯﾌﾟT</v>
          </cell>
          <cell r="F1176" t="str">
            <v>CMT163</v>
          </cell>
          <cell r="H1176">
            <v>1</v>
          </cell>
          <cell r="I1176" t="str">
            <v>electronics parts</v>
          </cell>
          <cell r="J1176" t="str">
            <v>ERJ6ENF1001V</v>
          </cell>
          <cell r="K1176" t="str">
            <v>§iÖn trë ChÝp ERJ6ENF1001V</v>
          </cell>
        </row>
        <row r="1177">
          <cell r="D1177" t="str">
            <v>112802488T</v>
          </cell>
          <cell r="E1177" t="str">
            <v>2125 10.0Kｵｰﾑ F    ﾁｯﾌﾟT</v>
          </cell>
          <cell r="F1177" t="str">
            <v>CMT170</v>
          </cell>
          <cell r="H1177">
            <v>1</v>
          </cell>
          <cell r="I1177" t="str">
            <v>electronics parts</v>
          </cell>
          <cell r="J1177" t="str">
            <v>ERJ6ENF1002V</v>
          </cell>
          <cell r="K1177" t="str">
            <v>§iÖn trë ChÝp ERJ6ENF1002V</v>
          </cell>
        </row>
        <row r="1178">
          <cell r="D1178" t="str">
            <v>112802664T</v>
          </cell>
          <cell r="E1178" t="str">
            <v>2125 56Kｵ-ﾑ(F)     ﾁｯﾌﾟT</v>
          </cell>
          <cell r="F1178" t="str">
            <v>CMT162</v>
          </cell>
          <cell r="H1178">
            <v>1</v>
          </cell>
          <cell r="I1178" t="str">
            <v>electronics parts</v>
          </cell>
          <cell r="J1178" t="str">
            <v>ERJ6ENF5602V</v>
          </cell>
          <cell r="K1178" t="str">
            <v>§iÖn trë ChÝp ERJ6ENF5602V</v>
          </cell>
        </row>
        <row r="1179">
          <cell r="D1179" t="str">
            <v>112803003X</v>
          </cell>
          <cell r="E1179" t="str">
            <v>1608  ｼﾞｬﾝﾊﾟｰ      ﾁｯﾌﾟT</v>
          </cell>
          <cell r="F1179" t="str">
            <v>CMT890</v>
          </cell>
          <cell r="H1179">
            <v>1</v>
          </cell>
          <cell r="I1179" t="str">
            <v>electronics parts</v>
          </cell>
          <cell r="J1179" t="str">
            <v>ERJ3GEYJ000V</v>
          </cell>
          <cell r="K1179" t="str">
            <v>§iÖn trë ChÝp ERJ3GEYJ000V</v>
          </cell>
        </row>
        <row r="1180">
          <cell r="D1180" t="str">
            <v>112803212X</v>
          </cell>
          <cell r="E1180" t="str">
            <v>1608 22ｵ-ﾑJ  ﾁｯﾌﾟT</v>
          </cell>
          <cell r="F1180" t="str">
            <v>CMT835</v>
          </cell>
          <cell r="H1180">
            <v>1</v>
          </cell>
          <cell r="I1180" t="str">
            <v>electronics parts</v>
          </cell>
          <cell r="J1180" t="str">
            <v>ERJ3GEYJ220V</v>
          </cell>
          <cell r="K1180" t="str">
            <v>§iÖn trë ChÝp ERJ3GEYJ220V</v>
          </cell>
        </row>
        <row r="1181">
          <cell r="D1181" t="str">
            <v>112803292X</v>
          </cell>
          <cell r="E1181" t="str">
            <v>1608   47 ｵｰﾑ J    ﾁｯﾌﾟT</v>
          </cell>
          <cell r="F1181" t="str">
            <v>CMT940</v>
          </cell>
          <cell r="H1181">
            <v>1</v>
          </cell>
          <cell r="I1181" t="str">
            <v>electronics parts</v>
          </cell>
          <cell r="J1181" t="str">
            <v>ERJ3GEYJ470V</v>
          </cell>
          <cell r="K1181" t="str">
            <v>§iÖn trë ChÝp ERJ3GEYJ470V</v>
          </cell>
        </row>
        <row r="1182">
          <cell r="D1182" t="str">
            <v>112803337X</v>
          </cell>
          <cell r="E1182" t="str">
            <v>1608    68 ｵｰﾑ J   ﾁｯﾌﾟT</v>
          </cell>
          <cell r="F1182" t="str">
            <v>CMT937</v>
          </cell>
          <cell r="H1182">
            <v>1</v>
          </cell>
          <cell r="I1182" t="str">
            <v>electronics parts</v>
          </cell>
          <cell r="J1182" t="str">
            <v>ERJ3GEYJ680V</v>
          </cell>
          <cell r="K1182" t="str">
            <v>§iÖn trë ChÝp ERJ3GEYJ680V</v>
          </cell>
        </row>
        <row r="1183">
          <cell r="D1183" t="str">
            <v>112803377X</v>
          </cell>
          <cell r="E1183" t="str">
            <v>1608  100 ｵｰﾑ J    ﾁｯﾌﾟT</v>
          </cell>
          <cell r="F1183" t="str">
            <v>CMT894</v>
          </cell>
          <cell r="H1183">
            <v>1</v>
          </cell>
          <cell r="I1183" t="str">
            <v>electronics parts</v>
          </cell>
          <cell r="J1183" t="str">
            <v>ERJ3GEYJ101V</v>
          </cell>
          <cell r="K1183" t="str">
            <v>§iÖn trë ChÝp ERJ3GEYJ101V</v>
          </cell>
        </row>
        <row r="1184">
          <cell r="D1184" t="str">
            <v>112803399X</v>
          </cell>
          <cell r="E1184" t="str">
            <v>1608  120 ｵ-ﾑ J    ﾁﾂﾌﾟT</v>
          </cell>
          <cell r="F1184" t="str">
            <v>CMT968</v>
          </cell>
          <cell r="H1184">
            <v>1</v>
          </cell>
          <cell r="I1184" t="str">
            <v>electronics parts</v>
          </cell>
          <cell r="J1184" t="str">
            <v>ERJ3GEYJ121V</v>
          </cell>
          <cell r="K1184" t="str">
            <v>§iÖn trë ChÝp ERJ3GEYJ121V</v>
          </cell>
        </row>
        <row r="1185">
          <cell r="D1185" t="str">
            <v>112803418X</v>
          </cell>
          <cell r="E1185" t="str">
            <v>1608  150 ｵｰﾑ J    ﾁｯﾌﾟT</v>
          </cell>
          <cell r="F1185" t="str">
            <v>CMT895</v>
          </cell>
          <cell r="H1185">
            <v>1</v>
          </cell>
          <cell r="I1185" t="str">
            <v>electronics parts</v>
          </cell>
          <cell r="J1185" t="str">
            <v>ERJ3GEYJ151V</v>
          </cell>
          <cell r="K1185" t="str">
            <v>§iÖn trë ChÝp ERJ3GEYJ151V</v>
          </cell>
        </row>
        <row r="1186">
          <cell r="D1186" t="str">
            <v>112803452X</v>
          </cell>
          <cell r="E1186" t="str">
            <v>1608  220 ｵｰﾑ J    ﾁｯﾌﾟT</v>
          </cell>
          <cell r="F1186" t="str">
            <v>CMT896</v>
          </cell>
          <cell r="H1186">
            <v>1</v>
          </cell>
          <cell r="I1186" t="str">
            <v>electronics parts</v>
          </cell>
          <cell r="J1186" t="str">
            <v>ERJ3GEYJ221V</v>
          </cell>
          <cell r="K1186" t="str">
            <v>§iÖn trë ChÝp ERJ3GEYJ221V</v>
          </cell>
        </row>
        <row r="1187">
          <cell r="D1187" t="str">
            <v>112803498X</v>
          </cell>
          <cell r="E1187" t="str">
            <v>1608   330ｵ-ﾑ J    ﾁｯﾌﾟT</v>
          </cell>
          <cell r="F1187" t="str">
            <v>CMT988</v>
          </cell>
          <cell r="H1187">
            <v>1</v>
          </cell>
          <cell r="I1187" t="str">
            <v>electronics parts</v>
          </cell>
          <cell r="J1187" t="str">
            <v>ERJ3GEYJ331V</v>
          </cell>
          <cell r="K1187" t="str">
            <v>§iÖn trë ChÝp ERJ3GEYJ331V</v>
          </cell>
        </row>
        <row r="1188">
          <cell r="D1188" t="str">
            <v>112803519X</v>
          </cell>
          <cell r="E1188" t="str">
            <v>1608  390 ｵｰﾑ J    ﾁｯﾌﾟT</v>
          </cell>
          <cell r="F1188" t="str">
            <v>CMT994</v>
          </cell>
          <cell r="H1188">
            <v>1</v>
          </cell>
          <cell r="I1188" t="str">
            <v>electronics parts</v>
          </cell>
          <cell r="J1188" t="str">
            <v>ERJ3GEYJ391V</v>
          </cell>
          <cell r="K1188" t="str">
            <v>§iÖn trë ChÝp ERJ3GEYJ391V</v>
          </cell>
        </row>
        <row r="1189">
          <cell r="D1189" t="str">
            <v>112803537X</v>
          </cell>
          <cell r="E1189" t="str">
            <v>1608  470 ｵｰﾑ J    ﾁｯﾌﾟT</v>
          </cell>
          <cell r="F1189" t="str">
            <v>CMT898</v>
          </cell>
          <cell r="H1189">
            <v>1</v>
          </cell>
          <cell r="I1189" t="str">
            <v>electronics parts</v>
          </cell>
          <cell r="J1189" t="str">
            <v>ERJ3GEYJ471V</v>
          </cell>
          <cell r="K1189" t="str">
            <v>§iÖn trë ChÝp ERJ3GEYJ471V</v>
          </cell>
        </row>
        <row r="1190">
          <cell r="D1190" t="str">
            <v>112803553X</v>
          </cell>
          <cell r="E1190" t="str">
            <v>1608  560 ｵｰﾑ J    ﾁｯﾌﾟT</v>
          </cell>
          <cell r="F1190" t="str">
            <v>CMT899</v>
          </cell>
          <cell r="H1190">
            <v>1</v>
          </cell>
          <cell r="I1190" t="str">
            <v>electronics parts</v>
          </cell>
          <cell r="J1190" t="str">
            <v>ERJ3GEYJ561V</v>
          </cell>
          <cell r="K1190" t="str">
            <v>§iÖn trë ChÝp ERJ3GEYJ561V</v>
          </cell>
        </row>
        <row r="1191">
          <cell r="D1191" t="str">
            <v>112803577X</v>
          </cell>
          <cell r="E1191" t="str">
            <v>1608  680 ｵｰﾑ J    ﾁｯﾌﾟT</v>
          </cell>
          <cell r="F1191" t="str">
            <v>CMT943</v>
          </cell>
          <cell r="H1191">
            <v>1</v>
          </cell>
          <cell r="I1191" t="str">
            <v>electronics parts</v>
          </cell>
          <cell r="J1191" t="str">
            <v>ERJ3GEYJ681V</v>
          </cell>
          <cell r="K1191" t="str">
            <v>§iÖn trë ChÝp ERJ3GEYJ681V</v>
          </cell>
        </row>
        <row r="1192">
          <cell r="D1192" t="str">
            <v>112803599X</v>
          </cell>
          <cell r="E1192" t="str">
            <v>1608  820 ｵｰﾑ J    ﾁｯﾌﾟT</v>
          </cell>
          <cell r="F1192" t="str">
            <v>CMT901</v>
          </cell>
          <cell r="H1192">
            <v>1</v>
          </cell>
          <cell r="I1192" t="str">
            <v>electronics parts</v>
          </cell>
          <cell r="J1192" t="str">
            <v>ERJ3GEYJ821V</v>
          </cell>
          <cell r="K1192" t="str">
            <v>§iÖn trë ChÝp ERJ3GEYJ821V</v>
          </cell>
        </row>
        <row r="1193">
          <cell r="D1193" t="str">
            <v>112803612X</v>
          </cell>
          <cell r="E1193" t="str">
            <v>1608    1Kｵｰﾑ J    ﾁｯﾌﾟT</v>
          </cell>
          <cell r="F1193" t="str">
            <v>CMT902</v>
          </cell>
          <cell r="H1193">
            <v>1</v>
          </cell>
          <cell r="I1193" t="str">
            <v>electronics parts</v>
          </cell>
          <cell r="J1193" t="str">
            <v>ERJ3GEYJ102V</v>
          </cell>
          <cell r="K1193" t="str">
            <v>§iÖn trë ChÝp ERJ3GEYJ102V</v>
          </cell>
        </row>
        <row r="1194">
          <cell r="D1194" t="str">
            <v>112803656X</v>
          </cell>
          <cell r="E1194" t="str">
            <v>1608  1.5Kｵｰﾑ J    ﾁｯﾌﾟT</v>
          </cell>
          <cell r="F1194" t="str">
            <v>CMT942</v>
          </cell>
          <cell r="H1194">
            <v>1</v>
          </cell>
          <cell r="I1194" t="str">
            <v>electronics parts</v>
          </cell>
          <cell r="J1194" t="str">
            <v>ERJ3GEYJ152V</v>
          </cell>
          <cell r="K1194" t="str">
            <v>§iÖn trë ChÝp ERJ3GEYJ152V</v>
          </cell>
        </row>
        <row r="1195">
          <cell r="D1195" t="str">
            <v>112803670X</v>
          </cell>
          <cell r="E1195" t="str">
            <v>1608  1.8Kｵｰﾑ J    ﾁｯﾌﾟT</v>
          </cell>
          <cell r="F1195" t="str">
            <v>CMT903</v>
          </cell>
          <cell r="H1195">
            <v>1</v>
          </cell>
          <cell r="I1195" t="str">
            <v>electronics parts</v>
          </cell>
          <cell r="J1195" t="str">
            <v>ERJ3GEYJ182V</v>
          </cell>
          <cell r="K1195" t="str">
            <v>§iÖn trë ChÝp ERJ3GEYJ182V</v>
          </cell>
        </row>
        <row r="1196">
          <cell r="D1196" t="str">
            <v>112803692X</v>
          </cell>
          <cell r="E1196" t="str">
            <v>1608  2.2Kｵｰﾑ J    ﾁｯﾌﾟT</v>
          </cell>
          <cell r="F1196" t="str">
            <v>CMT905</v>
          </cell>
          <cell r="H1196">
            <v>1</v>
          </cell>
          <cell r="I1196" t="str">
            <v>electronics parts</v>
          </cell>
          <cell r="J1196" t="str">
            <v>ERJ3GEYJ222V</v>
          </cell>
          <cell r="K1196" t="str">
            <v>§iÖn trë ChÝp ERJ3GEYJ222V</v>
          </cell>
        </row>
        <row r="1197">
          <cell r="D1197" t="str">
            <v>112803735X</v>
          </cell>
          <cell r="E1197" t="str">
            <v>1608  3.3Kｵｰﾑ J    ﾁｯﾌﾟT</v>
          </cell>
          <cell r="F1197" t="str">
            <v>CMT907</v>
          </cell>
          <cell r="H1197">
            <v>1</v>
          </cell>
          <cell r="I1197" t="str">
            <v>electronics parts</v>
          </cell>
          <cell r="J1197" t="str">
            <v>ERJ3GEYJ332V</v>
          </cell>
          <cell r="K1197" t="str">
            <v>§iÖn trë ChÝp ERJ3GEYJ332V</v>
          </cell>
        </row>
        <row r="1198">
          <cell r="D1198" t="str">
            <v>112803751X</v>
          </cell>
          <cell r="E1198" t="str">
            <v>1608  3.9Kｵｰﾑ J    ﾁｯﾌﾟT</v>
          </cell>
          <cell r="F1198" t="str">
            <v>CMT908</v>
          </cell>
          <cell r="H1198">
            <v>1</v>
          </cell>
          <cell r="I1198" t="str">
            <v>electronics parts</v>
          </cell>
          <cell r="J1198" t="str">
            <v>ERJ3GEYJ392V</v>
          </cell>
          <cell r="K1198" t="str">
            <v>§iÖn trë ChÝp ERJ3GEYJ392V</v>
          </cell>
        </row>
        <row r="1199">
          <cell r="D1199" t="str">
            <v>112803775X</v>
          </cell>
          <cell r="E1199" t="str">
            <v>1608  4.7Kｵｰﾑ J    ﾁｯﾌﾟT</v>
          </cell>
          <cell r="F1199" t="str">
            <v>CMT909</v>
          </cell>
          <cell r="H1199">
            <v>1</v>
          </cell>
          <cell r="I1199" t="str">
            <v>electronics parts</v>
          </cell>
          <cell r="J1199" t="str">
            <v>ERJ3GEYJ472V</v>
          </cell>
          <cell r="K1199" t="str">
            <v>§iÖn trë ChÝp ERJ3GEYJ472V</v>
          </cell>
        </row>
        <row r="1200">
          <cell r="D1200" t="str">
            <v>112803797X</v>
          </cell>
          <cell r="E1200" t="str">
            <v>1608  5.6Kｵｰﾑ J    ﾁｯﾌﾟT</v>
          </cell>
          <cell r="F1200" t="str">
            <v>CMT954</v>
          </cell>
          <cell r="H1200">
            <v>1</v>
          </cell>
          <cell r="I1200" t="str">
            <v>electronics parts</v>
          </cell>
          <cell r="J1200" t="str">
            <v>ERJ3GEYJ562V</v>
          </cell>
          <cell r="K1200" t="str">
            <v>§iÖn trë ChÝp ERJ3GEYJ562V</v>
          </cell>
        </row>
        <row r="1201">
          <cell r="D1201" t="str">
            <v>112803858X</v>
          </cell>
          <cell r="E1201" t="str">
            <v>1608   10Kｵｰﾑ J    ﾁｯﾌﾟT</v>
          </cell>
          <cell r="F1201" t="str">
            <v>CMT910</v>
          </cell>
          <cell r="H1201">
            <v>1</v>
          </cell>
          <cell r="I1201" t="str">
            <v>electronics parts</v>
          </cell>
          <cell r="J1201" t="str">
            <v>ERJ3GEYJ103V</v>
          </cell>
          <cell r="K1201" t="str">
            <v>§iÖn trë ChÝp ERJ3GEYJ103V</v>
          </cell>
        </row>
        <row r="1202">
          <cell r="D1202" t="str">
            <v>112803872X</v>
          </cell>
          <cell r="E1202" t="str">
            <v>1608   12Kｵｰﾑ J    ﾁｯﾌﾟT</v>
          </cell>
          <cell r="F1202" t="str">
            <v>CMT995</v>
          </cell>
          <cell r="H1202">
            <v>1</v>
          </cell>
          <cell r="I1202" t="str">
            <v>electronics parts</v>
          </cell>
          <cell r="J1202" t="str">
            <v>ERJ3GEYJ123V</v>
          </cell>
          <cell r="K1202" t="str">
            <v>§iÖn trë ChÝp ERJ3GEYJ123V</v>
          </cell>
        </row>
        <row r="1203">
          <cell r="D1203" t="str">
            <v>112803894X</v>
          </cell>
          <cell r="E1203" t="str">
            <v>1608   15Kｵｰﾑ J    ﾁｯﾌﾟT</v>
          </cell>
          <cell r="F1203" t="str">
            <v>CMT911</v>
          </cell>
          <cell r="H1203">
            <v>1</v>
          </cell>
          <cell r="I1203" t="str">
            <v>electronics parts</v>
          </cell>
          <cell r="J1203" t="str">
            <v>ERJ3GEYJ153V</v>
          </cell>
          <cell r="K1203" t="str">
            <v>§iÖn trë ChÝp ERJ3GEYJ153V</v>
          </cell>
        </row>
        <row r="1204">
          <cell r="D1204" t="str">
            <v>112803913X</v>
          </cell>
          <cell r="E1204" t="str">
            <v>1608   18Kｵｰﾑ J    ﾁｯﾌﾟT</v>
          </cell>
          <cell r="F1204" t="str">
            <v>CMT913</v>
          </cell>
          <cell r="H1204">
            <v>1</v>
          </cell>
          <cell r="I1204" t="str">
            <v>electronics parts</v>
          </cell>
          <cell r="J1204" t="str">
            <v>ERJ3GEYJ183V</v>
          </cell>
          <cell r="K1204" t="str">
            <v>§iÖn trë ChÝp ERJ3GEYJ183V</v>
          </cell>
        </row>
        <row r="1205">
          <cell r="D1205" t="str">
            <v>112803931X</v>
          </cell>
          <cell r="E1205" t="str">
            <v>1608   22Kｵｰﾑ J    ﾁｯﾌﾟT</v>
          </cell>
          <cell r="F1205" t="str">
            <v>CMT915</v>
          </cell>
          <cell r="H1205">
            <v>1</v>
          </cell>
          <cell r="I1205" t="str">
            <v>electronics parts</v>
          </cell>
          <cell r="J1205" t="str">
            <v>ERJ3GEYJ223V</v>
          </cell>
          <cell r="K1205" t="str">
            <v>§iÖn trë ChÝp ERJ3GEYJ223V</v>
          </cell>
        </row>
        <row r="1206">
          <cell r="D1206" t="str">
            <v>112803957X</v>
          </cell>
          <cell r="E1206" t="str">
            <v>1608   27Kｵｰﾑ J    ﾁｯﾌﾟT</v>
          </cell>
          <cell r="F1206" t="str">
            <v>CMT917</v>
          </cell>
          <cell r="H1206">
            <v>1</v>
          </cell>
          <cell r="I1206" t="str">
            <v>electronics parts</v>
          </cell>
          <cell r="J1206" t="str">
            <v>ERJ3GEYJ273V</v>
          </cell>
          <cell r="K1206" t="str">
            <v>§iÖn trë ChÝp ERJ3GEYJ273V</v>
          </cell>
        </row>
        <row r="1207">
          <cell r="D1207" t="str">
            <v>112803968X</v>
          </cell>
          <cell r="E1207" t="str">
            <v>1608 30Kｵｰﾑ(J)     ﾁｯﾌﾟT</v>
          </cell>
          <cell r="F1207" t="str">
            <v>CMT266</v>
          </cell>
          <cell r="H1207">
            <v>1</v>
          </cell>
          <cell r="I1207" t="str">
            <v>electronics parts</v>
          </cell>
          <cell r="J1207" t="str">
            <v>ERJ3GEYJ303V</v>
          </cell>
          <cell r="K1207" t="str">
            <v>§iÖn trë ChÝp ERJ3GEYJ303V</v>
          </cell>
        </row>
        <row r="1208">
          <cell r="D1208" t="str">
            <v>112803971X</v>
          </cell>
          <cell r="E1208" t="str">
            <v>1608   33Kｵｰﾑ J    ﾁｯﾌﾟT</v>
          </cell>
          <cell r="F1208" t="str">
            <v>CMT918</v>
          </cell>
          <cell r="H1208">
            <v>1</v>
          </cell>
          <cell r="I1208" t="str">
            <v>electronics parts</v>
          </cell>
          <cell r="J1208" t="str">
            <v>ERJ3GEYJ333V</v>
          </cell>
          <cell r="K1208" t="str">
            <v>§iÖn trë ChÝp ERJ3GEYJ333V</v>
          </cell>
        </row>
        <row r="1209">
          <cell r="D1209" t="str">
            <v>112804019X</v>
          </cell>
          <cell r="E1209" t="str">
            <v>1608   47Kｵｰﾑ J    ﾁｯﾌﾟT</v>
          </cell>
          <cell r="F1209" t="str">
            <v>CMT920</v>
          </cell>
          <cell r="H1209">
            <v>1</v>
          </cell>
          <cell r="I1209" t="str">
            <v>electronics parts</v>
          </cell>
          <cell r="J1209" t="str">
            <v>ERJ3GEYJ473V</v>
          </cell>
          <cell r="K1209" t="str">
            <v>§iÖn trë ChÝp ERJ3GEYJ473V</v>
          </cell>
        </row>
        <row r="1210">
          <cell r="D1210" t="str">
            <v>112804099X</v>
          </cell>
          <cell r="E1210" t="str">
            <v>1608  100Kｵｰﾑ J    ﾁｯﾌﾟT</v>
          </cell>
          <cell r="F1210" t="str">
            <v>CMT923</v>
          </cell>
          <cell r="H1210">
            <v>1</v>
          </cell>
          <cell r="I1210" t="str">
            <v>electronics parts</v>
          </cell>
          <cell r="J1210" t="str">
            <v>ERJ3GEYJ104V</v>
          </cell>
          <cell r="K1210" t="str">
            <v>§iÖn trë ChÝp ERJ3GEYJ104V</v>
          </cell>
        </row>
        <row r="1211">
          <cell r="D1211" t="str">
            <v>112804217X</v>
          </cell>
          <cell r="E1211" t="str">
            <v>1608 330K(J)     ﾁｯﾌﾟT</v>
          </cell>
          <cell r="F1211" t="str">
            <v>CMT834</v>
          </cell>
          <cell r="H1211">
            <v>1</v>
          </cell>
          <cell r="I1211" t="str">
            <v>electronics parts</v>
          </cell>
          <cell r="J1211" t="str">
            <v>ERJ3GEYJ334V</v>
          </cell>
          <cell r="K1211" t="str">
            <v>§iÖn trë ChÝp ERJ3GEYJ334V</v>
          </cell>
        </row>
        <row r="1212">
          <cell r="D1212" t="str">
            <v>112804251X</v>
          </cell>
          <cell r="E1212" t="str">
            <v>1608  470Kｵ-ﾑ J    ﾁｯﾌﾟT</v>
          </cell>
          <cell r="F1212" t="str">
            <v>CMT991</v>
          </cell>
          <cell r="H1212">
            <v>1</v>
          </cell>
          <cell r="I1212" t="str">
            <v>electronics parts</v>
          </cell>
          <cell r="J1212" t="str">
            <v>ERJ3GEYJ474V</v>
          </cell>
          <cell r="K1212" t="str">
            <v>§iÖn trë ChÝp ERJ3GEYJ474V</v>
          </cell>
        </row>
        <row r="1213">
          <cell r="D1213" t="str">
            <v>112804332X</v>
          </cell>
          <cell r="E1213" t="str">
            <v>1608    1Mｵｰﾑ J    ﾁｯﾌﾟT</v>
          </cell>
          <cell r="F1213" t="str">
            <v>CMT925</v>
          </cell>
          <cell r="H1213">
            <v>1</v>
          </cell>
          <cell r="I1213" t="str">
            <v>electronics parts</v>
          </cell>
          <cell r="J1213" t="str">
            <v>ERJ3GEYJ105V</v>
          </cell>
          <cell r="K1213" t="str">
            <v>§iÖn trë ChÝp ERJ3GEYJ105V</v>
          </cell>
        </row>
        <row r="1214">
          <cell r="D1214" t="str">
            <v>112804606X</v>
          </cell>
          <cell r="E1214" t="str">
            <v>1608 15Kｵｰﾑ 0.5%   ﾁｯﾌﾟT</v>
          </cell>
          <cell r="F1214" t="str">
            <v>CMT193</v>
          </cell>
          <cell r="H1214">
            <v>1</v>
          </cell>
          <cell r="I1214" t="str">
            <v>electronics parts</v>
          </cell>
          <cell r="J1214" t="str">
            <v>ERJ3RBD153V</v>
          </cell>
          <cell r="K1214" t="str">
            <v>§iÖn trë ChÝp ERJ3RBD153V</v>
          </cell>
        </row>
        <row r="1215">
          <cell r="D1215" t="str">
            <v>112804642X</v>
          </cell>
          <cell r="E1215" t="str">
            <v>MCR50 390ｵｰﾑ(J)   12ﾃｰﾌﾟ</v>
          </cell>
          <cell r="F1215" t="str">
            <v>CMT209</v>
          </cell>
          <cell r="H1215">
            <v>1</v>
          </cell>
          <cell r="I1215" t="str">
            <v>electronics parts</v>
          </cell>
          <cell r="J1215" t="str">
            <v>ERJ12YJ391U</v>
          </cell>
          <cell r="K1215" t="str">
            <v>§iÖn trë ChÝp ERJ12YJ391U</v>
          </cell>
        </row>
        <row r="1216">
          <cell r="D1216" t="str">
            <v>112804651X</v>
          </cell>
          <cell r="E1216" t="str">
            <v>MCR50 6.8Kｵｰﾑ(J)  12ﾃｰﾌﾟ</v>
          </cell>
          <cell r="F1216" t="str">
            <v>CMT212</v>
          </cell>
          <cell r="H1216">
            <v>1</v>
          </cell>
          <cell r="I1216" t="str">
            <v>electronics parts</v>
          </cell>
          <cell r="J1216" t="str">
            <v>ERJ12YJ682U</v>
          </cell>
          <cell r="K1216" t="str">
            <v>§iÖn trë ChÝp ERJ12YJ682U</v>
          </cell>
        </row>
        <row r="1217">
          <cell r="D1217" t="str">
            <v>112804662X</v>
          </cell>
          <cell r="E1217" t="str">
            <v>MCR50 8.2Kｵｰﾑ(J)    ﾃｰﾌﾟ</v>
          </cell>
          <cell r="F1217" t="str">
            <v>CMT057</v>
          </cell>
          <cell r="H1217">
            <v>1</v>
          </cell>
          <cell r="I1217" t="str">
            <v>electronics parts</v>
          </cell>
          <cell r="J1217" t="str">
            <v>ERJ12YJ822U</v>
          </cell>
          <cell r="K1217" t="str">
            <v>§iÖn trë ChÝp ERJ12YJ822U</v>
          </cell>
        </row>
        <row r="1218">
          <cell r="D1218" t="str">
            <v>112804675X</v>
          </cell>
          <cell r="E1218" t="str">
            <v>MCR25 820ｵｰﾑ(J)     ﾃｰﾌﾟ</v>
          </cell>
          <cell r="F1218" t="str">
            <v>CMT058</v>
          </cell>
          <cell r="H1218">
            <v>1</v>
          </cell>
          <cell r="I1218" t="str">
            <v>electronics parts</v>
          </cell>
          <cell r="J1218" t="str">
            <v>RK73K2ETD821J</v>
          </cell>
          <cell r="K1218" t="str">
            <v>§iÖn trë ChÝp RK73K2ETD821J</v>
          </cell>
        </row>
        <row r="1219">
          <cell r="D1219" t="str">
            <v>112804680X</v>
          </cell>
          <cell r="E1219" t="str">
            <v>MCR50 3.9Kｵｰﾑ(J)    ﾃｰﾌﾟ</v>
          </cell>
          <cell r="F1219" t="str">
            <v>CMT051</v>
          </cell>
          <cell r="H1219">
            <v>1</v>
          </cell>
          <cell r="I1219" t="str">
            <v>electronics parts</v>
          </cell>
          <cell r="J1219" t="str">
            <v>ERJ12YJ392U</v>
          </cell>
          <cell r="K1219" t="str">
            <v>§iÖn trë ChÝp ERJ12YJ392U</v>
          </cell>
        </row>
        <row r="1220">
          <cell r="D1220" t="str">
            <v>112804697X</v>
          </cell>
          <cell r="E1220" t="str">
            <v>MCR25 5.6Kｵｰﾑ(J)    ﾃｰﾌﾟ</v>
          </cell>
          <cell r="F1220" t="str">
            <v>CMT053</v>
          </cell>
          <cell r="H1220">
            <v>1</v>
          </cell>
          <cell r="I1220" t="str">
            <v>electronics parts</v>
          </cell>
          <cell r="J1220" t="str">
            <v>RK73K2ETD562J</v>
          </cell>
          <cell r="K1220" t="str">
            <v>§iÖn trë ChÝp RK73K2ETD562J</v>
          </cell>
        </row>
        <row r="1221">
          <cell r="D1221" t="str">
            <v>112804701X</v>
          </cell>
          <cell r="E1221" t="str">
            <v>MCR25 8.2Kｵｰﾑ(J)    ﾃｰﾌﾟ</v>
          </cell>
          <cell r="F1221" t="str">
            <v>CMT056</v>
          </cell>
          <cell r="H1221">
            <v>1</v>
          </cell>
          <cell r="I1221" t="str">
            <v>electronics parts</v>
          </cell>
          <cell r="J1221" t="str">
            <v>RK73K2ETD822J</v>
          </cell>
          <cell r="K1221" t="str">
            <v>§iÖn trë ChÝp RK73K2ETD822J</v>
          </cell>
        </row>
        <row r="1222">
          <cell r="D1222" t="str">
            <v>112804712X</v>
          </cell>
          <cell r="E1222" t="str">
            <v>1608 10Kｵｰﾑ 0.5%   ﾁｯﾌﾟT</v>
          </cell>
          <cell r="F1222" t="str">
            <v>CMT269</v>
          </cell>
          <cell r="H1222">
            <v>1</v>
          </cell>
          <cell r="I1222" t="str">
            <v>electronics parts</v>
          </cell>
          <cell r="J1222" t="str">
            <v>ERJ3RBD103V</v>
          </cell>
          <cell r="K1222" t="str">
            <v>§iÖn trë ChÝp ERJ3RBD103V</v>
          </cell>
        </row>
        <row r="1223">
          <cell r="D1223" t="str">
            <v>112804730X</v>
          </cell>
          <cell r="E1223" t="str">
            <v>1608 750ｵｰﾑ 0.5%   ﾁｯﾌﾟT</v>
          </cell>
          <cell r="F1223" t="str">
            <v>CMT272</v>
          </cell>
          <cell r="H1223">
            <v>1</v>
          </cell>
          <cell r="I1223" t="str">
            <v>electronics parts</v>
          </cell>
          <cell r="J1223" t="str">
            <v>ERJ3RBD751V</v>
          </cell>
          <cell r="K1223" t="str">
            <v>§iÖn trë ChÝp ERJ3RBD751V</v>
          </cell>
        </row>
        <row r="1224">
          <cell r="D1224" t="str">
            <v>112810001T</v>
          </cell>
          <cell r="E1224" t="str">
            <v>3216 ｼﾞｬﾝﾊﾟ        ﾁｯﾌﾟT</v>
          </cell>
          <cell r="F1224" t="str">
            <v>CMT199</v>
          </cell>
          <cell r="H1224">
            <v>1</v>
          </cell>
          <cell r="I1224" t="str">
            <v>electronics parts</v>
          </cell>
          <cell r="J1224" t="str">
            <v>ERJ8GEY000V</v>
          </cell>
          <cell r="K1224" t="str">
            <v>§iÖn trë ChÝp ERJ8GEY000V</v>
          </cell>
        </row>
        <row r="1225">
          <cell r="D1225" t="str">
            <v>112810067X</v>
          </cell>
          <cell r="E1225" t="str">
            <v>3216 1/8W 1ｵ-ﾑ(J) TAPING</v>
          </cell>
          <cell r="F1225" t="str">
            <v>CMT157</v>
          </cell>
          <cell r="H1225">
            <v>1</v>
          </cell>
          <cell r="I1225" t="str">
            <v>electronics parts</v>
          </cell>
          <cell r="J1225" t="str">
            <v>ERJ8GEYJ1R0V</v>
          </cell>
          <cell r="K1225" t="str">
            <v>§iÖn trë ChÝp ERJ8GEYJ1R0V</v>
          </cell>
        </row>
        <row r="1226">
          <cell r="D1226" t="str">
            <v>112810070X</v>
          </cell>
          <cell r="E1226" t="str">
            <v>MCR25(3225) 75ｵ-ﾑ</v>
          </cell>
          <cell r="F1226" t="str">
            <v>CMT145</v>
          </cell>
          <cell r="H1226">
            <v>1</v>
          </cell>
          <cell r="I1226" t="str">
            <v>electronics parts</v>
          </cell>
          <cell r="J1226" t="str">
            <v>RK73K2ETD750J</v>
          </cell>
          <cell r="K1226" t="str">
            <v>ChÝp RK73K2ETD750J</v>
          </cell>
        </row>
        <row r="1227">
          <cell r="D1227" t="str">
            <v>101163677B</v>
          </cell>
          <cell r="E1227" t="str">
            <v>CMS90D ｼｬ-ｼ</v>
          </cell>
          <cell r="F1227" t="str">
            <v>M1L005</v>
          </cell>
          <cell r="H1227">
            <v>2</v>
          </cell>
          <cell r="I1227" t="str">
            <v>mechanical parts</v>
          </cell>
          <cell r="J1227" t="str">
            <v>CMS90D Chassis</v>
          </cell>
          <cell r="K1227" t="str">
            <v>Khung CMS90D</v>
          </cell>
        </row>
        <row r="1228">
          <cell r="D1228" t="str">
            <v>1011638110</v>
          </cell>
          <cell r="E1228" t="str">
            <v>CMS160D ｼｬ-ｼ</v>
          </cell>
          <cell r="F1228" t="str">
            <v>M1L001</v>
          </cell>
          <cell r="H1228">
            <v>2</v>
          </cell>
          <cell r="I1228" t="str">
            <v>mechanical parts</v>
          </cell>
          <cell r="J1228" t="str">
            <v>CMS160D Chassis</v>
          </cell>
          <cell r="K1228" t="str">
            <v>Khung CMS160D</v>
          </cell>
        </row>
        <row r="1229">
          <cell r="D1229" t="str">
            <v>1012137940</v>
          </cell>
          <cell r="E1229" t="str">
            <v>CMS160D ｹ-ｽ</v>
          </cell>
          <cell r="F1229" t="str">
            <v>M1L002</v>
          </cell>
          <cell r="H1229">
            <v>2</v>
          </cell>
          <cell r="I1229" t="str">
            <v>mechanical parts</v>
          </cell>
          <cell r="J1229" t="str">
            <v>CMS160D Case</v>
          </cell>
          <cell r="K1229" t="str">
            <v>Vá m¸y CMS160D</v>
          </cell>
        </row>
        <row r="1230">
          <cell r="D1230" t="str">
            <v>1012138000</v>
          </cell>
          <cell r="E1230" t="str">
            <v>CMS90D ｹ-ｽ</v>
          </cell>
          <cell r="F1230" t="str">
            <v>M1L004</v>
          </cell>
          <cell r="H1230">
            <v>2</v>
          </cell>
          <cell r="I1230" t="str">
            <v>mechanical parts</v>
          </cell>
          <cell r="J1230" t="str">
            <v>CMS90D Case</v>
          </cell>
          <cell r="K1230" t="str">
            <v>Vá m¸y CMS90D</v>
          </cell>
        </row>
        <row r="1231">
          <cell r="D1231" t="str">
            <v>101351881A</v>
          </cell>
          <cell r="E1231" t="str">
            <v>CMS160D ﾘｱﾊﾟﾈﾙ ｷｼﾞ</v>
          </cell>
          <cell r="F1231" t="str">
            <v>SKC073</v>
          </cell>
          <cell r="H1231">
            <v>2</v>
          </cell>
          <cell r="I1231" t="str">
            <v>mechanical parts</v>
          </cell>
          <cell r="J1231" t="str">
            <v>CMS160D Rear Panel</v>
          </cell>
          <cell r="K1231" t="str">
            <v>B¶n mÆt sau CMS160D</v>
          </cell>
        </row>
        <row r="1232">
          <cell r="D1232" t="str">
            <v>101351898A</v>
          </cell>
          <cell r="E1232" t="str">
            <v>CMS90D ﾘｱﾊﾟﾈﾙ ｷｼﾞ</v>
          </cell>
          <cell r="F1232" t="str">
            <v>SKC067</v>
          </cell>
          <cell r="H1232">
            <v>2</v>
          </cell>
          <cell r="I1232" t="str">
            <v>mechanical parts</v>
          </cell>
          <cell r="J1232" t="str">
            <v>CMS90D Rear Panel</v>
          </cell>
          <cell r="K1232" t="str">
            <v>B¶n mÆt sau CMS90D</v>
          </cell>
        </row>
        <row r="1233">
          <cell r="D1233" t="str">
            <v>1331279710</v>
          </cell>
          <cell r="E1233" t="str">
            <v>CMS161D ﾄﾘｾﾂ(JPN)</v>
          </cell>
          <cell r="F1233" t="str">
            <v>***ｼﾝｷ</v>
          </cell>
          <cell r="H1233">
            <v>8</v>
          </cell>
          <cell r="I1233" t="str">
            <v>instruction manual</v>
          </cell>
          <cell r="J1233" t="str">
            <v>CMS161D Manual (JPN)</v>
          </cell>
          <cell r="K1233" t="str">
            <v>S¸ch h­íng dÉn CMS161D</v>
          </cell>
        </row>
        <row r="1234">
          <cell r="D1234" t="str">
            <v>1331279860</v>
          </cell>
          <cell r="E1234" t="str">
            <v>CMS161S ﾄﾘｾﾂ(JPN)</v>
          </cell>
          <cell r="F1234" t="str">
            <v>***ｼﾝｷ</v>
          </cell>
          <cell r="H1234">
            <v>8</v>
          </cell>
          <cell r="I1234" t="str">
            <v>instruction manual</v>
          </cell>
          <cell r="J1234" t="str">
            <v>CMS161S Manual (JPN)</v>
          </cell>
          <cell r="K1234" t="str">
            <v>S¸ch h­íng dÉn CMS161S</v>
          </cell>
        </row>
        <row r="1235">
          <cell r="D1235" t="str">
            <v>1331281100</v>
          </cell>
          <cell r="E1235" t="str">
            <v>CMS0140 ﾄﾘｾﾂ (JPN)</v>
          </cell>
          <cell r="F1235" t="str">
            <v>K3A023</v>
          </cell>
          <cell r="H1235">
            <v>8</v>
          </cell>
          <cell r="I1235" t="str">
            <v>instruction manual</v>
          </cell>
          <cell r="J1235" t="str">
            <v>CMS0140 Manual (JPN)</v>
          </cell>
          <cell r="K1235" t="str">
            <v>S¸ch h­íng dÉn CMS0140</v>
          </cell>
        </row>
        <row r="1236">
          <cell r="D1236" t="str">
            <v>1331281230</v>
          </cell>
          <cell r="E1236" t="str">
            <v>CMS0160 ﾄﾘｾﾂ (JPN)</v>
          </cell>
          <cell r="F1236" t="str">
            <v>K3F020</v>
          </cell>
          <cell r="H1236">
            <v>8</v>
          </cell>
          <cell r="I1236" t="str">
            <v>instruction manual</v>
          </cell>
          <cell r="J1236" t="str">
            <v>CMS0160 Manual (JPN)</v>
          </cell>
          <cell r="K1236" t="str">
            <v>S¸ch h­íng dÉn CMS0160</v>
          </cell>
        </row>
        <row r="1237">
          <cell r="D1237" t="str">
            <v>111011540X</v>
          </cell>
          <cell r="E1237" t="str">
            <v>2SA1037AK(S)       ﾁｯﾌﾟT</v>
          </cell>
          <cell r="F1237" t="str">
            <v>CMT103</v>
          </cell>
          <cell r="H1237">
            <v>1</v>
          </cell>
          <cell r="I1237" t="str">
            <v>electronics parts</v>
          </cell>
          <cell r="J1237" t="str">
            <v>2SA1037AKT146R</v>
          </cell>
          <cell r="K1237" t="str">
            <v>ChÝp 2SA1037AKT146R</v>
          </cell>
        </row>
        <row r="1238">
          <cell r="D1238" t="str">
            <v>111012664X</v>
          </cell>
          <cell r="E1238" t="str">
            <v>2SB1189-R  T100</v>
          </cell>
          <cell r="F1238" t="str">
            <v>CMT263</v>
          </cell>
          <cell r="H1238">
            <v>1</v>
          </cell>
          <cell r="I1238" t="str">
            <v>electronics parts</v>
          </cell>
          <cell r="J1238" t="str">
            <v>2SB1189-R  T100</v>
          </cell>
          <cell r="K1238" t="str">
            <v>ChÝp 2SB1189-R  T100</v>
          </cell>
        </row>
        <row r="1239">
          <cell r="D1239" t="str">
            <v>111022849X</v>
          </cell>
          <cell r="E1239" t="str">
            <v>2SC2412KS T96      ﾁｯﾌﾟT</v>
          </cell>
          <cell r="F1239" t="str">
            <v>CMT108</v>
          </cell>
          <cell r="H1239">
            <v>1</v>
          </cell>
          <cell r="I1239" t="str">
            <v>electronics parts</v>
          </cell>
          <cell r="J1239" t="str">
            <v>2SC2412KT146R</v>
          </cell>
          <cell r="K1239" t="str">
            <v>ChÝp 2SC2412KT146R</v>
          </cell>
        </row>
        <row r="1240">
          <cell r="D1240" t="str">
            <v>111024801X</v>
          </cell>
          <cell r="E1240" t="str">
            <v>2SC2413K(P,Q)   T 146 ﾁｯﾌﾟT</v>
          </cell>
          <cell r="F1240" t="str">
            <v>111022858X</v>
          </cell>
          <cell r="G1240" t="str">
            <v>2SC3839K(P)   T 96 ﾁｯﾌﾟT</v>
          </cell>
          <cell r="H1240">
            <v>1</v>
          </cell>
          <cell r="I1240" t="str">
            <v>electronics parts</v>
          </cell>
          <cell r="J1240" t="str">
            <v>2SC2413KT146P/Q</v>
          </cell>
          <cell r="K1240" t="str">
            <v>ChÝp 2SC2413KT146P/Q</v>
          </cell>
        </row>
        <row r="1241">
          <cell r="D1241" t="str">
            <v>111023017X</v>
          </cell>
          <cell r="E1241" t="str">
            <v>DTC114EKT96 10K+10KﾁｯﾌﾟT</v>
          </cell>
          <cell r="F1241" t="str">
            <v>CMT743</v>
          </cell>
          <cell r="H1241">
            <v>1</v>
          </cell>
          <cell r="I1241" t="str">
            <v>electronics parts</v>
          </cell>
          <cell r="J1241" t="str">
            <v>DTC114EKAT146</v>
          </cell>
          <cell r="K1241" t="str">
            <v>ChÝp DTC114EKAT146</v>
          </cell>
        </row>
        <row r="1242">
          <cell r="D1242" t="str">
            <v>111024683X</v>
          </cell>
          <cell r="E1242" t="str">
            <v>2SD1767-R  T100</v>
          </cell>
          <cell r="F1242" t="str">
            <v>CMT268</v>
          </cell>
          <cell r="H1242">
            <v>1</v>
          </cell>
          <cell r="I1242" t="str">
            <v>electronics parts</v>
          </cell>
          <cell r="J1242" t="str">
            <v>2SD1767T100R</v>
          </cell>
          <cell r="K1242" t="str">
            <v>ChÝp 2SD1767T100R</v>
          </cell>
        </row>
        <row r="1243">
          <cell r="D1243" t="str">
            <v>111036655X</v>
          </cell>
          <cell r="E1243" t="str">
            <v>DA204K      T96    ﾁｯﾌﾟT</v>
          </cell>
          <cell r="F1243" t="str">
            <v>CMT112</v>
          </cell>
          <cell r="H1243">
            <v>1</v>
          </cell>
          <cell r="I1243" t="str">
            <v>electronics parts</v>
          </cell>
          <cell r="J1243" t="str">
            <v>DA204KT146</v>
          </cell>
          <cell r="K1243" t="str">
            <v>ChÝp DA204KT146</v>
          </cell>
        </row>
        <row r="1244">
          <cell r="D1244" t="str">
            <v>111038347X</v>
          </cell>
          <cell r="E1244" t="str">
            <v>DAN202K   T146     ﾁｯﾌﾟT</v>
          </cell>
          <cell r="F1244" t="str">
            <v>CMT259</v>
          </cell>
          <cell r="H1244">
            <v>1</v>
          </cell>
          <cell r="I1244" t="str">
            <v>electronics parts</v>
          </cell>
          <cell r="J1244" t="str">
            <v>DAN202KAT146</v>
          </cell>
          <cell r="K1244" t="str">
            <v>ChÝp DAN202KAT146</v>
          </cell>
        </row>
        <row r="1245">
          <cell r="D1245" t="str">
            <v>111038446X</v>
          </cell>
          <cell r="E1245" t="str">
            <v>RB705D-T96         ﾁｯﾌﾟT</v>
          </cell>
          <cell r="F1245" t="str">
            <v>CMT274</v>
          </cell>
          <cell r="H1245">
            <v>1</v>
          </cell>
          <cell r="I1245" t="str">
            <v>electronics parts</v>
          </cell>
          <cell r="J1245" t="str">
            <v>RB705DT146</v>
          </cell>
          <cell r="K1245" t="str">
            <v>ChÝp RB705DT146</v>
          </cell>
        </row>
        <row r="1246">
          <cell r="D1246" t="str">
            <v>111039678X</v>
          </cell>
          <cell r="E1246" t="str">
            <v>1SS355 TE-17       ﾁｯﾌﾟT</v>
          </cell>
          <cell r="F1246" t="str">
            <v>CMT767</v>
          </cell>
          <cell r="H1246">
            <v>1</v>
          </cell>
          <cell r="I1246" t="str">
            <v>electronics parts</v>
          </cell>
          <cell r="J1246" t="str">
            <v>1SS355 TE-17  Chip T</v>
          </cell>
          <cell r="K1246" t="str">
            <v>ChÝp 1SS355 TE-17 T</v>
          </cell>
        </row>
        <row r="1247">
          <cell r="D1247" t="str">
            <v>111083154X</v>
          </cell>
          <cell r="E1247" t="str">
            <v>SML-210VTT         ﾁｯﾌﾟT</v>
          </cell>
          <cell r="F1247" t="str">
            <v>CMT286</v>
          </cell>
          <cell r="H1247">
            <v>1</v>
          </cell>
          <cell r="I1247" t="str">
            <v>electronics parts</v>
          </cell>
          <cell r="J1247" t="str">
            <v>SML-210VTT    Chip T</v>
          </cell>
          <cell r="K1247" t="str">
            <v>ChÝp SML-210VTT  T</v>
          </cell>
        </row>
        <row r="1248">
          <cell r="D1248" t="str">
            <v>1111194110</v>
          </cell>
          <cell r="E1248" t="str">
            <v>BR9041ARF          ｽﾃｨｯｸ</v>
          </cell>
          <cell r="F1248" t="str">
            <v>CMT663</v>
          </cell>
          <cell r="H1248">
            <v>1</v>
          </cell>
          <cell r="I1248" t="str">
            <v>electronics parts</v>
          </cell>
          <cell r="J1248" t="str">
            <v>BR9041ARF  Stick</v>
          </cell>
          <cell r="K1248" t="str">
            <v>IC - BR9041ARF</v>
          </cell>
        </row>
        <row r="1249">
          <cell r="D1249" t="str">
            <v>111317169X</v>
          </cell>
          <cell r="E1249" t="str">
            <v>S-29355A</v>
          </cell>
          <cell r="H1249">
            <v>1</v>
          </cell>
          <cell r="I1249" t="str">
            <v>electronics parts</v>
          </cell>
          <cell r="J1249" t="str">
            <v>S-29355AFE-TB</v>
          </cell>
          <cell r="K1249" t="str">
            <v>Tô S-29355AFE-TB</v>
          </cell>
        </row>
        <row r="1250">
          <cell r="D1250" t="str">
            <v>113327807X</v>
          </cell>
          <cell r="E1250" t="str">
            <v>RGV 50V 1MF 12ﾃｰﾌﾟ</v>
          </cell>
          <cell r="F1250" t="str">
            <v>ｺｸT354</v>
          </cell>
          <cell r="H1250">
            <v>1</v>
          </cell>
          <cell r="I1250" t="str">
            <v>electronics parts</v>
          </cell>
          <cell r="J1250" t="str">
            <v>RGV 50V 1MF 12 Tape</v>
          </cell>
          <cell r="K1250" t="str">
            <v>§iÖn trë RGV 50V 1MF 12</v>
          </cell>
        </row>
        <row r="1251">
          <cell r="D1251" t="str">
            <v>1133295460</v>
          </cell>
          <cell r="E1251" t="str">
            <v>NXA 25V 470MF BP</v>
          </cell>
          <cell r="F1251" t="str">
            <v>ｺｸN518</v>
          </cell>
          <cell r="H1251">
            <v>1</v>
          </cell>
          <cell r="I1251" t="str">
            <v>electronics parts</v>
          </cell>
          <cell r="J1251" t="str">
            <v>NXA 25V 470MF BP</v>
          </cell>
          <cell r="K1251" t="str">
            <v>§iÖn trë NXA 25V 470MF BP</v>
          </cell>
        </row>
        <row r="1252">
          <cell r="D1252" t="str">
            <v>113329603X</v>
          </cell>
          <cell r="E1252" t="str">
            <v>RGV 35V  22MF   16MMﾃｰﾌﾟ</v>
          </cell>
          <cell r="F1252" t="str">
            <v>ｺｸT334</v>
          </cell>
          <cell r="H1252">
            <v>1</v>
          </cell>
          <cell r="I1252" t="str">
            <v>electronics parts</v>
          </cell>
          <cell r="J1252" t="str">
            <v>RGV 35V  22MF   16MM Tape</v>
          </cell>
          <cell r="K1252" t="str">
            <v xml:space="preserve">§iÖn trë RGV 35V  22MF   16MM </v>
          </cell>
        </row>
        <row r="1253">
          <cell r="D1253" t="str">
            <v>113329614X</v>
          </cell>
          <cell r="E1253" t="str">
            <v>RGV 50V  47MF       ﾃｰﾌﾟ</v>
          </cell>
          <cell r="F1253" t="str">
            <v>ｺｸT301</v>
          </cell>
          <cell r="H1253">
            <v>1</v>
          </cell>
          <cell r="I1253" t="str">
            <v>electronics parts</v>
          </cell>
          <cell r="J1253" t="str">
            <v>RGV 50V  47MF Tape</v>
          </cell>
          <cell r="K1253" t="str">
            <v>§iÖn trë RGV 50V  47MF</v>
          </cell>
        </row>
        <row r="1254">
          <cell r="D1254" t="str">
            <v>113329627X</v>
          </cell>
          <cell r="E1254" t="str">
            <v>RGV 25V 100MF       ﾃｰﾌﾟ</v>
          </cell>
          <cell r="F1254" t="str">
            <v>ｺｸT400</v>
          </cell>
          <cell r="H1254">
            <v>1</v>
          </cell>
          <cell r="I1254" t="str">
            <v>electronics parts</v>
          </cell>
          <cell r="J1254" t="str">
            <v>RGV 25V 100MF Tape</v>
          </cell>
          <cell r="K1254" t="str">
            <v>§iÖn trë RGV 25V 100MF</v>
          </cell>
        </row>
        <row r="1255">
          <cell r="D1255" t="str">
            <v>113329632X</v>
          </cell>
          <cell r="E1255" t="str">
            <v>RGV 16V 470MF       ﾃｰﾌﾟ</v>
          </cell>
          <cell r="F1255" t="str">
            <v>ｺｸT306</v>
          </cell>
          <cell r="H1255">
            <v>1</v>
          </cell>
          <cell r="I1255" t="str">
            <v>electronics parts</v>
          </cell>
          <cell r="J1255" t="str">
            <v>RGV 16V 470MF Tape</v>
          </cell>
          <cell r="K1255" t="str">
            <v>§iÖn trë RGV 16V 470MF</v>
          </cell>
        </row>
        <row r="1256">
          <cell r="D1256" t="str">
            <v>113329649X</v>
          </cell>
          <cell r="E1256" t="str">
            <v>RZV 16V 47MF        ﾃ-ﾌﾟ</v>
          </cell>
          <cell r="F1256" t="str">
            <v>ｺｸT320</v>
          </cell>
          <cell r="H1256">
            <v>1</v>
          </cell>
          <cell r="I1256" t="str">
            <v>electronics parts</v>
          </cell>
          <cell r="J1256" t="str">
            <v>RZV 16V 47MF Tape</v>
          </cell>
          <cell r="K1256" t="str">
            <v>§iÖn trë RZV 16V 47MF</v>
          </cell>
        </row>
        <row r="1257">
          <cell r="D1257" t="str">
            <v>113329940X</v>
          </cell>
          <cell r="E1257" t="str">
            <v>RGV 16V   10MF    12ﾃｰﾌﾟ</v>
          </cell>
          <cell r="F1257" t="str">
            <v>ｺｸT351</v>
          </cell>
          <cell r="H1257">
            <v>1</v>
          </cell>
          <cell r="I1257" t="str">
            <v>electronics parts</v>
          </cell>
          <cell r="J1257" t="str">
            <v>RGV 16V   10MF  12 Tape</v>
          </cell>
          <cell r="K1257" t="str">
            <v xml:space="preserve">§iÖn trë RGV 16V   10MF  12 </v>
          </cell>
        </row>
        <row r="1258">
          <cell r="D1258" t="str">
            <v>113420056X</v>
          </cell>
          <cell r="E1258" t="str">
            <v>RGV 50V  2.2MF    12ﾃｰﾌﾟ</v>
          </cell>
          <cell r="F1258" t="str">
            <v>ｺｸT356</v>
          </cell>
          <cell r="H1258">
            <v>1</v>
          </cell>
          <cell r="I1258" t="str">
            <v>electronics parts</v>
          </cell>
          <cell r="J1258" t="str">
            <v>RGV 50V  2.2MF 12 Tape</v>
          </cell>
          <cell r="K1258" t="str">
            <v xml:space="preserve">§iÖn trë RGV 50V  2.2MF 12 </v>
          </cell>
        </row>
        <row r="1259">
          <cell r="D1259" t="str">
            <v>1110410330</v>
          </cell>
          <cell r="E1259" t="str">
            <v>ERZV07820 ﾊﾞﾘｽﾀ</v>
          </cell>
          <cell r="F1259" t="str">
            <v>K3F003</v>
          </cell>
          <cell r="H1259">
            <v>1</v>
          </cell>
          <cell r="I1259" t="str">
            <v>electronics parts</v>
          </cell>
          <cell r="J1259" t="str">
            <v>ERZV07D820</v>
          </cell>
          <cell r="K1259" t="str">
            <v>§iÖn trë ERZV07D820</v>
          </cell>
        </row>
        <row r="1260">
          <cell r="D1260" t="str">
            <v>113210435X</v>
          </cell>
          <cell r="E1260" t="str">
            <v>ECR-JA020E12-W     ﾁｯﾌﾟT</v>
          </cell>
          <cell r="F1260" t="str">
            <v>CMT096</v>
          </cell>
          <cell r="H1260">
            <v>1</v>
          </cell>
          <cell r="I1260" t="str">
            <v>electronics parts</v>
          </cell>
          <cell r="J1260" t="str">
            <v xml:space="preserve">ECR-JA020E12-W  Chip T  </v>
          </cell>
          <cell r="K1260" t="str">
            <v xml:space="preserve">§iÖn trë ECR-JA020E12-W T  </v>
          </cell>
        </row>
        <row r="1261">
          <cell r="D1261" t="str">
            <v>113327791X</v>
          </cell>
          <cell r="E1261" t="str">
            <v>ECEV16V10MF(BP)</v>
          </cell>
          <cell r="F1261" t="str">
            <v>CMT608</v>
          </cell>
          <cell r="H1261">
            <v>1</v>
          </cell>
          <cell r="I1261" t="str">
            <v>electronics parts</v>
          </cell>
          <cell r="J1261" t="str">
            <v>ECEV1CA100NR</v>
          </cell>
          <cell r="K1261" t="str">
            <v>§iÖn trë ECEV1CA100NR</v>
          </cell>
        </row>
        <row r="1262">
          <cell r="D1262" t="str">
            <v>113327876X</v>
          </cell>
          <cell r="E1262" t="str">
            <v>EEVHB 16V 47MF    16ﾃ-ﾌﾟ</v>
          </cell>
          <cell r="F1262" t="str">
            <v>CMT394</v>
          </cell>
          <cell r="H1262">
            <v>1</v>
          </cell>
          <cell r="I1262" t="str">
            <v>electronics parts</v>
          </cell>
          <cell r="J1262" t="str">
            <v>EEVHB1C470P</v>
          </cell>
          <cell r="K1262" t="str">
            <v>§iÖn trë EEVHB1C470P</v>
          </cell>
        </row>
        <row r="1263">
          <cell r="D1263" t="str">
            <v>113328637X</v>
          </cell>
          <cell r="E1263" t="str">
            <v>EEVHB 6.3V 47MF   12ﾃ-ﾌﾟ</v>
          </cell>
          <cell r="F1263" t="str">
            <v>CMT607</v>
          </cell>
          <cell r="H1263">
            <v>1</v>
          </cell>
          <cell r="I1263" t="str">
            <v>electronics parts</v>
          </cell>
          <cell r="J1263" t="str">
            <v>EEVHB0J470R</v>
          </cell>
          <cell r="K1263" t="str">
            <v>§iÖn trë EEVHB0J470R</v>
          </cell>
        </row>
        <row r="1264">
          <cell r="D1264" t="str">
            <v>113328644X</v>
          </cell>
          <cell r="E1264" t="str">
            <v>EEVHB  6.3V  100MF  16MM</v>
          </cell>
          <cell r="F1264" t="str">
            <v>CMT605</v>
          </cell>
          <cell r="H1264">
            <v>1</v>
          </cell>
          <cell r="I1264" t="str">
            <v>electronics parts</v>
          </cell>
          <cell r="J1264" t="str">
            <v>EEVHB0J101P</v>
          </cell>
          <cell r="K1264" t="str">
            <v>§iÖn trë EEVHB0J101P</v>
          </cell>
        </row>
        <row r="1265">
          <cell r="D1265" t="str">
            <v>113328653X</v>
          </cell>
          <cell r="E1265" t="str">
            <v>EEVHB 16V 22MF    12ﾃ-ﾌﾟ</v>
          </cell>
          <cell r="F1265" t="str">
            <v>CMT606</v>
          </cell>
          <cell r="H1265">
            <v>1</v>
          </cell>
          <cell r="I1265" t="str">
            <v>electronics parts</v>
          </cell>
          <cell r="J1265" t="str">
            <v>EEVHB1C220R</v>
          </cell>
          <cell r="K1265" t="str">
            <v>§iÖn trë EEVHB1C220R</v>
          </cell>
        </row>
        <row r="1266">
          <cell r="D1266" t="str">
            <v>113328699X</v>
          </cell>
          <cell r="E1266" t="str">
            <v>EEVHB 35V 10MF      ﾃｰﾌﾟ</v>
          </cell>
          <cell r="F1266" t="str">
            <v>CMT670</v>
          </cell>
          <cell r="H1266">
            <v>1</v>
          </cell>
          <cell r="I1266" t="str">
            <v>electronics parts</v>
          </cell>
          <cell r="J1266" t="str">
            <v>EEVHB1V100R</v>
          </cell>
          <cell r="K1266" t="str">
            <v>§iÖn trë EEVHB1V100R</v>
          </cell>
        </row>
        <row r="1267">
          <cell r="D1267" t="str">
            <v>113328703X</v>
          </cell>
          <cell r="E1267" t="str">
            <v>EEVHP 50V 1MF BP 12 ﾃｰﾌﾟ</v>
          </cell>
          <cell r="F1267" t="str">
            <v>CMT636</v>
          </cell>
          <cell r="H1267">
            <v>1</v>
          </cell>
          <cell r="I1267" t="str">
            <v>electronics parts</v>
          </cell>
          <cell r="J1267" t="str">
            <v>EEVHP1H1ROR</v>
          </cell>
          <cell r="K1267" t="str">
            <v>§iÖn trë EEVHP1H1ROR</v>
          </cell>
        </row>
        <row r="1268">
          <cell r="D1268" t="str">
            <v>113328909X</v>
          </cell>
          <cell r="E1268" t="str">
            <v>EEVHP  25V 22MF(BP) 16MM</v>
          </cell>
          <cell r="F1268" t="str">
            <v>CMT370</v>
          </cell>
          <cell r="H1268">
            <v>1</v>
          </cell>
          <cell r="I1268" t="str">
            <v>electronics parts</v>
          </cell>
          <cell r="J1268" t="str">
            <v>EEVHP1E220P</v>
          </cell>
          <cell r="K1268" t="str">
            <v>§iÖn trë EEVHP1E220P</v>
          </cell>
        </row>
        <row r="1269">
          <cell r="D1269" t="str">
            <v>113400980X</v>
          </cell>
          <cell r="E1269" t="str">
            <v>2125 50V    5PF CHCﾁｯﾌﾟT</v>
          </cell>
          <cell r="F1269" t="str">
            <v>CMT055</v>
          </cell>
          <cell r="H1269">
            <v>1</v>
          </cell>
          <cell r="I1269" t="str">
            <v>electronics parts</v>
          </cell>
          <cell r="J1269" t="str">
            <v>ECJ2VC1H050C</v>
          </cell>
          <cell r="K1269" t="str">
            <v>§iÖn trë ECJ2VC1H050C</v>
          </cell>
        </row>
        <row r="1270">
          <cell r="D1270" t="str">
            <v>113401183X</v>
          </cell>
          <cell r="E1270" t="str">
            <v>2125 50V   10PF CHDﾁｯﾌﾟT</v>
          </cell>
          <cell r="F1270" t="str">
            <v>CMT060</v>
          </cell>
          <cell r="H1270">
            <v>1</v>
          </cell>
          <cell r="I1270" t="str">
            <v>electronics parts</v>
          </cell>
          <cell r="J1270" t="str">
            <v>ECJ2VC1H100D</v>
          </cell>
          <cell r="K1270" t="str">
            <v>§iÖn trë ECJ2VC1H100D</v>
          </cell>
        </row>
        <row r="1271">
          <cell r="D1271" t="str">
            <v>113401260X</v>
          </cell>
          <cell r="E1271" t="str">
            <v>2125 50V   12PF CHJﾁｯﾌﾟT</v>
          </cell>
          <cell r="F1271" t="str">
            <v>CMT062</v>
          </cell>
          <cell r="H1271">
            <v>1</v>
          </cell>
          <cell r="I1271" t="str">
            <v>electronics parts</v>
          </cell>
          <cell r="J1271" t="str">
            <v>ECJ2VC1H120J</v>
          </cell>
          <cell r="K1271" t="str">
            <v>§iÖn trë ECJ2VC1H120J</v>
          </cell>
        </row>
        <row r="1272">
          <cell r="D1272" t="str">
            <v>113401347X</v>
          </cell>
          <cell r="E1272" t="str">
            <v>2125 50V   15PF CHJﾁｯﾌﾟT</v>
          </cell>
          <cell r="F1272" t="str">
            <v>CMT063</v>
          </cell>
          <cell r="H1272">
            <v>1</v>
          </cell>
          <cell r="I1272" t="str">
            <v>electronics parts</v>
          </cell>
          <cell r="J1272" t="str">
            <v>ECJ2VC1H150J</v>
          </cell>
          <cell r="K1272" t="str">
            <v>§iÖn trë ECJ2VC1H150J</v>
          </cell>
        </row>
        <row r="1273">
          <cell r="D1273" t="str">
            <v>113401424X</v>
          </cell>
          <cell r="E1273" t="str">
            <v>2125 50V   18PF CHJﾁｯﾌﾟT</v>
          </cell>
          <cell r="F1273" t="str">
            <v>CMT065</v>
          </cell>
          <cell r="H1273">
            <v>1</v>
          </cell>
          <cell r="I1273" t="str">
            <v>electronics parts</v>
          </cell>
          <cell r="J1273" t="str">
            <v>ECJ2VC1H180J</v>
          </cell>
          <cell r="K1273" t="str">
            <v>§iÖn trë ECJ2VC1H180J</v>
          </cell>
        </row>
        <row r="1274">
          <cell r="D1274" t="str">
            <v>113401501X</v>
          </cell>
          <cell r="E1274" t="str">
            <v>2125 50V   22PF CHJﾁｯﾌﾟT</v>
          </cell>
          <cell r="F1274" t="str">
            <v>CMT067</v>
          </cell>
          <cell r="H1274">
            <v>1</v>
          </cell>
          <cell r="I1274" t="str">
            <v>electronics parts</v>
          </cell>
          <cell r="J1274" t="str">
            <v>ECJ2VC1H220J</v>
          </cell>
          <cell r="K1274" t="str">
            <v>§iÖn trë ECJ2VC1H220J</v>
          </cell>
        </row>
        <row r="1275">
          <cell r="D1275" t="str">
            <v>113401585X</v>
          </cell>
          <cell r="E1275" t="str">
            <v>2125 50V   27PF CHJﾁｯﾌﾟT</v>
          </cell>
          <cell r="F1275" t="str">
            <v>CMT070</v>
          </cell>
          <cell r="H1275">
            <v>1</v>
          </cell>
          <cell r="I1275" t="str">
            <v>electronics parts</v>
          </cell>
          <cell r="J1275" t="str">
            <v>ECJ2VC1H270J</v>
          </cell>
          <cell r="K1275" t="str">
            <v>§iÖn trë ECJ2VC1H270J</v>
          </cell>
        </row>
        <row r="1276">
          <cell r="D1276" t="str">
            <v>113401660X</v>
          </cell>
          <cell r="E1276" t="str">
            <v>2125 50V   33PF CHJﾁｯﾌﾟT</v>
          </cell>
          <cell r="F1276" t="str">
            <v>CMT176</v>
          </cell>
          <cell r="H1276">
            <v>1</v>
          </cell>
          <cell r="I1276" t="str">
            <v>electronics parts</v>
          </cell>
          <cell r="J1276" t="str">
            <v>ECJ2VC1H330J</v>
          </cell>
          <cell r="K1276" t="str">
            <v>§iÖn trë ECJ2VC1H330J</v>
          </cell>
        </row>
        <row r="1277">
          <cell r="D1277" t="str">
            <v>113401820X</v>
          </cell>
          <cell r="E1277" t="str">
            <v>2125 50V   47PF CHJﾁｯﾌﾟT</v>
          </cell>
          <cell r="F1277" t="str">
            <v>CMT076</v>
          </cell>
          <cell r="H1277">
            <v>1</v>
          </cell>
          <cell r="I1277" t="str">
            <v>electronics parts</v>
          </cell>
          <cell r="J1277" t="str">
            <v>ECJ2VC1H470J</v>
          </cell>
          <cell r="K1277" t="str">
            <v>§iÖn trë ECJ2VC1H470J</v>
          </cell>
        </row>
        <row r="1278">
          <cell r="D1278" t="str">
            <v>113401905X</v>
          </cell>
          <cell r="E1278" t="str">
            <v>2125 50V   56PF CHJﾁｯﾌﾟT</v>
          </cell>
          <cell r="F1278" t="str">
            <v>CMT185</v>
          </cell>
          <cell r="H1278">
            <v>1</v>
          </cell>
          <cell r="I1278" t="str">
            <v>electronics parts</v>
          </cell>
          <cell r="J1278" t="str">
            <v>ECJ2VC1H560J</v>
          </cell>
          <cell r="K1278" t="str">
            <v>§iÖn trë ECJ2VC1H560J</v>
          </cell>
        </row>
        <row r="1279">
          <cell r="D1279" t="str">
            <v>113402036X</v>
          </cell>
          <cell r="E1279" t="str">
            <v>2125 50V  100PF SLJﾁｯﾌﾟT</v>
          </cell>
          <cell r="F1279" t="str">
            <v>CMT079</v>
          </cell>
          <cell r="H1279">
            <v>1</v>
          </cell>
          <cell r="I1279" t="str">
            <v>electronics parts</v>
          </cell>
          <cell r="J1279" t="str">
            <v>ECJ2VG1H101J</v>
          </cell>
          <cell r="K1279" t="str">
            <v>§iÖn trë ECJ2VG1H101J</v>
          </cell>
        </row>
        <row r="1280">
          <cell r="D1280" t="str">
            <v>113402043X</v>
          </cell>
          <cell r="E1280" t="str">
            <v>2125 50V  120PF SLJﾁｯﾌﾟT</v>
          </cell>
          <cell r="F1280" t="str">
            <v>CMT080</v>
          </cell>
          <cell r="H1280">
            <v>1</v>
          </cell>
          <cell r="I1280" t="str">
            <v>electronics parts</v>
          </cell>
          <cell r="J1280" t="str">
            <v>ECJ2VG1H121J</v>
          </cell>
          <cell r="K1280" t="str">
            <v>§iÖn trë ECJ2VG1H121J</v>
          </cell>
        </row>
        <row r="1281">
          <cell r="D1281" t="str">
            <v>113402076X</v>
          </cell>
          <cell r="E1281" t="str">
            <v>2125 50V  220PF SLJﾁｯﾌﾟT</v>
          </cell>
          <cell r="F1281" t="str">
            <v>CMT081</v>
          </cell>
          <cell r="H1281">
            <v>1</v>
          </cell>
          <cell r="I1281" t="str">
            <v>electronics parts</v>
          </cell>
          <cell r="J1281" t="str">
            <v>ECJ2VG1H221J</v>
          </cell>
          <cell r="K1281" t="str">
            <v>§iÖn trë ECJ2VG1H221J</v>
          </cell>
        </row>
        <row r="1282">
          <cell r="D1282" t="str">
            <v>113402081X</v>
          </cell>
          <cell r="E1282" t="str">
            <v>2125 50V  270PF SLJﾁｯﾌﾟT</v>
          </cell>
          <cell r="F1282" t="str">
            <v>CMT183</v>
          </cell>
          <cell r="H1282">
            <v>1</v>
          </cell>
          <cell r="I1282" t="str">
            <v>electronics parts</v>
          </cell>
          <cell r="J1282" t="str">
            <v>ECJ2VG1H270J</v>
          </cell>
          <cell r="K1282" t="str">
            <v>§iÖn trë ECJ2VG1H270J</v>
          </cell>
        </row>
        <row r="1283">
          <cell r="D1283" t="str">
            <v>113402184X</v>
          </cell>
          <cell r="E1283" t="str">
            <v>2125 50V 1500PF B KﾁｯﾌﾟT</v>
          </cell>
          <cell r="F1283" t="str">
            <v>CMT086</v>
          </cell>
          <cell r="H1283">
            <v>1</v>
          </cell>
          <cell r="I1283" t="str">
            <v>electronics parts</v>
          </cell>
          <cell r="J1283" t="str">
            <v>ECJ2VB1H152K</v>
          </cell>
          <cell r="K1283" t="str">
            <v>§iÖn trë ECJ2VB1H152K</v>
          </cell>
        </row>
        <row r="1284">
          <cell r="D1284" t="str">
            <v>113402250X</v>
          </cell>
          <cell r="E1284" t="str">
            <v>2125 50V 5600PF B KﾁｯﾌﾟT</v>
          </cell>
          <cell r="F1284" t="str">
            <v>CMT779</v>
          </cell>
          <cell r="H1284">
            <v>1</v>
          </cell>
          <cell r="I1284" t="str">
            <v>electronics parts</v>
          </cell>
          <cell r="J1284" t="str">
            <v>ECJ2VB1H562K</v>
          </cell>
          <cell r="K1284" t="str">
            <v>§iÖn trë ECJ2VB1H562K</v>
          </cell>
        </row>
        <row r="1285">
          <cell r="D1285" t="str">
            <v>113402331X</v>
          </cell>
          <cell r="E1285" t="str">
            <v>2125 50V0.047MF F ZﾁｯﾌﾟT</v>
          </cell>
          <cell r="F1285" t="str">
            <v>CMT091</v>
          </cell>
          <cell r="H1285">
            <v>1</v>
          </cell>
          <cell r="I1285" t="str">
            <v>electronics parts</v>
          </cell>
          <cell r="J1285" t="str">
            <v>ECJ2VB1E473K</v>
          </cell>
          <cell r="K1285" t="str">
            <v>§iÖn trë ECJ2VB1E473K</v>
          </cell>
        </row>
        <row r="1286">
          <cell r="D1286" t="str">
            <v>113404555X</v>
          </cell>
          <cell r="E1286" t="str">
            <v>2125 50V 0.1MF F(Z)ﾁｯﾌﾟT</v>
          </cell>
          <cell r="F1286" t="str">
            <v>CMT933</v>
          </cell>
          <cell r="H1286">
            <v>1</v>
          </cell>
          <cell r="I1286" t="str">
            <v>electronics parts</v>
          </cell>
          <cell r="J1286" t="str">
            <v>GRM21BB11H104KA01L</v>
          </cell>
          <cell r="K1286" t="str">
            <v>Tô GRM21BB11H104KA01L</v>
          </cell>
        </row>
        <row r="1287">
          <cell r="D1287" t="str">
            <v>1000323490</v>
          </cell>
          <cell r="E1287" t="str">
            <v>AES30-5</v>
          </cell>
          <cell r="F1287" t="str">
            <v>M1E113</v>
          </cell>
          <cell r="H1287">
            <v>1</v>
          </cell>
          <cell r="I1287" t="str">
            <v>electronics parts</v>
          </cell>
          <cell r="J1287" t="str">
            <v>AES30-5</v>
          </cell>
          <cell r="K1287" t="str">
            <v>Trë kh¸ng AES30-5</v>
          </cell>
        </row>
        <row r="1288">
          <cell r="D1288" t="str">
            <v>1240428360</v>
          </cell>
          <cell r="E1288" t="str">
            <v>33T96(152)P0.5-5-BB-S3+3</v>
          </cell>
          <cell r="F1288" t="str">
            <v>C7K025</v>
          </cell>
          <cell r="H1288">
            <v>5</v>
          </cell>
          <cell r="I1288" t="str">
            <v>connection parts</v>
          </cell>
          <cell r="J1288" t="str">
            <v>SML2CD-33X152-BDX6(BL)-P0.5-S3-N-M （UL2896）</v>
          </cell>
          <cell r="K1288" t="str">
            <v>D©y nèi 33T96(152)P0.5-5-BB-S3+3</v>
          </cell>
        </row>
        <row r="1289">
          <cell r="D1289" t="str">
            <v>1240428430</v>
          </cell>
          <cell r="E1289" t="str">
            <v>40T96(152)P0.5-5-BB-S3+3</v>
          </cell>
          <cell r="F1289" t="str">
            <v>K3A012</v>
          </cell>
          <cell r="H1289">
            <v>5</v>
          </cell>
          <cell r="I1289" t="str">
            <v>connection parts</v>
          </cell>
          <cell r="J1289" t="str">
            <v>40T96(152)P0.5-5-BB-S3+3</v>
          </cell>
          <cell r="K1289" t="str">
            <v>D©y nèi 40T96(152)P0.5-5-BB-S3+3</v>
          </cell>
        </row>
        <row r="1290">
          <cell r="D1290" t="str">
            <v>1240428520</v>
          </cell>
          <cell r="E1290" t="str">
            <v>15T96(82)P0.5-5-BB-S3+3</v>
          </cell>
          <cell r="F1290" t="str">
            <v>M1A036</v>
          </cell>
          <cell r="H1290">
            <v>5</v>
          </cell>
          <cell r="I1290" t="str">
            <v>connection parts</v>
          </cell>
          <cell r="J1290" t="str">
            <v>SML2CD-15X82-BDX6(BL)-P0.5-S3-N-M （UL2896）</v>
          </cell>
          <cell r="K1290" t="str">
            <v>D©y nèi 15T96(82)P0.5-5-BB-S3+3</v>
          </cell>
        </row>
        <row r="1291">
          <cell r="D1291" t="str">
            <v>111063998X</v>
          </cell>
          <cell r="E1291" t="str">
            <v>ﾐｭPC4570G    T1 32MMﾃｰﾌﾟ</v>
          </cell>
          <cell r="F1291" t="str">
            <v>CMT302</v>
          </cell>
          <cell r="H1291">
            <v>1</v>
          </cell>
          <cell r="I1291" t="str">
            <v>electronics parts</v>
          </cell>
          <cell r="J1291" t="str">
            <v>PC4570G    T1 32MM Tape</v>
          </cell>
          <cell r="K1291" t="str">
            <v>IC - PC4570G  T1 32MM</v>
          </cell>
        </row>
        <row r="1292">
          <cell r="D1292" t="str">
            <v>111102563X</v>
          </cell>
          <cell r="E1292" t="str">
            <v>ﾐｭPD6466GS (TOA ROM1)</v>
          </cell>
          <cell r="F1292" t="str">
            <v>CMT393</v>
          </cell>
          <cell r="H1292">
            <v>1</v>
          </cell>
          <cell r="I1292" t="str">
            <v>electronics parts</v>
          </cell>
          <cell r="J1292" t="str">
            <v>PD6466GS (TOA ROM1)</v>
          </cell>
          <cell r="K1292" t="str">
            <v>IC - PD6466GS (TOA ROM1)</v>
          </cell>
        </row>
        <row r="1293">
          <cell r="D1293" t="str">
            <v>1111190510</v>
          </cell>
          <cell r="E1293" t="str">
            <v>ﾐｭPD65802GD-012-LBD  ﾄﾚｲ</v>
          </cell>
          <cell r="F1293" t="str">
            <v>CMT526</v>
          </cell>
          <cell r="H1293">
            <v>1</v>
          </cell>
          <cell r="I1293" t="str">
            <v>electronics parts</v>
          </cell>
          <cell r="J1293" t="str">
            <v>PD65802GD-012-LBD  Tray</v>
          </cell>
          <cell r="K1293" t="str">
            <v>IC - PD65802GD-012-LBD</v>
          </cell>
        </row>
        <row r="1294">
          <cell r="D1294" t="str">
            <v>1111193470</v>
          </cell>
          <cell r="E1294" t="str">
            <v>ﾐｭPD6453GT-101     ｽﾃｨｯｸ</v>
          </cell>
          <cell r="F1294" t="str">
            <v>CMT658</v>
          </cell>
          <cell r="H1294">
            <v>1</v>
          </cell>
          <cell r="I1294" t="str">
            <v>electronics parts</v>
          </cell>
          <cell r="J1294" t="str">
            <v>PD6453GT-101 Stick</v>
          </cell>
          <cell r="K1294" t="str">
            <v>IC - PD6453GT-101</v>
          </cell>
        </row>
        <row r="1295">
          <cell r="D1295" t="str">
            <v>1113141170</v>
          </cell>
          <cell r="E1295" t="str">
            <v>ﾐｭPD78076GC-A11-8EU  ﾄﾚｲ</v>
          </cell>
          <cell r="F1295" t="str">
            <v>CMT557</v>
          </cell>
          <cell r="H1295">
            <v>1</v>
          </cell>
          <cell r="I1295" t="str">
            <v>electronics parts</v>
          </cell>
          <cell r="J1295" t="str">
            <v>PD78076GC-A11-8EU Tray</v>
          </cell>
          <cell r="K1295" t="str">
            <v>IC - PD78076GC-A11-8EU</v>
          </cell>
        </row>
        <row r="1296">
          <cell r="D1296" t="str">
            <v>1113171580</v>
          </cell>
          <cell r="E1296" t="str">
            <v>uPD78P078GF-3BA</v>
          </cell>
          <cell r="H1296">
            <v>1</v>
          </cell>
          <cell r="I1296" t="str">
            <v>electronics parts</v>
          </cell>
          <cell r="J1296" t="str">
            <v>uPD78P078GF-3BA</v>
          </cell>
          <cell r="K1296" t="str">
            <v>ChÝp uPD78P078GF-3BA</v>
          </cell>
        </row>
        <row r="1297">
          <cell r="D1297" t="str">
            <v>111316676X</v>
          </cell>
          <cell r="E1297" t="str">
            <v>NJU7223DL1-33</v>
          </cell>
          <cell r="H1297">
            <v>1</v>
          </cell>
          <cell r="I1297" t="str">
            <v>electronics parts</v>
          </cell>
          <cell r="J1297" t="str">
            <v>NJU7223DL1-33</v>
          </cell>
          <cell r="K1297" t="str">
            <v>ChÝp NJU7223DL1-33</v>
          </cell>
        </row>
        <row r="1298">
          <cell r="D1298" t="str">
            <v>1113145820</v>
          </cell>
          <cell r="E1298" t="str">
            <v>ﾐｭPC659AGS         ｽﾃｨｯｸ</v>
          </cell>
          <cell r="F1298" t="str">
            <v>CMT361</v>
          </cell>
          <cell r="H1298">
            <v>1</v>
          </cell>
          <cell r="I1298" t="str">
            <v>electronics parts</v>
          </cell>
          <cell r="J1298" t="str">
            <v>PC659AGS Stick</v>
          </cell>
          <cell r="K1298" t="str">
            <v>Trë kh¸ng PC659AGS</v>
          </cell>
        </row>
        <row r="1299">
          <cell r="D1299" t="str">
            <v>112068743X</v>
          </cell>
          <cell r="E1299" t="str">
            <v>VG033CPXT 500ｵｰﾑ  ﾁｯﾌﾟT</v>
          </cell>
          <cell r="F1299" t="str">
            <v>CMT836</v>
          </cell>
          <cell r="H1299">
            <v>1</v>
          </cell>
          <cell r="I1299" t="str">
            <v>electronics parts</v>
          </cell>
          <cell r="J1299" t="str">
            <v>VG033CPXT 500 OHM Chip T</v>
          </cell>
          <cell r="K1299" t="str">
            <v>ChÝp VG033CPXT 500 OHM T</v>
          </cell>
        </row>
        <row r="1300">
          <cell r="D1300" t="str">
            <v>112068763X</v>
          </cell>
          <cell r="E1300" t="str">
            <v>VR 3ｶﾞﾀ ｻｰﾒｯﾄ 2Kｵｰﾑ ﾃｰﾌﾟ</v>
          </cell>
          <cell r="F1300" t="str">
            <v>CMT004</v>
          </cell>
          <cell r="H1300">
            <v>1</v>
          </cell>
          <cell r="I1300" t="str">
            <v>electronics parts</v>
          </cell>
          <cell r="J1300" t="str">
            <v>RH03ADCJ3X(2.2KΩ）</v>
          </cell>
          <cell r="K1300" t="str">
            <v>ChÝp RH03ADCJ3X(2.2KΩ）</v>
          </cell>
        </row>
        <row r="1301">
          <cell r="D1301" t="str">
            <v>112068798X</v>
          </cell>
          <cell r="E1301" t="str">
            <v>VR 3ｶﾞﾀ ｻｰﾒｯﾄ 10Kｵｰﾑﾃｰﾌﾟ</v>
          </cell>
          <cell r="F1301" t="str">
            <v>CMT003</v>
          </cell>
          <cell r="H1301">
            <v>1</v>
          </cell>
          <cell r="I1301" t="str">
            <v>electronics parts</v>
          </cell>
          <cell r="J1301" t="str">
            <v>RH03ADC14X(10KΩ）</v>
          </cell>
          <cell r="K1301" t="str">
            <v>ChÝp RH03ADC14X(10KΩ）</v>
          </cell>
        </row>
        <row r="1302">
          <cell r="D1302" t="str">
            <v>115442782X</v>
          </cell>
          <cell r="E1302" t="str">
            <v>630LMN-1062     12MMﾃｰﾌﾟ</v>
          </cell>
          <cell r="F1302" t="str">
            <v>CMT648</v>
          </cell>
          <cell r="H1302">
            <v>1</v>
          </cell>
          <cell r="I1302" t="str">
            <v>electronics parts</v>
          </cell>
          <cell r="J1302" t="str">
            <v>630LMN-1062 12MM Tape</v>
          </cell>
          <cell r="K1302" t="str">
            <v>ChÝp 630LMN-1062 12MM</v>
          </cell>
        </row>
        <row r="1303">
          <cell r="D1303" t="str">
            <v>111039245X</v>
          </cell>
          <cell r="E1303" t="str">
            <v>02CZ-4.3X ﾂｪﾅｰTE85RﾁｯﾌﾟT</v>
          </cell>
          <cell r="F1303" t="str">
            <v>CMT804</v>
          </cell>
          <cell r="H1303">
            <v>1</v>
          </cell>
          <cell r="I1303" t="str">
            <v>electronics parts</v>
          </cell>
          <cell r="J1303" t="str">
            <v>02CZ-4.3-X(TE85L)</v>
          </cell>
          <cell r="K1303" t="str">
            <v>ChÝp 02CZ-4.3-X(TE85L)</v>
          </cell>
        </row>
        <row r="1304">
          <cell r="D1304" t="str">
            <v>111039740X</v>
          </cell>
          <cell r="E1304" t="str">
            <v>02CZ5.1-Y  TE85L   ﾁｯﾌﾟT</v>
          </cell>
          <cell r="F1304" t="str">
            <v>CMT862</v>
          </cell>
          <cell r="H1304">
            <v>1</v>
          </cell>
          <cell r="I1304" t="str">
            <v>electronics parts</v>
          </cell>
          <cell r="J1304" t="str">
            <v>02CA5.1-Y(TE85L)</v>
          </cell>
          <cell r="K1304" t="str">
            <v>ChÝp 02CA5.1-Y(TE85L)</v>
          </cell>
        </row>
        <row r="1305">
          <cell r="D1305" t="str">
            <v>111039759X</v>
          </cell>
          <cell r="E1305" t="str">
            <v>02CZ8.2-X  TE85L   ﾁｯﾌﾟT</v>
          </cell>
          <cell r="F1305" t="str">
            <v>CMT863</v>
          </cell>
          <cell r="H1305">
            <v>1</v>
          </cell>
          <cell r="I1305" t="str">
            <v>electronics parts</v>
          </cell>
          <cell r="J1305" t="str">
            <v>02CA8.2-Y(TE85L)</v>
          </cell>
          <cell r="K1305" t="str">
            <v>ChÝp 02CA8.2-Y(TE85L)</v>
          </cell>
        </row>
        <row r="1306">
          <cell r="D1306" t="str">
            <v>111065794X</v>
          </cell>
          <cell r="E1306" t="str">
            <v>TA78L05F  TE12L 12MMﾃｰﾌﾟ</v>
          </cell>
          <cell r="F1306" t="str">
            <v>CMT294</v>
          </cell>
          <cell r="H1306">
            <v>1</v>
          </cell>
          <cell r="I1306" t="str">
            <v>electronics parts</v>
          </cell>
          <cell r="J1306" t="str">
            <v>TA78L05F(TE12L)</v>
          </cell>
          <cell r="K1306" t="str">
            <v>ChÝp TA78L05F(TE12L)</v>
          </cell>
        </row>
        <row r="1307">
          <cell r="D1307" t="str">
            <v>111114580X</v>
          </cell>
          <cell r="E1307" t="str">
            <v>TC4S11F      TE85L ﾁｯﾌﾟT</v>
          </cell>
          <cell r="F1307" t="str">
            <v>CMT204</v>
          </cell>
          <cell r="H1307">
            <v>1</v>
          </cell>
          <cell r="I1307" t="str">
            <v>electronics parts</v>
          </cell>
          <cell r="J1307" t="str">
            <v>TC4S11F  TE85L CHIP</v>
          </cell>
          <cell r="K1307" t="str">
            <v>ChÝp TC4S11F  TE85L</v>
          </cell>
        </row>
        <row r="1308">
          <cell r="D1308" t="str">
            <v>111115747X</v>
          </cell>
          <cell r="E1308" t="str">
            <v>TC4584 BF   EL 16MMﾃｰﾌﾟ</v>
          </cell>
          <cell r="F1308" t="str">
            <v>CMT340</v>
          </cell>
          <cell r="H1308">
            <v>1</v>
          </cell>
          <cell r="I1308" t="str">
            <v>electronics parts</v>
          </cell>
          <cell r="J1308" t="str">
            <v>TC4584 BF   EL 16MM</v>
          </cell>
          <cell r="K1308" t="str">
            <v>ChÝp TC4584 BF   EL 16MM</v>
          </cell>
        </row>
        <row r="1309">
          <cell r="D1309" t="str">
            <v>111118265X</v>
          </cell>
          <cell r="E1309" t="str">
            <v>TC74HC4066AF(EL)16MMﾃｰﾌﾟ</v>
          </cell>
          <cell r="F1309" t="str">
            <v>CMT450</v>
          </cell>
          <cell r="H1309">
            <v>1</v>
          </cell>
          <cell r="I1309" t="str">
            <v>electronics parts</v>
          </cell>
          <cell r="J1309" t="str">
            <v>TC74HC4066AF(EL)16MM Tape</v>
          </cell>
          <cell r="K1309" t="str">
            <v>ChÝp TC74HC4066AF(EL)16MM</v>
          </cell>
        </row>
        <row r="1310">
          <cell r="D1310" t="str">
            <v>111230165X</v>
          </cell>
          <cell r="E1310" t="str">
            <v>02CZ 3.6-Z TE85L -TAPING</v>
          </cell>
          <cell r="F1310" t="str">
            <v>CMT875</v>
          </cell>
          <cell r="H1310">
            <v>1</v>
          </cell>
          <cell r="I1310" t="str">
            <v>electronics parts</v>
          </cell>
          <cell r="J1310" t="str">
            <v>02CZ 3.6-Z(TE85L)</v>
          </cell>
          <cell r="K1310" t="str">
            <v>ChÝp 02CZ 3.6-Z(TE85L)</v>
          </cell>
        </row>
        <row r="1311">
          <cell r="D1311" t="str">
            <v>111230604X</v>
          </cell>
          <cell r="E1311" t="str">
            <v>02CZ2.7-X      ﾁｯﾌﾟT</v>
          </cell>
          <cell r="F1311" t="str">
            <v>CMT172</v>
          </cell>
          <cell r="H1311">
            <v>1</v>
          </cell>
          <cell r="I1311" t="str">
            <v>electronics parts</v>
          </cell>
          <cell r="J1311" t="str">
            <v>02CZ 2.7-X(TE85L)</v>
          </cell>
          <cell r="K1311" t="str">
            <v>ChÝp 02CZ 2.7-X(TE85L)</v>
          </cell>
        </row>
        <row r="1312">
          <cell r="D1312" t="str">
            <v>111310483X</v>
          </cell>
          <cell r="E1312" t="str">
            <v>TC7S14F     TE85L  ﾁｯﾌﾟT</v>
          </cell>
          <cell r="F1312" t="str">
            <v>CMT960</v>
          </cell>
          <cell r="H1312">
            <v>1</v>
          </cell>
          <cell r="I1312" t="str">
            <v>electronics parts</v>
          </cell>
          <cell r="J1312" t="str">
            <v>TC7S14F     TE85L  CHIP</v>
          </cell>
          <cell r="K1312" t="str">
            <v xml:space="preserve">ChÝp TC7S14F  TE85L  </v>
          </cell>
        </row>
        <row r="1313">
          <cell r="D1313" t="str">
            <v>60638111</v>
          </cell>
          <cell r="E1313" t="str">
            <v>Sﾜｯｼｬ M4 SWHR4 ZNC</v>
          </cell>
          <cell r="F1313" t="str">
            <v>ｺｸN424</v>
          </cell>
          <cell r="H1313">
            <v>6</v>
          </cell>
          <cell r="I1313" t="str">
            <v>screw parts</v>
          </cell>
          <cell r="J1313" t="str">
            <v>S Washer M4 SWHR4 ZNC</v>
          </cell>
          <cell r="K1313" t="str">
            <v>Vßng ®Öm S M4 SWHR4 ZNC</v>
          </cell>
        </row>
        <row r="1314">
          <cell r="D1314" t="str">
            <v>1011636530</v>
          </cell>
          <cell r="E1314" t="str">
            <v>CMS160D ﾊﾟﾈﾙｼｬｰｼ</v>
          </cell>
          <cell r="F1314" t="str">
            <v>M1A319</v>
          </cell>
          <cell r="H1314">
            <v>2</v>
          </cell>
          <cell r="I1314" t="str">
            <v>mechanical parts</v>
          </cell>
          <cell r="J1314" t="str">
            <v>CMS160D Panel Chassis</v>
          </cell>
          <cell r="K1314" t="str">
            <v xml:space="preserve">Khung tr­íc  CMS160D </v>
          </cell>
        </row>
        <row r="1315">
          <cell r="D1315" t="str">
            <v>1011636640</v>
          </cell>
          <cell r="E1315" t="str">
            <v>CMS90D ﾊﾟﾈﾙｼｬｰｼ</v>
          </cell>
          <cell r="F1315" t="str">
            <v>M1A320</v>
          </cell>
          <cell r="H1315">
            <v>2</v>
          </cell>
          <cell r="I1315" t="str">
            <v>mechanical parts</v>
          </cell>
          <cell r="J1315" t="str">
            <v>CMS90D Panel Chassis</v>
          </cell>
          <cell r="K1315" t="str">
            <v>Khung tr­íc CMS90D</v>
          </cell>
        </row>
        <row r="1316">
          <cell r="D1316" t="str">
            <v>111122215A</v>
          </cell>
          <cell r="E1316" t="str">
            <v>EPM7160ELC84-20 QUAD ﾄﾚｲ</v>
          </cell>
          <cell r="F1316" t="str">
            <v>CMT555</v>
          </cell>
          <cell r="H1316">
            <v>1</v>
          </cell>
          <cell r="I1316" t="str">
            <v>electronics parts</v>
          </cell>
          <cell r="J1316" t="str">
            <v>EPM7160ELC84-20 QUAD Tray</v>
          </cell>
          <cell r="K1316" t="str">
            <v>IC - EPM7160ELC84-20 QUAD</v>
          </cell>
        </row>
        <row r="1317">
          <cell r="D1317" t="str">
            <v>111122228A</v>
          </cell>
          <cell r="E1317" t="str">
            <v>EPM7160ELC84-20MULTI ﾄﾚｲ</v>
          </cell>
          <cell r="F1317" t="str">
            <v>CMT554</v>
          </cell>
          <cell r="H1317">
            <v>1</v>
          </cell>
          <cell r="I1317" t="str">
            <v>electronics parts</v>
          </cell>
          <cell r="J1317" t="str">
            <v>EPM7160ELC84-20MULTI Tray</v>
          </cell>
          <cell r="K1317" t="str">
            <v>IC - EPM7160ELC84-20MULTI</v>
          </cell>
        </row>
        <row r="1318">
          <cell r="D1318" t="str">
            <v>1111231710</v>
          </cell>
          <cell r="E1318" t="str">
            <v>EPC1441LC20(CMS161D-1.0)</v>
          </cell>
          <cell r="F1318" t="str">
            <v>CMT577</v>
          </cell>
          <cell r="H1318">
            <v>1</v>
          </cell>
          <cell r="I1318" t="str">
            <v>electronics parts</v>
          </cell>
          <cell r="J1318" t="str">
            <v>EPC1441LC20(CMS161D-1.0)</v>
          </cell>
          <cell r="K1318" t="str">
            <v>IC - EPC1441LC20(CMS161D-1.0)</v>
          </cell>
        </row>
        <row r="1319">
          <cell r="D1319" t="str">
            <v>1113163590</v>
          </cell>
          <cell r="E1319" t="str">
            <v>EPF6016ATC100-3</v>
          </cell>
          <cell r="F1319" t="str">
            <v>CMT578</v>
          </cell>
          <cell r="H1319">
            <v>1</v>
          </cell>
          <cell r="I1319" t="str">
            <v>electronics parts</v>
          </cell>
          <cell r="J1319" t="str">
            <v>EPF6016ATC100-3</v>
          </cell>
          <cell r="K1319" t="str">
            <v>IC - EPF6016ATC100-3</v>
          </cell>
        </row>
        <row r="1320">
          <cell r="D1320" t="str">
            <v>115460591X</v>
          </cell>
          <cell r="E1320" t="str">
            <v>SD-3 19.6608MHz T/R24ﾃｰﾌ</v>
          </cell>
          <cell r="F1320" t="str">
            <v>CMT396</v>
          </cell>
          <cell r="H1320">
            <v>1</v>
          </cell>
          <cell r="I1320" t="str">
            <v>electronics parts</v>
          </cell>
          <cell r="J1320" t="str">
            <v>SD-3 19.6608MHz T/R24 Tape</v>
          </cell>
          <cell r="K1320" t="str">
            <v>ChÝp SD-3 19.6608MHz T/R24</v>
          </cell>
        </row>
        <row r="1321">
          <cell r="D1321" t="str">
            <v>115460614X</v>
          </cell>
          <cell r="E1321" t="str">
            <v>SD-3 27.0MHz T/R 24ﾃｰﾌﾟ</v>
          </cell>
          <cell r="F1321" t="str">
            <v>CMT397</v>
          </cell>
          <cell r="H1321">
            <v>1</v>
          </cell>
          <cell r="I1321" t="str">
            <v>electronics parts</v>
          </cell>
          <cell r="J1321" t="str">
            <v>SD-3 27.0MHz T/R 24 Tape</v>
          </cell>
          <cell r="K1321" t="str">
            <v>ChÝp SD-3 27.0MHz T/R 24</v>
          </cell>
        </row>
        <row r="1322">
          <cell r="D1322" t="str">
            <v>115461163X</v>
          </cell>
          <cell r="E1322" t="str">
            <v>SD-3 12.288MHz   24ﾃ-ﾌﾟ</v>
          </cell>
          <cell r="F1322" t="str">
            <v>CMU015</v>
          </cell>
          <cell r="H1322">
            <v>1</v>
          </cell>
          <cell r="I1322" t="str">
            <v>electronics parts</v>
          </cell>
          <cell r="J1322" t="str">
            <v>SD-3 12.288MHz   24 Tape</v>
          </cell>
          <cell r="K1322" t="str">
            <v>ChÝp SD-3 12.288MHz 24</v>
          </cell>
        </row>
        <row r="1323">
          <cell r="D1323" t="str">
            <v>101048174A</v>
          </cell>
          <cell r="E1323" t="str">
            <v>CMS160S ﾌﾛﾝﾄﾊﾟﾈﾙ ﾇﾘ</v>
          </cell>
          <cell r="F1323" t="str">
            <v>SKC143</v>
          </cell>
          <cell r="H1323">
            <v>2</v>
          </cell>
          <cell r="I1323" t="str">
            <v>mechanical parts</v>
          </cell>
          <cell r="J1323" t="str">
            <v>CMS160S Front Panel</v>
          </cell>
          <cell r="K1323" t="str">
            <v>B¶n mÆt tr­íc CMS160S</v>
          </cell>
        </row>
        <row r="1324">
          <cell r="D1324" t="str">
            <v>101048196A</v>
          </cell>
          <cell r="E1324" t="str">
            <v>CMS90S ﾌﾛﾝﾄﾊﾟﾈﾙ ﾇﾘ</v>
          </cell>
          <cell r="F1324" t="str">
            <v>SKC142</v>
          </cell>
          <cell r="H1324">
            <v>2</v>
          </cell>
          <cell r="I1324" t="str">
            <v>mechanical parts</v>
          </cell>
          <cell r="J1324" t="str">
            <v>CMS90S Front Panel</v>
          </cell>
          <cell r="K1324" t="str">
            <v>B¶n mÆt tr­íc CMS90S</v>
          </cell>
        </row>
        <row r="1325">
          <cell r="D1325" t="str">
            <v>1020240920</v>
          </cell>
          <cell r="E1325" t="str">
            <v>CMS160D LEDｽﾍﾟｰｻ H4.5</v>
          </cell>
          <cell r="F1325" t="str">
            <v>M1A144</v>
          </cell>
          <cell r="H1325">
            <v>2</v>
          </cell>
          <cell r="I1325" t="str">
            <v>mechanical parts</v>
          </cell>
          <cell r="J1325" t="str">
            <v>CMS160D Led Spacer Led-4.2</v>
          </cell>
          <cell r="K1325" t="str">
            <v>MiÕng ®Öm ®ièt CMS160D H4.5</v>
          </cell>
        </row>
        <row r="1326">
          <cell r="D1326" t="str">
            <v>1021539650</v>
          </cell>
          <cell r="E1326" t="str">
            <v>CMS160D ﾃﾞﾝｹﾞﾝﾂﾏﾐｶﾞｲﾄﾞ</v>
          </cell>
          <cell r="F1326" t="str">
            <v>K3B018</v>
          </cell>
          <cell r="H1326">
            <v>2</v>
          </cell>
          <cell r="I1326" t="str">
            <v>mechanical parts</v>
          </cell>
          <cell r="J1326" t="str">
            <v>CMS160D Knob Guide</v>
          </cell>
          <cell r="K1326" t="str">
            <v xml:space="preserve">Thanh dÉn CMS160D </v>
          </cell>
        </row>
        <row r="1327">
          <cell r="D1327" t="str">
            <v>115270857B</v>
          </cell>
          <cell r="E1327" t="str">
            <v>P2G-CP10ALCOMPPCB154*145</v>
          </cell>
          <cell r="F1327" t="str">
            <v>CMS101</v>
          </cell>
          <cell r="H1327">
            <v>1</v>
          </cell>
          <cell r="I1327" t="str">
            <v>electronics parts</v>
          </cell>
          <cell r="J1327" t="str">
            <v>P2G-CP10ALCOMPPCB154*145</v>
          </cell>
          <cell r="K1327" t="str">
            <v>B¶ng m¹ch P2G-CP10AL 154*145</v>
          </cell>
        </row>
        <row r="1328">
          <cell r="D1328" t="str">
            <v>115270893B</v>
          </cell>
          <cell r="E1328" t="str">
            <v>P2G-CP40SAL COMP 230*230</v>
          </cell>
          <cell r="F1328" t="str">
            <v>CMS035</v>
          </cell>
          <cell r="H1328">
            <v>1</v>
          </cell>
          <cell r="I1328" t="str">
            <v>electronics parts</v>
          </cell>
          <cell r="J1328" t="str">
            <v>P2G-CP40SAL COMP 230*230</v>
          </cell>
          <cell r="K1328" t="str">
            <v>B¶ng m¹ch P2G-CP40SAL 230*230</v>
          </cell>
        </row>
        <row r="1329">
          <cell r="D1329" t="str">
            <v>1155117270</v>
          </cell>
          <cell r="E1329" t="str">
            <v>CMS160D ﾗﾊﾞ-ｽｲｯﾁ</v>
          </cell>
          <cell r="F1329" t="str">
            <v>M1D110</v>
          </cell>
          <cell r="H1329">
            <v>2</v>
          </cell>
          <cell r="I1329" t="str">
            <v>mechanical parts</v>
          </cell>
          <cell r="J1329" t="str">
            <v>CMS160D Rubber Keypad</v>
          </cell>
          <cell r="K1329" t="str">
            <v>C«ng t¾c cao su CMS160D</v>
          </cell>
        </row>
        <row r="1330">
          <cell r="D1330" t="str">
            <v>1230208110</v>
          </cell>
          <cell r="E1330" t="str">
            <v>213A-25DSBAAA3 Dｻﾌﾞｺﾈｸﾀ</v>
          </cell>
          <cell r="F1330" t="str">
            <v>M1E013</v>
          </cell>
          <cell r="H1330">
            <v>2</v>
          </cell>
          <cell r="I1330" t="str">
            <v>mechanical parts</v>
          </cell>
          <cell r="J1330" t="str">
            <v xml:space="preserve">D SUB 213A-25DSBAAA3 </v>
          </cell>
          <cell r="K1330" t="str">
            <v xml:space="preserve">D©y nèi phô D 213A-25DSBAAA3 </v>
          </cell>
        </row>
        <row r="1331">
          <cell r="D1331" t="str">
            <v>1152219160</v>
          </cell>
          <cell r="E1331" t="str">
            <v>P6G-CMS161D MAIN 230*330</v>
          </cell>
          <cell r="F1331" t="str">
            <v>CMS042</v>
          </cell>
          <cell r="H1331">
            <v>1</v>
          </cell>
          <cell r="I1331" t="str">
            <v>electronics parts</v>
          </cell>
          <cell r="J1331" t="str">
            <v>P6G-CMS161D MAIN 230*330</v>
          </cell>
          <cell r="K1331" t="str">
            <v>B¶ng m¹ch chÝnh P6G-CMS161D 230*330</v>
          </cell>
        </row>
        <row r="1332">
          <cell r="D1332" t="str">
            <v>1152707890</v>
          </cell>
          <cell r="E1332" t="str">
            <v>P2G-CMS160D SW   154*330</v>
          </cell>
          <cell r="F1332" t="str">
            <v>CMS121</v>
          </cell>
          <cell r="H1332">
            <v>1</v>
          </cell>
          <cell r="I1332" t="str">
            <v>electronics parts</v>
          </cell>
          <cell r="J1332" t="str">
            <v>P2G-CMS160D SW   154*330</v>
          </cell>
          <cell r="K1332" t="str">
            <v>B¶ng m¹ch P2G-CMS160D SW   154*330</v>
          </cell>
        </row>
        <row r="1333">
          <cell r="D1333" t="str">
            <v>1152707960</v>
          </cell>
          <cell r="E1333" t="str">
            <v>P4G-CMS90D SW    154*318</v>
          </cell>
          <cell r="F1333" t="str">
            <v>CMS123</v>
          </cell>
          <cell r="H1333">
            <v>1</v>
          </cell>
          <cell r="I1333" t="str">
            <v>electronics parts</v>
          </cell>
          <cell r="J1333" t="str">
            <v>P4G-CMS90D SW    154*318</v>
          </cell>
          <cell r="K1333" t="str">
            <v>B¶ng m¹ch P4G-CMS90D SW    154*318</v>
          </cell>
        </row>
        <row r="1334">
          <cell r="D1334" t="str">
            <v>1152708310</v>
          </cell>
          <cell r="E1334" t="str">
            <v>P2G-CMS160D BNC  180*310</v>
          </cell>
          <cell r="F1334" t="str">
            <v>CMS124</v>
          </cell>
          <cell r="H1334">
            <v>1</v>
          </cell>
          <cell r="I1334" t="str">
            <v>electronics parts</v>
          </cell>
          <cell r="J1334" t="str">
            <v>P2G-CMS160D BNC  180*310</v>
          </cell>
          <cell r="K1334" t="str">
            <v>B¶ng m¹ch P2G-CMS160D BNC  180*310</v>
          </cell>
        </row>
        <row r="1335">
          <cell r="D1335" t="str">
            <v>1152708480</v>
          </cell>
          <cell r="E1335" t="str">
            <v>P2G-CMS90D BNC   154*311</v>
          </cell>
          <cell r="F1335" t="str">
            <v>CMS122</v>
          </cell>
          <cell r="H1335">
            <v>1</v>
          </cell>
          <cell r="I1335" t="str">
            <v>electronics parts</v>
          </cell>
          <cell r="J1335" t="str">
            <v>P2G-CMS90D BNC   154*311</v>
          </cell>
          <cell r="K1335" t="str">
            <v>B¶ng m¹ch P2G-CMS90D BNC   154*311</v>
          </cell>
        </row>
        <row r="1336">
          <cell r="D1336" t="str">
            <v>V312100170</v>
          </cell>
          <cell r="E1336" t="str">
            <v>ﾃｲｶｸﾒｲﾊﾞﾝ ﾑｼﾞ 55*36</v>
          </cell>
          <cell r="F1336" t="str">
            <v>K3S003</v>
          </cell>
          <cell r="G1336" t="str">
            <v>ﾃｲｶｸﾒｲﾊﾞﾝ ﾑｼﾞ 55*36</v>
          </cell>
          <cell r="H1336">
            <v>2</v>
          </cell>
          <cell r="I1336" t="str">
            <v>mechanical parts</v>
          </cell>
          <cell r="J1336" t="str">
            <v>Blank Name Plate 55*36mm</v>
          </cell>
          <cell r="K1336" t="str">
            <v>§Ò can tr¾ng 55*36mm</v>
          </cell>
        </row>
        <row r="1337">
          <cell r="D1337" t="str">
            <v>113401466X</v>
          </cell>
          <cell r="E1337" t="str">
            <v>2125 50V   20PF CHJﾁｯﾌﾟT</v>
          </cell>
          <cell r="F1337" t="str">
            <v>***ﾊｲｷ</v>
          </cell>
          <cell r="H1337">
            <v>1</v>
          </cell>
          <cell r="I1337" t="str">
            <v>electronics parts</v>
          </cell>
          <cell r="J1337" t="str">
            <v>2125 50V   20PF CHJ Chip T</v>
          </cell>
          <cell r="K1337" t="str">
            <v>ChÝp 2125 50V 20PF CHJ  T</v>
          </cell>
        </row>
        <row r="1338">
          <cell r="D1338" t="str">
            <v>1233923520</v>
          </cell>
          <cell r="E1338" t="str">
            <v>5P72#20(100)BAWAA/VH15ﾊﾝ</v>
          </cell>
          <cell r="F1338" t="str">
            <v>C7K001</v>
          </cell>
          <cell r="H1338">
            <v>5</v>
          </cell>
          <cell r="I1338" t="str">
            <v>connection parts</v>
          </cell>
          <cell r="J1338" t="str">
            <v>5P72#20(100)BAWAA/VH15</v>
          </cell>
          <cell r="K1338" t="str">
            <v>D©y nèi 5P72#20(100)BAWAA/VH15</v>
          </cell>
        </row>
        <row r="1339">
          <cell r="D1339" t="str">
            <v>1233967540</v>
          </cell>
          <cell r="E1339" t="str">
            <v>4-3P72#20(80)WAABZ/VH-VH</v>
          </cell>
          <cell r="F1339" t="str">
            <v>C7K053</v>
          </cell>
          <cell r="H1339">
            <v>5</v>
          </cell>
          <cell r="I1339" t="str">
            <v>connection parts</v>
          </cell>
          <cell r="J1339" t="str">
            <v>4-3P72#20(80)WAABZ/VH-VH</v>
          </cell>
          <cell r="K1339" t="str">
            <v>D©y nèi 4-3P72#20(80)WAABZ/VH-VH</v>
          </cell>
        </row>
        <row r="1340">
          <cell r="D1340" t="str">
            <v>6252001040</v>
          </cell>
          <cell r="E1340" t="str">
            <v>UL1672AWG22 ｸﾛ 300-15-15</v>
          </cell>
          <cell r="F1340" t="str">
            <v>H1P003</v>
          </cell>
          <cell r="H1340">
            <v>5</v>
          </cell>
          <cell r="I1340" t="str">
            <v>connection parts</v>
          </cell>
          <cell r="J1340" t="str">
            <v>UL Lead Wire 1672#22 WHT/BLK</v>
          </cell>
          <cell r="K1340" t="str">
            <v>D©y dÉn chÝnh UL 1672#22 WHT/BLK</v>
          </cell>
        </row>
        <row r="1341">
          <cell r="D1341" t="str">
            <v>6252011490</v>
          </cell>
          <cell r="E1341" t="str">
            <v>UL1672AWG22ｼﾛ 300-15-15</v>
          </cell>
          <cell r="F1341" t="str">
            <v>C7K007</v>
          </cell>
          <cell r="H1341">
            <v>5</v>
          </cell>
          <cell r="I1341" t="str">
            <v>connection parts</v>
          </cell>
          <cell r="J1341" t="str">
            <v>UL1672AWG22 300-15-15</v>
          </cell>
          <cell r="K1341" t="str">
            <v>D©y dÉn chÝnh UL1672AWG22 300-15-15</v>
          </cell>
        </row>
        <row r="1342">
          <cell r="D1342" t="str">
            <v>2010404650</v>
          </cell>
          <cell r="E1342" t="str">
            <v>CMS91S ﾌﾛﾝﾄﾊﾟﾈﾙ ｼﾙｸ</v>
          </cell>
          <cell r="F1342" t="str">
            <v>SK****</v>
          </cell>
          <cell r="I1342" t="e">
            <v>#N/A</v>
          </cell>
          <cell r="J1342" t="e">
            <v>#N/A</v>
          </cell>
          <cell r="K1342" t="str">
            <v>In l­íi mÆt tr­íc CMS91S</v>
          </cell>
        </row>
        <row r="1343">
          <cell r="D1343" t="str">
            <v>2010404780</v>
          </cell>
          <cell r="E1343" t="str">
            <v>CMS91D ﾌﾛﾝﾄﾊﾟﾈﾙ ｼﾙｸ</v>
          </cell>
          <cell r="F1343" t="str">
            <v>SK****</v>
          </cell>
          <cell r="I1343" t="e">
            <v>#N/A</v>
          </cell>
          <cell r="J1343" t="e">
            <v>#N/A</v>
          </cell>
          <cell r="K1343" t="str">
            <v>In l­íi mÆt tr­íc CMS91D</v>
          </cell>
        </row>
        <row r="1344">
          <cell r="D1344" t="str">
            <v>2010404830</v>
          </cell>
          <cell r="E1344" t="str">
            <v>CMS161S ﾌﾛﾝﾄﾊﾟﾈﾙ ｼﾙｸ</v>
          </cell>
          <cell r="F1344" t="str">
            <v>SK****</v>
          </cell>
          <cell r="I1344" t="e">
            <v>#N/A</v>
          </cell>
          <cell r="J1344" t="e">
            <v>#N/A</v>
          </cell>
          <cell r="K1344" t="str">
            <v xml:space="preserve">In l­íi mÆt tr­íc CMS161S </v>
          </cell>
        </row>
        <row r="1345">
          <cell r="D1345" t="str">
            <v>2010404900</v>
          </cell>
          <cell r="E1345" t="str">
            <v>CMS161D ﾌﾛﾝﾄﾊﾟﾈﾙ ｼﾙｸ</v>
          </cell>
          <cell r="F1345" t="str">
            <v>SK****</v>
          </cell>
          <cell r="I1345" t="e">
            <v>#N/A</v>
          </cell>
          <cell r="J1345" t="e">
            <v>#N/A</v>
          </cell>
          <cell r="K1345" t="str">
            <v>In l­íi mÆt tr­íc CMS161D</v>
          </cell>
        </row>
        <row r="1346">
          <cell r="D1346" t="str">
            <v>2010405550</v>
          </cell>
          <cell r="E1346" t="str">
            <v>CMS0140 CMS161Sﾌﾛﾝﾄﾊﾟﾈﾙｼ</v>
          </cell>
          <cell r="F1346" t="str">
            <v>SK****</v>
          </cell>
          <cell r="I1346" t="e">
            <v>#N/A</v>
          </cell>
          <cell r="J1346" t="e">
            <v>#N/A</v>
          </cell>
          <cell r="K1346" t="str">
            <v>In l­íi mÆt tr­íc CMS0140 CMS161S</v>
          </cell>
        </row>
        <row r="1347">
          <cell r="D1347" t="str">
            <v>2010405660</v>
          </cell>
          <cell r="E1347" t="str">
            <v>CMS0150 CMS91Dﾌﾛﾝﾄﾊﾟﾈﾙｼﾙ</v>
          </cell>
          <cell r="F1347" t="str">
            <v>SK****</v>
          </cell>
          <cell r="I1347" t="e">
            <v>#N/A</v>
          </cell>
          <cell r="J1347" t="e">
            <v>#N/A</v>
          </cell>
          <cell r="K1347" t="str">
            <v>In l­íi mÆt tr­íc CMS0150 CMS91D</v>
          </cell>
        </row>
        <row r="1348">
          <cell r="D1348" t="str">
            <v>2010405790</v>
          </cell>
          <cell r="E1348" t="str">
            <v>CMS0160 CMS161Dﾌﾛﾝﾄﾊﾟﾈﾙｼ</v>
          </cell>
          <cell r="F1348" t="str">
            <v>SK****</v>
          </cell>
          <cell r="I1348" t="e">
            <v>#N/A</v>
          </cell>
          <cell r="J1348" t="e">
            <v>#N/A</v>
          </cell>
          <cell r="K1348" t="str">
            <v>In l­íi mÆt tr­íc CMS0160 CMS161D</v>
          </cell>
        </row>
        <row r="1349">
          <cell r="D1349" t="str">
            <v>2010405840</v>
          </cell>
          <cell r="E1349" t="str">
            <v>CMS0130 CMS91Sﾌﾛﾝﾄﾊﾟﾈﾙｼﾙ</v>
          </cell>
          <cell r="F1349" t="str">
            <v>SK****</v>
          </cell>
          <cell r="I1349" t="e">
            <v>#N/A</v>
          </cell>
          <cell r="J1349" t="e">
            <v>#N/A</v>
          </cell>
          <cell r="K1349" t="str">
            <v>In l­íi mÆt tr­íc CMS0130 CMS91S</v>
          </cell>
        </row>
        <row r="1350">
          <cell r="D1350" t="str">
            <v>2013512750</v>
          </cell>
          <cell r="E1350" t="str">
            <v>CMS91D ﾘｱﾊﾟﾈﾙ ｼﾙｸ</v>
          </cell>
          <cell r="F1350" t="str">
            <v>SK****</v>
          </cell>
          <cell r="I1350" t="e">
            <v>#N/A</v>
          </cell>
          <cell r="J1350" t="e">
            <v>#N/A</v>
          </cell>
          <cell r="K1350" t="str">
            <v>In l­íi mÆt sau CMS91D</v>
          </cell>
        </row>
        <row r="1351">
          <cell r="D1351" t="str">
            <v>2013513030</v>
          </cell>
          <cell r="E1351" t="str">
            <v>CMS161D ﾘｱﾊﾟﾈﾙ ｼﾙｸ</v>
          </cell>
          <cell r="F1351" t="str">
            <v>SK****</v>
          </cell>
          <cell r="I1351" t="e">
            <v>#N/A</v>
          </cell>
          <cell r="J1351" t="e">
            <v>#N/A</v>
          </cell>
          <cell r="K1351" t="str">
            <v>In l­íi mÆt sau CMS161D</v>
          </cell>
        </row>
        <row r="1352">
          <cell r="D1352" t="str">
            <v>2013520540</v>
          </cell>
          <cell r="E1352" t="str">
            <v>CMS0130 ﾘｱﾊﾟﾈﾙ ｼﾙｸ</v>
          </cell>
          <cell r="F1352" t="str">
            <v>SK****</v>
          </cell>
          <cell r="I1352" t="e">
            <v>#N/A</v>
          </cell>
          <cell r="J1352" t="e">
            <v>#N/A</v>
          </cell>
          <cell r="K1352" t="str">
            <v>In l­íi mÆt sau CMS0130</v>
          </cell>
        </row>
        <row r="1353">
          <cell r="D1353" t="str">
            <v>2013520650</v>
          </cell>
          <cell r="E1353" t="str">
            <v>CMS0140 ﾘｱﾊﾟﾈﾙ ｼﾙｸ</v>
          </cell>
          <cell r="F1353" t="str">
            <v>SK****</v>
          </cell>
          <cell r="I1353" t="e">
            <v>#N/A</v>
          </cell>
          <cell r="J1353" t="e">
            <v>#N/A</v>
          </cell>
          <cell r="K1353" t="str">
            <v xml:space="preserve">In l­íi mÆt sau CMS0140 </v>
          </cell>
        </row>
        <row r="1354">
          <cell r="D1354" t="str">
            <v>1321602610</v>
          </cell>
          <cell r="E1354" t="str">
            <v>CMS90 ﾊﾟｯｷﾝｸﾞｹｰｽ</v>
          </cell>
          <cell r="F1354" t="str">
            <v>TO****</v>
          </cell>
          <cell r="H1354">
            <v>7</v>
          </cell>
          <cell r="I1354" t="str">
            <v xml:space="preserve">packing material </v>
          </cell>
          <cell r="J1354" t="str">
            <v>CMS90 Packing Case</v>
          </cell>
          <cell r="K1354" t="str">
            <v xml:space="preserve">Hép carton CMS90 </v>
          </cell>
        </row>
        <row r="1355">
          <cell r="D1355" t="str">
            <v>6320408900</v>
          </cell>
          <cell r="E1355" t="str">
            <v>CMS90 輸送箱</v>
          </cell>
          <cell r="F1355" t="str">
            <v>TO****</v>
          </cell>
          <cell r="H1355">
            <v>7</v>
          </cell>
          <cell r="I1355" t="str">
            <v xml:space="preserve">packing material </v>
          </cell>
          <cell r="J1355" t="str">
            <v>CMS90 Outer Packing Case</v>
          </cell>
          <cell r="K1355" t="str">
            <v>Hép carton bao ngoµi CMS90</v>
          </cell>
        </row>
        <row r="1356">
          <cell r="D1356" t="str">
            <v>V123100312</v>
          </cell>
          <cell r="E1356" t="str">
            <v>UL LEAD WIRE 1672#22 WHT 2000F/ROLL</v>
          </cell>
          <cell r="J1356" t="str">
            <v>UL LEAD WIRE 1672#22 WHT 2000F/ROLL</v>
          </cell>
          <cell r="K1356" t="str">
            <v>D©y dÉn UL 1672#22 WHT</v>
          </cell>
        </row>
        <row r="1357">
          <cell r="D1357" t="str">
            <v>V123100313</v>
          </cell>
          <cell r="E1357" t="str">
            <v>UL LEAD WIRE 1672#22 BLK 2000F/ROLL</v>
          </cell>
          <cell r="J1357" t="str">
            <v>UL LEAD WIRE 1672#22 BLK 2000F/ROLL</v>
          </cell>
          <cell r="K1357" t="str">
            <v xml:space="preserve">D©y dÉn UL  1672#22 BLK </v>
          </cell>
        </row>
        <row r="1358">
          <cell r="D1358" t="str">
            <v>V123100314</v>
          </cell>
          <cell r="E1358" t="str">
            <v>UL LEAD WIRE 1015#18 GRN/YEL 2000F/ROLL</v>
          </cell>
          <cell r="J1358" t="str">
            <v>UL LEAD WIRE 1015#18 GRN/YEL 2000F/ROLL</v>
          </cell>
          <cell r="K1358" t="str">
            <v>D©y dÉn 1015#18 GRN/YEL</v>
          </cell>
        </row>
        <row r="1360">
          <cell r="D1360" t="str">
            <v>115221929B</v>
          </cell>
          <cell r="E1360" t="str">
            <v>P6G-CC110 187*154</v>
          </cell>
          <cell r="J1360" t="str">
            <v>P6G-CC110 187*154</v>
          </cell>
          <cell r="K1360" t="str">
            <v>B¶ng m¹ch P6G-CC110 187*154</v>
          </cell>
        </row>
        <row r="1361">
          <cell r="D1361" t="str">
            <v>1021541080</v>
          </cell>
          <cell r="E1361" t="str">
            <v>CCC150 Mount Base</v>
          </cell>
          <cell r="J1361" t="str">
            <v>CCC150 Mount Base</v>
          </cell>
          <cell r="K1361" t="str">
            <v>§Õ CCC150</v>
          </cell>
        </row>
        <row r="1362">
          <cell r="D1362" t="str">
            <v>1023140690</v>
          </cell>
          <cell r="E1362" t="str">
            <v>CCC10ZL Camera Assy Cramp</v>
          </cell>
          <cell r="J1362" t="str">
            <v>CCC10ZL Camera Assy Cramp</v>
          </cell>
          <cell r="K1362" t="str">
            <v xml:space="preserve">§ai CCC10ZL </v>
          </cell>
        </row>
        <row r="1363">
          <cell r="D1363" t="str">
            <v>133127993A</v>
          </cell>
          <cell r="E1363" t="str">
            <v>CCC110 Manual (JPN)</v>
          </cell>
          <cell r="J1363" t="str">
            <v>CCC110 Manual (JPN)</v>
          </cell>
          <cell r="K1363" t="str">
            <v>S¸ch h­íng dÉn CCC110</v>
          </cell>
        </row>
        <row r="1364">
          <cell r="D1364" t="str">
            <v>111069527X</v>
          </cell>
          <cell r="E1364" t="str">
            <v>AN77L12M</v>
          </cell>
          <cell r="J1364" t="str">
            <v>AN77L12M</v>
          </cell>
          <cell r="K1364" t="str">
            <v>ChÝp AN77L12M</v>
          </cell>
        </row>
        <row r="1365">
          <cell r="D1365" t="str">
            <v>111070998X</v>
          </cell>
          <cell r="E1365" t="str">
            <v>2SJ634                TAPING</v>
          </cell>
          <cell r="J1365" t="str">
            <v>2SJ634                TAPING</v>
          </cell>
          <cell r="K1365" t="str">
            <v>ChÝp 2SJ634                TAPING</v>
          </cell>
        </row>
        <row r="1366">
          <cell r="D1366" t="str">
            <v>111114678X</v>
          </cell>
          <cell r="E1366" t="str">
            <v>TC7S00F CMOS TE85L Chip T</v>
          </cell>
          <cell r="J1366" t="str">
            <v>TC7S00F CMOS TE85L Chip T</v>
          </cell>
          <cell r="K1366" t="str">
            <v>ChÝp TC7S00F CMOS TE85L</v>
          </cell>
        </row>
        <row r="1367">
          <cell r="D1367" t="str">
            <v>112805632X</v>
          </cell>
          <cell r="E1367" t="str">
            <v>ERJ3RBD 821V</v>
          </cell>
          <cell r="J1367" t="str">
            <v>ERJ3RBD 821V</v>
          </cell>
          <cell r="K1367" t="str">
            <v>§iÖn trë ERJ3RBD 821V</v>
          </cell>
        </row>
        <row r="1368">
          <cell r="D1368" t="str">
            <v>112805658X</v>
          </cell>
          <cell r="E1368" t="str">
            <v>ERJ3RBD152V</v>
          </cell>
          <cell r="J1368" t="str">
            <v>ERJ3RBD152V</v>
          </cell>
          <cell r="K1368" t="str">
            <v>§iÖn trë ERJ3RBD152V</v>
          </cell>
        </row>
        <row r="1369">
          <cell r="D1369" t="str">
            <v>113420900X</v>
          </cell>
          <cell r="E1369" t="str">
            <v>20SVP 10MF OSｺﾝ</v>
          </cell>
          <cell r="J1369" t="str">
            <v>20SVP 10MF OSｺﾝ</v>
          </cell>
          <cell r="K1369" t="str">
            <v>ChÝp 20SVP 10MF OSｺﾝ</v>
          </cell>
        </row>
        <row r="1370">
          <cell r="D1370" t="str">
            <v>114199409X</v>
          </cell>
          <cell r="E1370" t="str">
            <v>SLF7045T 470MH      TAPING</v>
          </cell>
          <cell r="J1370" t="str">
            <v>SLF7045T 470MH      TAPING</v>
          </cell>
          <cell r="K1370" t="str">
            <v>Tô SLF7045T 470MH      TAPING</v>
          </cell>
        </row>
        <row r="1371">
          <cell r="D1371" t="str">
            <v>1210380100</v>
          </cell>
          <cell r="E1371" t="str">
            <v>CCC100ZL Rear Cover</v>
          </cell>
          <cell r="J1371" t="str">
            <v>CCC100ZL Rear Cover</v>
          </cell>
          <cell r="K1371" t="str">
            <v>TÊm ®Ëy sau CCC100ZL</v>
          </cell>
        </row>
        <row r="1372">
          <cell r="D1372" t="str">
            <v>121038023A</v>
          </cell>
          <cell r="E1372" t="str">
            <v>CCC100ZL Lens Cover</v>
          </cell>
          <cell r="J1372" t="str">
            <v>CCC100ZL Lens Cover</v>
          </cell>
          <cell r="K1372" t="str">
            <v>N¾p ®Ëy thÊu kÝnh CCC100ZL</v>
          </cell>
        </row>
        <row r="1373">
          <cell r="D1373" t="str">
            <v>1000733510</v>
          </cell>
          <cell r="E1373" t="str">
            <v>Bari Fuokaru Lens QG2Z0312ABC1</v>
          </cell>
          <cell r="J1373" t="str">
            <v>Bari Fuokaru Lens QG2Z0312ABC1</v>
          </cell>
          <cell r="K1373" t="str">
            <v>ThÊu kÝnh QG2Z0312ABC1</v>
          </cell>
        </row>
        <row r="1374">
          <cell r="D1374" t="str">
            <v>113134869X</v>
          </cell>
          <cell r="E1374" t="str">
            <v>MCE    6.3V   10MF Chip T</v>
          </cell>
          <cell r="J1374" t="str">
            <v>MCE    6.3V   10MF Chip T</v>
          </cell>
          <cell r="K1374" t="str">
            <v>ChÝp MCE    6.3V   10MF Chip T</v>
          </cell>
        </row>
        <row r="1375">
          <cell r="D1375" t="str">
            <v>113329744X</v>
          </cell>
          <cell r="E1375" t="str">
            <v>MVH 35V33MF</v>
          </cell>
          <cell r="J1375" t="str">
            <v>MVH 35V33MF</v>
          </cell>
          <cell r="K1375" t="str">
            <v>ChÝp MVH 35V33MF</v>
          </cell>
        </row>
        <row r="1376">
          <cell r="D1376" t="str">
            <v>1310632040</v>
          </cell>
          <cell r="E1376" t="str">
            <v>Signature H=5.5</v>
          </cell>
          <cell r="J1376" t="str">
            <v>Signature H=5.5</v>
          </cell>
          <cell r="K1376" t="str">
            <v>Signature H=5.5</v>
          </cell>
        </row>
        <row r="1377">
          <cell r="D1377" t="str">
            <v>123396570B</v>
          </cell>
          <cell r="E1377" t="str">
            <v>6P-1685#28(65)W*6/SH-SH</v>
          </cell>
          <cell r="J1377" t="str">
            <v>6P-1685#28(65)W*6/SH-SH</v>
          </cell>
          <cell r="K1377" t="str">
            <v>D©y nèi 6P-1685#28(65)W*6/SH-SH</v>
          </cell>
        </row>
        <row r="1378">
          <cell r="D1378" t="str">
            <v>111012253X</v>
          </cell>
          <cell r="E1378" t="str">
            <v>2SA1576AT106S  ChipT</v>
          </cell>
          <cell r="J1378" t="str">
            <v>2SA1576AT106S  ChipT</v>
          </cell>
          <cell r="K1378" t="str">
            <v xml:space="preserve">ChÝp 2SA1576AT106S  </v>
          </cell>
        </row>
        <row r="1379">
          <cell r="D1379" t="str">
            <v>111024056X</v>
          </cell>
          <cell r="E1379" t="str">
            <v>2SC4081T106S  ChipT</v>
          </cell>
          <cell r="J1379" t="str">
            <v>2SC4081T106S  ChipT</v>
          </cell>
          <cell r="K1379" t="str">
            <v xml:space="preserve">ChÝp 2SC4081T106S  </v>
          </cell>
        </row>
        <row r="1380">
          <cell r="D1380" t="str">
            <v>6060130310</v>
          </cell>
          <cell r="E1380" t="e">
            <v>#N/A</v>
          </cell>
          <cell r="J1380" t="str">
            <v>0/1ｼｭ +ﾅﾍﾞ Bﾀｲﾄ2.6*6FEｸﾛ</v>
          </cell>
          <cell r="K1380" t="str">
            <v>VÝt B2.6*6FE</v>
          </cell>
        </row>
        <row r="1381">
          <cell r="D1381" t="str">
            <v>1233977240</v>
          </cell>
          <cell r="E1381" t="str">
            <v>3P1685#28(45) W*3/SH-SH</v>
          </cell>
          <cell r="J1381" t="str">
            <v>3P1685#28(45) W*3/SH-SH</v>
          </cell>
          <cell r="K1381" t="str">
            <v>D©y nèi 3P1685#28(45) W*3/SH-SH</v>
          </cell>
        </row>
        <row r="1382">
          <cell r="D1382">
            <v>1321614390</v>
          </cell>
          <cell r="E1382" t="str">
            <v>C-CV14 Packing Case</v>
          </cell>
          <cell r="J1382" t="str">
            <v>C-CV14 Packing Case</v>
          </cell>
          <cell r="K1382" t="str">
            <v xml:space="preserve">Hép carton C-CV14 </v>
          </cell>
        </row>
        <row r="1383">
          <cell r="D1383">
            <v>1321613010</v>
          </cell>
          <cell r="E1383" t="str">
            <v>CCV14 Outer Packing Case</v>
          </cell>
          <cell r="J1383" t="str">
            <v>CCV14 Outer Packing Case</v>
          </cell>
          <cell r="K1383" t="str">
            <v>Hép bao ngoµi CCV14</v>
          </cell>
        </row>
        <row r="1384">
          <cell r="D1384" t="str">
            <v>1020244290</v>
          </cell>
          <cell r="E1384" t="str">
            <v>ASB2016 Sleeve L=16</v>
          </cell>
          <cell r="J1384" t="str">
            <v>ASB2016 Sleeve L=16</v>
          </cell>
          <cell r="K1384" t="str">
            <v>èng nèi ASB2016 L=16</v>
          </cell>
        </row>
        <row r="1385">
          <cell r="D1385" t="str">
            <v>1020244340</v>
          </cell>
          <cell r="E1385" t="str">
            <v>BSB2016 Sleeve L=16</v>
          </cell>
          <cell r="J1385" t="str">
            <v>BSB2016 Sleeve L=16</v>
          </cell>
          <cell r="K1385" t="str">
            <v>èng nèi BSB2016 L=16</v>
          </cell>
        </row>
        <row r="1386">
          <cell r="D1386" t="str">
            <v>1050269560</v>
          </cell>
          <cell r="E1386" t="str">
            <v>O Ring 8.8*1.9 EPDM40</v>
          </cell>
          <cell r="J1386" t="str">
            <v>O Ring 8.8*1.9 EPDM40</v>
          </cell>
          <cell r="K1386" t="str">
            <v>Vßng 8.8*1.9 EPDM40</v>
          </cell>
        </row>
        <row r="1387">
          <cell r="D1387" t="str">
            <v>1050269670</v>
          </cell>
          <cell r="E1387" t="str">
            <v>O Ring 66.6*3.5 EPDM40</v>
          </cell>
          <cell r="J1387" t="str">
            <v>O Ring 66.6*3.5 EPDM40</v>
          </cell>
          <cell r="K1387" t="str">
            <v>Vßng 66.6*3.5 EPDM40</v>
          </cell>
        </row>
        <row r="1388">
          <cell r="D1388" t="str">
            <v>1152807110</v>
          </cell>
          <cell r="E1388" t="str">
            <v>P4G-CV20 POWER 112*124</v>
          </cell>
          <cell r="J1388" t="str">
            <v>P4G-CV20 POWER 112*124</v>
          </cell>
          <cell r="K1388" t="str">
            <v>B¶ng m¹ch P4G-CV20 POWER 112*124</v>
          </cell>
        </row>
        <row r="1389">
          <cell r="D1389" t="str">
            <v>1240273340</v>
          </cell>
          <cell r="E1389" t="str">
            <v>CCV20 Seal Tona Kanagu</v>
          </cell>
          <cell r="J1389" t="str">
            <v>CCV20 Seal Tona Kanagu</v>
          </cell>
          <cell r="K1389" t="str">
            <v xml:space="preserve">TÊm ®ì CCV20 </v>
          </cell>
        </row>
        <row r="1390">
          <cell r="D1390" t="str">
            <v>1255120150</v>
          </cell>
          <cell r="E1390" t="str">
            <v>CCV20 Seal Osae Kanagu</v>
          </cell>
          <cell r="J1390" t="str">
            <v>CCV20 Seal Osae Kanagu</v>
          </cell>
          <cell r="K1390" t="str">
            <v xml:space="preserve">TÊm ®Þnh vÞ CCV20 </v>
          </cell>
        </row>
        <row r="1391">
          <cell r="D1391" t="str">
            <v>1312767850</v>
          </cell>
          <cell r="E1391" t="str">
            <v>CCV20 Switch Meiban</v>
          </cell>
          <cell r="J1391" t="str">
            <v>CCV20 Switch Meiban</v>
          </cell>
          <cell r="K1391" t="str">
            <v>C«ng t¾c CCV20</v>
          </cell>
        </row>
        <row r="1392">
          <cell r="D1392" t="str">
            <v>131276792A</v>
          </cell>
          <cell r="E1392" t="str">
            <v>CCV20 Monitor Sutsuryo Meiban</v>
          </cell>
          <cell r="J1392" t="str">
            <v>CCV20 Monitor Sutsuryo Meiban</v>
          </cell>
          <cell r="K1392" t="str">
            <v>XuÊt l­u CCV20</v>
          </cell>
        </row>
        <row r="1393">
          <cell r="D1393" t="str">
            <v>133215061A</v>
          </cell>
          <cell r="E1393" t="str">
            <v>CCV20 Hole Gauge</v>
          </cell>
          <cell r="J1393" t="str">
            <v>CCV20 Hole Gauge</v>
          </cell>
          <cell r="K1393" t="str">
            <v>§o lç CCV20</v>
          </cell>
        </row>
        <row r="1394">
          <cell r="D1394" t="str">
            <v>1332151190</v>
          </cell>
          <cell r="E1394" t="str">
            <v>CCV20 Inner Cover Chyosetsu</v>
          </cell>
          <cell r="J1394" t="str">
            <v>CCV20 Inner Cover Chyosetsu</v>
          </cell>
          <cell r="K1394" t="str">
            <v xml:space="preserve">N¾p ®Ëy trong CCV20 </v>
          </cell>
        </row>
        <row r="1395">
          <cell r="D1395" t="str">
            <v>6320413320</v>
          </cell>
          <cell r="E1395" t="str">
            <v>CCV40 ｺｿｳﾊﾞｺ</v>
          </cell>
          <cell r="J1395" t="str">
            <v>CCV40 ｺｿｳﾊﾞｺ</v>
          </cell>
          <cell r="K1395" t="str">
            <v>TÊm chÌn CCV40</v>
          </cell>
        </row>
        <row r="1396">
          <cell r="D1396" t="str">
            <v>1321612600</v>
          </cell>
          <cell r="E1396" t="str">
            <v>CCV40-3 Packing Case</v>
          </cell>
          <cell r="J1396" t="str">
            <v>CCV40-3 Packing Case</v>
          </cell>
          <cell r="K1396" t="str">
            <v xml:space="preserve">Hép carton CCV40-3 </v>
          </cell>
        </row>
        <row r="1397">
          <cell r="D1397" t="str">
            <v>1331285670</v>
          </cell>
          <cell r="E1397" t="str">
            <v>CCV40-3 Manual (JPN)</v>
          </cell>
          <cell r="J1397" t="str">
            <v>CCV40-3 Manual (JPN)</v>
          </cell>
          <cell r="K1397" t="str">
            <v>S¸ch h­íng dÉn CCV40-3</v>
          </cell>
        </row>
        <row r="1398">
          <cell r="D1398" t="str">
            <v>1012148410</v>
          </cell>
          <cell r="E1398" t="str">
            <v>CCV40 Front Cover Painting</v>
          </cell>
          <cell r="J1398" t="str">
            <v xml:space="preserve">CCV40 Front Cover </v>
          </cell>
          <cell r="K1398" t="str">
            <v>N¾p ®Ëy tr­íc CCV40</v>
          </cell>
        </row>
        <row r="1399">
          <cell r="D1399" t="str">
            <v>1012148500</v>
          </cell>
          <cell r="E1399" t="str">
            <v>CCV40 Rear Cover Painting</v>
          </cell>
          <cell r="J1399" t="str">
            <v xml:space="preserve">CCV40 Rear Cover </v>
          </cell>
          <cell r="K1399" t="str">
            <v>N¾p ®Ëy sau CCV40</v>
          </cell>
        </row>
        <row r="1400">
          <cell r="D1400" t="str">
            <v>101214861A</v>
          </cell>
          <cell r="E1400" t="str">
            <v>CCV40 Ring Nut Painting</v>
          </cell>
          <cell r="J1400" t="str">
            <v xml:space="preserve">CCV40 Ring Nut </v>
          </cell>
          <cell r="K1400" t="str">
            <v>èc vßng CCV40</v>
          </cell>
        </row>
        <row r="1401">
          <cell r="D1401" t="str">
            <v>SN514-A</v>
          </cell>
          <cell r="E1401" t="str">
            <v>CCV14CS Front Painting</v>
          </cell>
          <cell r="J1401" t="str">
            <v xml:space="preserve">CCV14CS Front </v>
          </cell>
          <cell r="K1401" t="str">
            <v xml:space="preserve">MÆt tr­íc CCV14CS </v>
          </cell>
        </row>
        <row r="1402">
          <cell r="D1402" t="str">
            <v>1012153520</v>
          </cell>
          <cell r="E1402" t="str">
            <v>CCV14CS Lower Case Painting</v>
          </cell>
          <cell r="J1402" t="str">
            <v xml:space="preserve">CCV14CS Lower Case </v>
          </cell>
          <cell r="K1402" t="str">
            <v xml:space="preserve">Vá d­íi CCV14CS </v>
          </cell>
        </row>
        <row r="1403">
          <cell r="D1403" t="str">
            <v>1012153630</v>
          </cell>
          <cell r="E1403" t="str">
            <v>CCV14CS Upper Case Painting</v>
          </cell>
          <cell r="J1403" t="str">
            <v xml:space="preserve">CCV14CS Upper Case </v>
          </cell>
          <cell r="K1403" t="str">
            <v>Vá trªn CCV14CS</v>
          </cell>
        </row>
        <row r="1404">
          <cell r="D1404" t="str">
            <v>1012153760</v>
          </cell>
          <cell r="E1404" t="str">
            <v>CCV14 Lower Case Painting</v>
          </cell>
          <cell r="J1404" t="str">
            <v xml:space="preserve">CCV14 Lower Case </v>
          </cell>
          <cell r="K1404" t="str">
            <v>Vá d­íi CCV14</v>
          </cell>
        </row>
        <row r="1405">
          <cell r="D1405" t="str">
            <v>1012153810</v>
          </cell>
          <cell r="E1405" t="str">
            <v>CCV14 Upper Case Painting</v>
          </cell>
          <cell r="J1405" t="str">
            <v xml:space="preserve">CCV14 Upper Case </v>
          </cell>
          <cell r="K1405" t="str">
            <v>Vá trªn CCV14</v>
          </cell>
        </row>
        <row r="1406">
          <cell r="D1406" t="str">
            <v>2013520900</v>
          </cell>
          <cell r="E1406" t="str">
            <v>CCV40 Bracket Painting</v>
          </cell>
          <cell r="J1406" t="str">
            <v xml:space="preserve">CCV40 Bracket </v>
          </cell>
          <cell r="K1406" t="str">
            <v>Gi¸ ®ì CCV40</v>
          </cell>
        </row>
        <row r="1407">
          <cell r="D1407" t="str">
            <v>2013521020</v>
          </cell>
          <cell r="E1407" t="str">
            <v>CCV40 Sun Shade Painting</v>
          </cell>
          <cell r="J1407" t="str">
            <v xml:space="preserve">CCV40 Sun Shade </v>
          </cell>
          <cell r="K1407" t="str">
            <v xml:space="preserve">Nãn CCV40 </v>
          </cell>
        </row>
        <row r="1408">
          <cell r="D1408" t="str">
            <v>1010263250</v>
          </cell>
          <cell r="E1408" t="str">
            <v>CCV20 Lens Cover</v>
          </cell>
          <cell r="J1408" t="str">
            <v>CCV20 Lens Cover</v>
          </cell>
          <cell r="K1408" t="str">
            <v>N¾p ®Ëy thÊu kÝnh CCV20</v>
          </cell>
        </row>
        <row r="1409">
          <cell r="D1409" t="str">
            <v>1065131160</v>
          </cell>
          <cell r="E1409" t="str">
            <v>CCV40 Osae Nut</v>
          </cell>
          <cell r="J1409" t="str">
            <v>CCV40 Osae Nut</v>
          </cell>
          <cell r="K1409" t="str">
            <v>èc CCV40</v>
          </cell>
        </row>
        <row r="1410">
          <cell r="D1410" t="str">
            <v>1010262330</v>
          </cell>
          <cell r="E1410" t="str">
            <v>CCV40 Bed Holder</v>
          </cell>
          <cell r="J1410" t="str">
            <v>CCV40 Bed Holder</v>
          </cell>
          <cell r="K1410" t="str">
            <v>Gi÷ thµnh CCV40</v>
          </cell>
        </row>
        <row r="1411">
          <cell r="D1411" t="str">
            <v>1010262400</v>
          </cell>
          <cell r="E1411" t="str">
            <v>CCV40 Bed Cover</v>
          </cell>
          <cell r="J1411" t="str">
            <v>CCV40 Bed Cover</v>
          </cell>
          <cell r="K1411" t="str">
            <v>N¾p ®Ëy thµnh CCV40</v>
          </cell>
        </row>
        <row r="1412">
          <cell r="D1412" t="str">
            <v>1010262730</v>
          </cell>
          <cell r="E1412" t="str">
            <v>CCV20 Case</v>
          </cell>
          <cell r="J1412" t="str">
            <v>CCV20 Case</v>
          </cell>
          <cell r="K1412" t="str">
            <v>Vá CCV20</v>
          </cell>
        </row>
        <row r="1413">
          <cell r="D1413" t="str">
            <v>1010262880</v>
          </cell>
          <cell r="E1413" t="str">
            <v>CCV20 Bottom Cover</v>
          </cell>
          <cell r="J1413" t="str">
            <v>CCV20 Bottom Cover</v>
          </cell>
          <cell r="K1413" t="str">
            <v>N¾p ®Ëy d­íi CCV20</v>
          </cell>
        </row>
        <row r="1414">
          <cell r="D1414" t="str">
            <v>1010263560</v>
          </cell>
          <cell r="E1414" t="str">
            <v>CCV20 Dom Cover ASSY</v>
          </cell>
          <cell r="J1414" t="str">
            <v>CCV20 Dom Cover ASSY</v>
          </cell>
          <cell r="K1414" t="str">
            <v>N¾p ®Ëy vßm CCV20</v>
          </cell>
        </row>
        <row r="1415">
          <cell r="D1415" t="str">
            <v>SN801</v>
          </cell>
          <cell r="E1415" t="str">
            <v>CCV20 Dom Cover Base</v>
          </cell>
          <cell r="J1415" t="str">
            <v>CCV20 Dom Cover Base</v>
          </cell>
          <cell r="K1415" t="str">
            <v>Gi¸ ®ì n¾p ®Ëy vßm CCV20</v>
          </cell>
        </row>
        <row r="1416">
          <cell r="D1416" t="str">
            <v>SN802</v>
          </cell>
          <cell r="E1416" t="str">
            <v>CCV20 Inner Cover</v>
          </cell>
          <cell r="J1416" t="str">
            <v>CCV20 Inner Cover</v>
          </cell>
          <cell r="K1416" t="str">
            <v>N¾p ®Ëy trong CCV20</v>
          </cell>
        </row>
        <row r="1417">
          <cell r="D1417" t="str">
            <v>1220518430</v>
          </cell>
          <cell r="E1417" t="str">
            <v>CCV40 Zetsuen Spacer</v>
          </cell>
          <cell r="J1417" t="str">
            <v>CCV40 Zetsuen Spacer</v>
          </cell>
          <cell r="K1417" t="str">
            <v>MiÕng ®Öm CCV40</v>
          </cell>
        </row>
        <row r="1418">
          <cell r="D1418" t="str">
            <v>1230110750</v>
          </cell>
          <cell r="E1418" t="str">
            <v>BNC794-BR</v>
          </cell>
          <cell r="J1418" t="str">
            <v>BNC794-BR</v>
          </cell>
          <cell r="K1418" t="str">
            <v>Nèi BNC794-BR</v>
          </cell>
        </row>
        <row r="1419">
          <cell r="D1419" t="str">
            <v>1023195690</v>
          </cell>
          <cell r="E1419" t="str">
            <v>CCV20 Sanjiku Holder</v>
          </cell>
          <cell r="J1419" t="str">
            <v>CCV20 Sanjiku Holder</v>
          </cell>
          <cell r="K1419" t="str">
            <v>MiÕng gi÷ CCV20</v>
          </cell>
        </row>
        <row r="1420">
          <cell r="D1420" t="str">
            <v>1050517920</v>
          </cell>
          <cell r="E1420" t="str">
            <v>NTF1026-C02(12-5) Siuki Sheet</v>
          </cell>
          <cell r="J1420" t="str">
            <v>NTF1026-C02(12-5) Siuki Sheet</v>
          </cell>
          <cell r="K1420" t="str">
            <v>TÊm NTF1026-C02(12-5)</v>
          </cell>
        </row>
        <row r="1421">
          <cell r="D1421" t="str">
            <v>113421000X</v>
          </cell>
          <cell r="E1421" t="str">
            <v>MVY 25V 220MF(M) H10 TAPING</v>
          </cell>
          <cell r="J1421" t="str">
            <v>MVY 25V 220MF(M) H10 TAPING</v>
          </cell>
          <cell r="K1421" t="str">
            <v>ChÝp MVY 25V 220MF(M) H10 TAPING</v>
          </cell>
        </row>
        <row r="1422">
          <cell r="D1422" t="str">
            <v>113421011X</v>
          </cell>
          <cell r="E1422" t="str">
            <v>MVE 50V220MF J10 TAPING</v>
          </cell>
          <cell r="J1422" t="str">
            <v>MVE 50V220MF J10 TAPING</v>
          </cell>
          <cell r="K1422" t="str">
            <v>ChÝp MVE 50V220MF J10 TAPING</v>
          </cell>
        </row>
        <row r="1423">
          <cell r="D1423" t="str">
            <v>1140183130</v>
          </cell>
          <cell r="E1423" t="str">
            <v>PT-725</v>
          </cell>
          <cell r="J1423" t="str">
            <v>PT-725</v>
          </cell>
          <cell r="K1423" t="str">
            <v>§æi nguån PT-725</v>
          </cell>
        </row>
        <row r="1424">
          <cell r="D1424" t="str">
            <v>1140520870</v>
          </cell>
          <cell r="E1424" t="str">
            <v>C004B-1MH PB-FREE</v>
          </cell>
          <cell r="J1424" t="str">
            <v>C004B-1MH PB-FREE</v>
          </cell>
          <cell r="K1424" t="str">
            <v>Tô C004B-1MH PB-FREE</v>
          </cell>
        </row>
        <row r="1425">
          <cell r="D1425" t="str">
            <v>1152711330</v>
          </cell>
          <cell r="E1425" t="str">
            <v>P2G-CV40 SIDE 112*116</v>
          </cell>
          <cell r="J1425" t="str">
            <v>P2G-CV40 SIDE 112*116</v>
          </cell>
          <cell r="K1425" t="str">
            <v>B¶ng m¹ch P2G-CV40 SIDE 112*116</v>
          </cell>
        </row>
        <row r="1426">
          <cell r="D1426" t="str">
            <v>121018715A</v>
          </cell>
          <cell r="E1426" t="str">
            <v>CCV40 Front Screen</v>
          </cell>
          <cell r="J1426" t="str">
            <v>CCV40 Front Screen</v>
          </cell>
          <cell r="K1426" t="str">
            <v xml:space="preserve">KÝnh tr­íc CCV40 </v>
          </cell>
        </row>
        <row r="1427">
          <cell r="D1427" t="str">
            <v>122051863A</v>
          </cell>
          <cell r="E1427" t="str">
            <v>CCV40 Zetsuen Washer</v>
          </cell>
          <cell r="J1427" t="str">
            <v>CCV40 Zetsuen Washer</v>
          </cell>
          <cell r="K1427" t="str">
            <v>Vßng ®Öm CCV40</v>
          </cell>
        </row>
        <row r="1428">
          <cell r="D1428" t="str">
            <v>1240260230</v>
          </cell>
          <cell r="E1428" t="str">
            <v xml:space="preserve">Terminal ML-800S1V-2P </v>
          </cell>
          <cell r="J1428" t="str">
            <v xml:space="preserve">Terminal ML-800S1V-2P </v>
          </cell>
          <cell r="K1428" t="str">
            <v xml:space="preserve">Cùc nèi ML-800S1V-2P </v>
          </cell>
        </row>
        <row r="1429">
          <cell r="D1429" t="str">
            <v>1240273410</v>
          </cell>
          <cell r="E1429" t="str">
            <v>Terminal F2360AX-2P</v>
          </cell>
          <cell r="J1429" t="str">
            <v>Terminal F2360AX-2P</v>
          </cell>
          <cell r="K1429" t="str">
            <v>Cùc nèi F2360AX-2P</v>
          </cell>
        </row>
        <row r="1430">
          <cell r="D1430" t="str">
            <v>1240273500</v>
          </cell>
          <cell r="E1430" t="str">
            <v>Kiban tanshi F4077B S</v>
          </cell>
          <cell r="J1430" t="str">
            <v>Kiban tanshi F4077B S</v>
          </cell>
          <cell r="K1430" t="str">
            <v>Ch©n ®ì b¶ng m¹ch F4077B S</v>
          </cell>
        </row>
        <row r="1431">
          <cell r="D1431" t="str">
            <v>1255113820</v>
          </cell>
          <cell r="E1431" t="str">
            <v>CC1100 Code Pushing</v>
          </cell>
          <cell r="J1431" t="str">
            <v>CC1100 Code Pushing</v>
          </cell>
          <cell r="K1431" t="str">
            <v>Nót Ên CC1100</v>
          </cell>
        </row>
        <row r="1432">
          <cell r="D1432" t="str">
            <v>6060101260</v>
          </cell>
          <cell r="E1432" t="str">
            <v>+Nabe 3*8 3 ten semusu P4 SUS</v>
          </cell>
          <cell r="J1432" t="str">
            <v>+Nabe 3*8 3 ten semusu P4 SUS</v>
          </cell>
          <cell r="K1432" t="str">
            <v>VÝt 3*8 3 P4 SUS</v>
          </cell>
        </row>
        <row r="1433">
          <cell r="D1433" t="str">
            <v>6060130480</v>
          </cell>
          <cell r="E1433" t="str">
            <v>0/2 Syu +Nabe 2*4 FE NI</v>
          </cell>
          <cell r="J1433" t="str">
            <v>0/2 Syu +Nabe 2*4 FE NI</v>
          </cell>
          <cell r="K1433" t="str">
            <v>VÝt 2*4 FE NI</v>
          </cell>
        </row>
        <row r="1434">
          <cell r="D1434" t="str">
            <v>6062512640</v>
          </cell>
          <cell r="E1434" t="str">
            <v>Hexagon Bolt 3 ten semusu 8*14 SUS</v>
          </cell>
          <cell r="J1434" t="str">
            <v>Hexagon Bolt 3 ten semusu 8*14 SUS</v>
          </cell>
          <cell r="K1434" t="str">
            <v>Bul«ng lôc gi¸c 8*14 SUS</v>
          </cell>
        </row>
        <row r="1435">
          <cell r="D1435" t="str">
            <v>6063700860</v>
          </cell>
          <cell r="E1435" t="str">
            <v>Washer M8*16*1.2 Kogatamaru SUS</v>
          </cell>
          <cell r="J1435" t="str">
            <v>Washer M8*16*1.2 Kogatamaru SUS</v>
          </cell>
          <cell r="K1435" t="str">
            <v>Vßng ®Öm M8*16*1.2 SUS</v>
          </cell>
        </row>
        <row r="1436">
          <cell r="D1436" t="str">
            <v>1110903890</v>
          </cell>
          <cell r="E1436" t="str">
            <v>ICX229AK</v>
          </cell>
          <cell r="J1436" t="str">
            <v>ICX229AK</v>
          </cell>
          <cell r="K1436" t="str">
            <v>IC - ICX229AK</v>
          </cell>
        </row>
        <row r="1437">
          <cell r="D1437" t="str">
            <v>1322102160</v>
          </cell>
          <cell r="E1437" t="str">
            <v>Poly bag  75*100*0.05</v>
          </cell>
          <cell r="J1437" t="str">
            <v>Poly bag  75*100*0.05</v>
          </cell>
          <cell r="K1437" t="str">
            <v>Tói nilon  75*100*0.05</v>
          </cell>
        </row>
        <row r="1438">
          <cell r="D1438" t="str">
            <v>133128183B</v>
          </cell>
          <cell r="E1438" t="str">
            <v>CCV40SS Manual (JPN)</v>
          </cell>
          <cell r="J1438" t="str">
            <v>CCV40SS Manual (JPN)</v>
          </cell>
          <cell r="K1438" t="str">
            <v>S¸ch h­íng dÉn CCV40SS</v>
          </cell>
        </row>
        <row r="1439">
          <cell r="D1439" t="str">
            <v>133128512A</v>
          </cell>
          <cell r="E1439" t="str">
            <v>CCV20 Manual (JPN)</v>
          </cell>
          <cell r="J1439" t="str">
            <v>CCV20 Manual (JPN)</v>
          </cell>
          <cell r="K1439" t="str">
            <v>S¸ch h­íng dÉn CCV20</v>
          </cell>
        </row>
        <row r="1440">
          <cell r="D1440" t="str">
            <v>1331286950</v>
          </cell>
          <cell r="E1440" t="str">
            <v>CCV14 Manual (ENG)</v>
          </cell>
          <cell r="J1440" t="str">
            <v>CCV14 Manual (ENG)</v>
          </cell>
          <cell r="K1440" t="str">
            <v>S¸ch h­íng dÉn CCV14</v>
          </cell>
        </row>
        <row r="1441">
          <cell r="D1441">
            <v>1331288170</v>
          </cell>
          <cell r="E1441" t="str">
            <v>CCV14CS Manual (ENG)</v>
          </cell>
          <cell r="J1441" t="str">
            <v>CCV14CS Manual (ENG)</v>
          </cell>
          <cell r="K1441" t="str">
            <v>S¸ch h­íng dÉn CCV14CS</v>
          </cell>
        </row>
        <row r="1442">
          <cell r="D1442" t="str">
            <v>113423972X</v>
          </cell>
          <cell r="E1442" t="str">
            <v>RGV 50V 10MF            TAPING</v>
          </cell>
          <cell r="J1442" t="str">
            <v>RGV 50V 10MF            TAPING</v>
          </cell>
          <cell r="K1442" t="str">
            <v>ChÝp RGV 50V 10MF            TAPING</v>
          </cell>
        </row>
        <row r="1443">
          <cell r="D1443" t="str">
            <v>113328622X</v>
          </cell>
          <cell r="E1443" t="str">
            <v>EEV-HB6.3V 22MF R-TAPING</v>
          </cell>
          <cell r="J1443" t="str">
            <v>EEV-HB6.3V 22MF R-TAPING</v>
          </cell>
          <cell r="K1443" t="str">
            <v>ChÝp EEV-HB6.3V 22MF R-TAPING</v>
          </cell>
        </row>
        <row r="1444">
          <cell r="D1444" t="str">
            <v>111041668X</v>
          </cell>
          <cell r="E1444" t="str">
            <v>P0300SARP</v>
          </cell>
          <cell r="J1444" t="str">
            <v>P0300SARP</v>
          </cell>
          <cell r="K1444" t="str">
            <v>ChÝp P0300SARP</v>
          </cell>
        </row>
        <row r="1445">
          <cell r="D1445" t="str">
            <v>111069651X</v>
          </cell>
          <cell r="E1445" t="str">
            <v>HA17385HRP TAPING</v>
          </cell>
          <cell r="J1445" t="str">
            <v>HA17385HRP TAPING</v>
          </cell>
          <cell r="K1445" t="str">
            <v>ChÝp HA17385HRP TAPING</v>
          </cell>
        </row>
        <row r="1446">
          <cell r="D1446" t="str">
            <v>111070936X</v>
          </cell>
          <cell r="E1446" t="str">
            <v>2SK1954-Z-E1</v>
          </cell>
          <cell r="J1446" t="str">
            <v>2SK1954-Z-E1</v>
          </cell>
          <cell r="K1446" t="str">
            <v>ChÝp 2SK1954-Z-E1</v>
          </cell>
        </row>
        <row r="1447">
          <cell r="D1447" t="str">
            <v>111231384X</v>
          </cell>
          <cell r="E1447" t="str">
            <v>D1FL20U-4063</v>
          </cell>
          <cell r="J1447" t="str">
            <v>D1FL20U-4063</v>
          </cell>
          <cell r="K1447" t="str">
            <v>ChÝp D1FL20U-4063</v>
          </cell>
        </row>
        <row r="1448">
          <cell r="D1448" t="str">
            <v>111231391X</v>
          </cell>
          <cell r="E1448" t="str">
            <v>D1FS6-4063</v>
          </cell>
          <cell r="J1448" t="str">
            <v>D1FS6-4063</v>
          </cell>
          <cell r="K1448" t="str">
            <v>ChÝp D1FS6-4063</v>
          </cell>
        </row>
        <row r="1449">
          <cell r="D1449" t="str">
            <v>112068752X</v>
          </cell>
          <cell r="E1449" t="str">
            <v>RH03ADC13X</v>
          </cell>
          <cell r="J1449" t="str">
            <v>RH03ADC13X</v>
          </cell>
          <cell r="K1449" t="str">
            <v>ChÝp RH03ADC13X</v>
          </cell>
        </row>
        <row r="1450">
          <cell r="D1450" t="str">
            <v>112804976X</v>
          </cell>
          <cell r="E1450" t="str">
            <v>ERJ12ZYJ472U</v>
          </cell>
          <cell r="J1450" t="str">
            <v>ERJ12ZYJ472U</v>
          </cell>
          <cell r="K1450" t="str">
            <v>§iÖn trë ERJ12ZYJ472U</v>
          </cell>
        </row>
        <row r="1451">
          <cell r="D1451" t="str">
            <v>112805016X</v>
          </cell>
          <cell r="E1451" t="str">
            <v>ERJ12ZYJ100V</v>
          </cell>
          <cell r="J1451" t="str">
            <v>ERJ12ZYJ100V</v>
          </cell>
          <cell r="K1451" t="str">
            <v>§iÖn trë ERJ12ZYJ100V</v>
          </cell>
        </row>
        <row r="1452">
          <cell r="D1452" t="str">
            <v>112805959X</v>
          </cell>
          <cell r="E1452" t="str">
            <v>SR73 2ET 0.47Ω(J)　TAPING</v>
          </cell>
          <cell r="J1452" t="str">
            <v>SR73 2ET 0.47Ω(J)　TAPING</v>
          </cell>
          <cell r="K1452" t="str">
            <v>ChÝp SR73 2ET 0.47Ω(J)　TAPING</v>
          </cell>
        </row>
        <row r="1453">
          <cell r="D1453" t="str">
            <v>113405947X</v>
          </cell>
          <cell r="E1453" t="str">
            <v>C1608JBOJ474T</v>
          </cell>
          <cell r="J1453" t="str">
            <v>C1608JBOJ474T</v>
          </cell>
          <cell r="K1453" t="str">
            <v>Tô C1608JBOJ474T</v>
          </cell>
        </row>
        <row r="1454">
          <cell r="D1454" t="str">
            <v>113407435X</v>
          </cell>
          <cell r="E1454" t="str">
            <v>GRM31BR72J222KW01L 630V 2200PF</v>
          </cell>
          <cell r="J1454" t="str">
            <v>GRM31BR72J222KW01L 630V 2200PF</v>
          </cell>
          <cell r="K1454" t="str">
            <v>Tô GRM31BR72J222KW01L 630V 2200PF</v>
          </cell>
        </row>
        <row r="1455">
          <cell r="D1455" t="str">
            <v>113407442X</v>
          </cell>
          <cell r="E1455" t="str">
            <v>GRM32DR72A224KW01L 100V 0.22MF</v>
          </cell>
          <cell r="J1455" t="str">
            <v>GRM32DR72A224KW01L 100V 0.22MF</v>
          </cell>
          <cell r="K1455" t="str">
            <v>Tô GRM32DR72A224KW01L 100V 0.22MF</v>
          </cell>
        </row>
        <row r="1456">
          <cell r="D1456" t="str">
            <v>113424171X</v>
          </cell>
          <cell r="E1456" t="str">
            <v>PXA 16VC 82MF TAPING</v>
          </cell>
          <cell r="J1456" t="str">
            <v>PXA 16VC 82MF TAPING</v>
          </cell>
          <cell r="K1456" t="str">
            <v>Tô PXA 16VC 82MF TAPING</v>
          </cell>
        </row>
        <row r="1457">
          <cell r="D1457" t="str">
            <v>113420924X</v>
          </cell>
          <cell r="E1457" t="str">
            <v>PXA 10VC 120MF TAPING</v>
          </cell>
          <cell r="J1457" t="str">
            <v>PXA 10VC 120MF TAPING</v>
          </cell>
          <cell r="K1457" t="str">
            <v>Tô PXA 10VC 120MF TAPING</v>
          </cell>
        </row>
        <row r="1458">
          <cell r="D1458" t="str">
            <v>114194800X</v>
          </cell>
          <cell r="E1458" t="str">
            <v>NL322522T-2R2J Chip T</v>
          </cell>
          <cell r="J1458" t="str">
            <v>NL322522T-2R2J Chip T</v>
          </cell>
          <cell r="K1458" t="str">
            <v>ChÝp NL322522T-2R2J Chip T</v>
          </cell>
        </row>
        <row r="1459">
          <cell r="D1459" t="str">
            <v>1152220070</v>
          </cell>
          <cell r="E1459" t="str">
            <v>P4G-CV14 POWER</v>
          </cell>
          <cell r="J1459" t="str">
            <v>P4G-CV14 POWER</v>
          </cell>
          <cell r="K1459" t="str">
            <v>B¶ng m¹ch P4G-CV14 POWER</v>
          </cell>
        </row>
        <row r="1460">
          <cell r="D1460" t="str">
            <v>1152711590</v>
          </cell>
          <cell r="E1460" t="str">
            <v>P2G-CV14 REAR 112*116</v>
          </cell>
          <cell r="J1460" t="str">
            <v>P2G-CV14 REAR 112*116</v>
          </cell>
          <cell r="K1460" t="str">
            <v>B¶ng m¹ch P2G-CV14 REAR 112*116</v>
          </cell>
        </row>
        <row r="1461">
          <cell r="D1461" t="str">
            <v>115404368X</v>
          </cell>
          <cell r="E1461" t="str">
            <v>Fuse JAA2402 501NATAPING</v>
          </cell>
          <cell r="J1461" t="str">
            <v>Fuse JAA2402 501NATAPING</v>
          </cell>
          <cell r="K1461" t="str">
            <v>ChÝp JAA2402 501NATAPING</v>
          </cell>
        </row>
        <row r="1462">
          <cell r="D1462" t="str">
            <v>1154050330</v>
          </cell>
          <cell r="E1462" t="str">
            <v>HTM001</v>
          </cell>
          <cell r="J1462" t="str">
            <v>HTM001</v>
          </cell>
          <cell r="K1462" t="str">
            <v>§iÖn trë HTM001</v>
          </cell>
        </row>
        <row r="1463">
          <cell r="D1463" t="str">
            <v>115443156X</v>
          </cell>
          <cell r="E1463" t="str">
            <v>BPF 628BIN-1015=P3  TAPING</v>
          </cell>
          <cell r="J1463" t="str">
            <v>BPF 628BIN-1015=P3  TAPING</v>
          </cell>
          <cell r="K1463" t="str">
            <v>ChÝp BPF 628BIN-1015=P3  TAPING</v>
          </cell>
        </row>
        <row r="1464">
          <cell r="D1464" t="str">
            <v>1154608960</v>
          </cell>
          <cell r="E1464" t="str">
            <v>28.375MHZ UM-1</v>
          </cell>
          <cell r="J1464" t="str">
            <v>28.375MHZ UM-1</v>
          </cell>
          <cell r="K1464" t="str">
            <v>Tô 28.375MHZ UM-1</v>
          </cell>
        </row>
        <row r="1465">
          <cell r="D1465" t="str">
            <v>123362371X</v>
          </cell>
          <cell r="E1465" t="str">
            <v>BM02B-SRSS-TB</v>
          </cell>
          <cell r="J1465" t="str">
            <v>BM02B-SRSS-TB</v>
          </cell>
          <cell r="K1465" t="str">
            <v>ChÝp BM02B-SRSS-TB</v>
          </cell>
        </row>
        <row r="1466">
          <cell r="D1466" t="str">
            <v>123363011X</v>
          </cell>
          <cell r="E1466" t="str">
            <v>BM09B-SRSS-TB</v>
          </cell>
          <cell r="J1466" t="str">
            <v>BM09B-SRSS-TB</v>
          </cell>
          <cell r="K1466" t="str">
            <v>ChÝp BM09B-SRSS-TB</v>
          </cell>
        </row>
        <row r="1467">
          <cell r="D1467">
            <v>2013523880</v>
          </cell>
          <cell r="E1467" t="str">
            <v>CCV40-3 Sun Shade Painting</v>
          </cell>
          <cell r="J1467" t="str">
            <v>CCV40-3 Sun Shade Painting</v>
          </cell>
          <cell r="K1467" t="str">
            <v xml:space="preserve">Nãn CCV40-3 </v>
          </cell>
        </row>
        <row r="1468">
          <cell r="D1468" t="str">
            <v>1321608520</v>
          </cell>
          <cell r="E1468" t="str">
            <v>CCV40 Packing Case</v>
          </cell>
          <cell r="J1468" t="str">
            <v>CCV40 Packing Case</v>
          </cell>
          <cell r="K1468" t="str">
            <v>Hép carton CCV40</v>
          </cell>
        </row>
        <row r="1469">
          <cell r="D1469" t="str">
            <v>132161190A</v>
          </cell>
          <cell r="E1469" t="str">
            <v>CCV20 Packing Case</v>
          </cell>
          <cell r="J1469" t="str">
            <v>CCV20 Packing Case</v>
          </cell>
          <cell r="K1469" t="str">
            <v>Hép carton CCV20</v>
          </cell>
        </row>
        <row r="1470">
          <cell r="D1470">
            <v>1320695680</v>
          </cell>
          <cell r="E1470" t="str">
            <v>TCR0410 Packing case</v>
          </cell>
          <cell r="J1470" t="str">
            <v>TCR0410 Packing case</v>
          </cell>
          <cell r="K1470" t="str">
            <v xml:space="preserve">Hép carton TCR0410 </v>
          </cell>
        </row>
        <row r="1471">
          <cell r="D1471" t="str">
            <v>101353397A</v>
          </cell>
          <cell r="E1471" t="str">
            <v>CCV40 Sun Shade</v>
          </cell>
          <cell r="J1471" t="str">
            <v>CCV40 Sun Shade</v>
          </cell>
          <cell r="K1471" t="str">
            <v>Nãn CCV40</v>
          </cell>
        </row>
        <row r="1472">
          <cell r="D1472">
            <v>1013537880</v>
          </cell>
          <cell r="E1472" t="str">
            <v>CCV40-3 Plain Sun Shade</v>
          </cell>
          <cell r="J1472" t="str">
            <v>CCV40-3 Plain Sun Shade</v>
          </cell>
          <cell r="K1472" t="str">
            <v>Nãn CCV40-3</v>
          </cell>
        </row>
        <row r="1473">
          <cell r="D1473" t="str">
            <v>123396556B</v>
          </cell>
          <cell r="E1473" t="str">
            <v>2P1685#28(45)W*2/SH-SH</v>
          </cell>
          <cell r="J1473" t="str">
            <v>2P1685#28(45)W*2/SH-SH</v>
          </cell>
          <cell r="K1473" t="str">
            <v>D©y nèi 2P1685#28(45)W*2/SH-SH</v>
          </cell>
        </row>
        <row r="1474">
          <cell r="D1474" t="str">
            <v>1233976290</v>
          </cell>
          <cell r="E1474" t="str">
            <v>8P1685#28(120)W*8/SH-SH</v>
          </cell>
          <cell r="J1474" t="str">
            <v>8P1685#28(120)W*8/SH-SH</v>
          </cell>
          <cell r="K1474" t="str">
            <v>D©y nèi 8P1685#28(120)W*8/SH-SH</v>
          </cell>
        </row>
        <row r="1475">
          <cell r="D1475" t="str">
            <v>1233976340</v>
          </cell>
          <cell r="E1475" t="str">
            <v>6P1685#28(150)W*6/SH-SH</v>
          </cell>
          <cell r="J1475" t="str">
            <v>6P1685#28(150)W*6/SH-SH</v>
          </cell>
          <cell r="K1475" t="str">
            <v>D©y nèi 6P1685#28(150)W*6/SH-SH</v>
          </cell>
        </row>
        <row r="1476">
          <cell r="D1476" t="str">
            <v>1233976410</v>
          </cell>
          <cell r="E1476" t="str">
            <v>10P1685#28(80)W*10/SH-SH</v>
          </cell>
          <cell r="J1476" t="str">
            <v>10P1685#28(80)W*10/SH-SH</v>
          </cell>
          <cell r="K1476" t="str">
            <v>D©y nèi 10P1685#28(80)W*10/SH-SH</v>
          </cell>
        </row>
        <row r="1477">
          <cell r="D1477" t="str">
            <v>1233976500</v>
          </cell>
          <cell r="E1477" t="str">
            <v>4P1685#28(100)W*4/SH-SH</v>
          </cell>
          <cell r="J1477" t="str">
            <v>4P1685#28(100)W*4/SH-SH</v>
          </cell>
          <cell r="K1477" t="str">
            <v>D©y nèi 4P1685#28(100)W*4/SH-SH</v>
          </cell>
        </row>
        <row r="1478">
          <cell r="D1478" t="str">
            <v>1233976610</v>
          </cell>
          <cell r="E1478" t="str">
            <v>3P1685#28(100)W*3/SH-SH</v>
          </cell>
          <cell r="J1478" t="str">
            <v>3P1685#28(100)W*3/SH-SH</v>
          </cell>
          <cell r="K1478" t="str">
            <v>D©y nèi 3P1685#28(100)W*3/SH-SH</v>
          </cell>
        </row>
        <row r="1479">
          <cell r="D1479" t="str">
            <v>1233976740</v>
          </cell>
          <cell r="E1479" t="str">
            <v>2P1571#28(150)WB/SH-3-5ﾊﾝ</v>
          </cell>
          <cell r="J1479" t="str">
            <v>2P1571#28(150)WB/SH-3-5ﾊﾝ</v>
          </cell>
          <cell r="K1479" t="str">
            <v>D©y nèi 2P1571#28(150)WB/SH-3-5ﾊﾝ</v>
          </cell>
        </row>
        <row r="1480">
          <cell r="D1480" t="str">
            <v>123398341A</v>
          </cell>
          <cell r="E1480" t="str">
            <v>6P1571#28(130)B*6/SH-SH</v>
          </cell>
          <cell r="J1480" t="str">
            <v>6P1571#28(130)B*6/SH-SH</v>
          </cell>
          <cell r="K1480" t="str">
            <v>D©y nèi 6P1571#28(130)B*6/SH-SH</v>
          </cell>
        </row>
        <row r="1481">
          <cell r="D1481" t="str">
            <v>123398350A</v>
          </cell>
          <cell r="E1481" t="str">
            <v>8P1571#28(120)B*8/SH-SH</v>
          </cell>
          <cell r="J1481" t="str">
            <v>8P1571#28(120)B*8/SH-SH</v>
          </cell>
          <cell r="K1481" t="str">
            <v>D©y nèi 8P1571#28(120)B*8/SH-SH</v>
          </cell>
        </row>
        <row r="1482">
          <cell r="D1482" t="str">
            <v>1233983610</v>
          </cell>
          <cell r="E1482" t="str">
            <v>9P1571#28(80)W*9/SH-SH</v>
          </cell>
          <cell r="J1482" t="str">
            <v>9P1571#28(80)W*9/SH-SH</v>
          </cell>
          <cell r="K1482" t="str">
            <v>D©y nèi 9P1571#28(80)W*9/SH-SH</v>
          </cell>
        </row>
        <row r="1483">
          <cell r="D1483" t="str">
            <v>1233987320</v>
          </cell>
          <cell r="E1483" t="str">
            <v>3P1685#28(70)W*3/SH-SH</v>
          </cell>
          <cell r="J1483" t="str">
            <v>3P1685#28(70)W*3/SH-SH</v>
          </cell>
          <cell r="K1483" t="str">
            <v>D©y nèi 3P1685#28(70)W*3/SH-SH</v>
          </cell>
        </row>
        <row r="1484">
          <cell r="D1484" t="str">
            <v>1233987490</v>
          </cell>
          <cell r="E1484" t="str">
            <v>4P1061#28(50)T-Y/DF13-5ﾑｷ</v>
          </cell>
          <cell r="J1484" t="str">
            <v>4P1061#28(50)T-Y/DF13-5ﾑｷ</v>
          </cell>
          <cell r="K1484" t="str">
            <v>D©y nèi 4P1061#28(50)T-Y/DF13-5ﾑｷ</v>
          </cell>
        </row>
        <row r="1485">
          <cell r="D1485">
            <v>1012153760</v>
          </cell>
          <cell r="E1485" t="str">
            <v>CCV14 Plain Lower Case</v>
          </cell>
          <cell r="J1485" t="str">
            <v>CCV14 Plain Lower Case</v>
          </cell>
          <cell r="K1485" t="str">
            <v>Vá d­íi CCV14</v>
          </cell>
        </row>
        <row r="1486">
          <cell r="D1486">
            <v>1012153810</v>
          </cell>
          <cell r="E1486" t="str">
            <v>CCV14 Plain Upper Case</v>
          </cell>
          <cell r="J1486" t="str">
            <v>CCV14 Plain Upper Case</v>
          </cell>
          <cell r="K1486" t="str">
            <v>Vá trªn CCV14</v>
          </cell>
        </row>
        <row r="1487">
          <cell r="D1487" t="str">
            <v>1013534050</v>
          </cell>
          <cell r="E1487" t="str">
            <v>CCV40 Side Panel</v>
          </cell>
          <cell r="J1487" t="str">
            <v>CCV40 Side Panel</v>
          </cell>
          <cell r="K1487" t="str">
            <v>TÊm c¹nh CCV40</v>
          </cell>
        </row>
        <row r="1488">
          <cell r="D1488" t="str">
            <v>1013534160</v>
          </cell>
          <cell r="E1488" t="str">
            <v>CCV40 Monitor Panel</v>
          </cell>
          <cell r="J1488" t="str">
            <v>CCV40 Monitor Panel</v>
          </cell>
          <cell r="K1488" t="str">
            <v xml:space="preserve">TÊm che CCV40 Monitor </v>
          </cell>
        </row>
        <row r="1489">
          <cell r="D1489" t="str">
            <v>101353429A</v>
          </cell>
          <cell r="E1489" t="str">
            <v>CCV40 Front Panel</v>
          </cell>
          <cell r="J1489" t="str">
            <v>CCV40 Front Panel</v>
          </cell>
          <cell r="K1489" t="str">
            <v xml:space="preserve">MÆt tr­íc CCV40 </v>
          </cell>
        </row>
        <row r="1490">
          <cell r="D1490" t="str">
            <v>101353434B</v>
          </cell>
          <cell r="E1490" t="str">
            <v>CCV40 Bracket</v>
          </cell>
          <cell r="J1490" t="str">
            <v>CCV40 Bracket</v>
          </cell>
          <cell r="K1490" t="str">
            <v>Gi¸ ®ì CCV40</v>
          </cell>
        </row>
        <row r="1491">
          <cell r="D1491" t="str">
            <v>1013534410</v>
          </cell>
          <cell r="E1491" t="str">
            <v>CCV40 Inner Plate</v>
          </cell>
          <cell r="J1491" t="str">
            <v>CCV40 Inner Plate</v>
          </cell>
          <cell r="K1491" t="str">
            <v xml:space="preserve">TÊm trong CCV40 </v>
          </cell>
        </row>
        <row r="1492">
          <cell r="D1492" t="str">
            <v>101353740A</v>
          </cell>
          <cell r="E1492" t="str">
            <v>CCV20 Lens Panel</v>
          </cell>
          <cell r="J1492" t="str">
            <v>CCV20 Lens Panel</v>
          </cell>
          <cell r="K1492" t="str">
            <v>TÊm che thÊu kÝnh CCV20</v>
          </cell>
        </row>
        <row r="1493">
          <cell r="D1493" t="str">
            <v>1013538700</v>
          </cell>
          <cell r="E1493" t="str">
            <v>CCV14 Rear Panel</v>
          </cell>
          <cell r="J1493" t="str">
            <v>CCV14 Rear Panel</v>
          </cell>
          <cell r="K1493" t="str">
            <v>MÆt sau CCV14</v>
          </cell>
        </row>
        <row r="1494">
          <cell r="D1494" t="str">
            <v>1240432640</v>
          </cell>
          <cell r="E1494" t="str">
            <v>DTS-TA-BNCW2000</v>
          </cell>
          <cell r="J1494" t="str">
            <v>DTS-TA-BNCW2000</v>
          </cell>
          <cell r="K1494" t="str">
            <v>D©y nèi DTS-TA-BNCW2000</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PO-SXT4&amp;T5"/>
      <sheetName val="POタケ-ADD"/>
      <sheetName val="Takzaiko-MAR09"/>
      <sheetName val="Sheet3"/>
      <sheetName val="Takzaiko"/>
    </sheetNames>
    <sheetDataSet>
      <sheetData sheetId="0" refreshError="1"/>
      <sheetData sheetId="1" refreshError="1"/>
      <sheetData sheetId="2" refreshError="1"/>
      <sheetData sheetId="3" refreshError="1">
        <row r="3">
          <cell r="A3" t="str">
            <v>123293037B</v>
          </cell>
          <cell r="B3">
            <v>1</v>
          </cell>
          <cell r="C3">
            <v>0</v>
          </cell>
        </row>
        <row r="4">
          <cell r="A4" t="str">
            <v>123293387B</v>
          </cell>
          <cell r="B4">
            <v>1</v>
          </cell>
          <cell r="C4">
            <v>0</v>
          </cell>
        </row>
        <row r="5">
          <cell r="A5" t="str">
            <v>123293394B</v>
          </cell>
          <cell r="B5">
            <v>1</v>
          </cell>
          <cell r="C5">
            <v>500</v>
          </cell>
        </row>
        <row r="6">
          <cell r="A6" t="str">
            <v>123293402B</v>
          </cell>
          <cell r="B6">
            <v>1</v>
          </cell>
          <cell r="C6">
            <v>500</v>
          </cell>
        </row>
        <row r="7">
          <cell r="A7" t="str">
            <v>123293426B</v>
          </cell>
          <cell r="B7">
            <v>1</v>
          </cell>
          <cell r="C7">
            <v>500</v>
          </cell>
        </row>
        <row r="8">
          <cell r="A8" t="str">
            <v>123293431B</v>
          </cell>
          <cell r="B8">
            <v>1</v>
          </cell>
          <cell r="C8">
            <v>0</v>
          </cell>
        </row>
        <row r="9">
          <cell r="A9" t="str">
            <v>123293448B</v>
          </cell>
          <cell r="B9">
            <v>1</v>
          </cell>
          <cell r="C9">
            <v>0</v>
          </cell>
        </row>
        <row r="10">
          <cell r="A10" t="str">
            <v>123293457B</v>
          </cell>
          <cell r="B10">
            <v>1</v>
          </cell>
          <cell r="C10">
            <v>0</v>
          </cell>
        </row>
        <row r="11">
          <cell r="A11" t="str">
            <v>123293468B</v>
          </cell>
          <cell r="B11">
            <v>1</v>
          </cell>
          <cell r="C11">
            <v>500</v>
          </cell>
        </row>
        <row r="12">
          <cell r="A12" t="str">
            <v>123293471B</v>
          </cell>
          <cell r="B12">
            <v>1</v>
          </cell>
          <cell r="C12">
            <v>0</v>
          </cell>
        </row>
        <row r="13">
          <cell r="A13" t="str">
            <v>123294337A</v>
          </cell>
          <cell r="B13">
            <v>1</v>
          </cell>
          <cell r="C13">
            <v>500</v>
          </cell>
        </row>
        <row r="14">
          <cell r="A14" t="str">
            <v>123294377A</v>
          </cell>
          <cell r="B14">
            <v>1</v>
          </cell>
          <cell r="C14">
            <v>0</v>
          </cell>
        </row>
        <row r="15">
          <cell r="A15" t="str">
            <v>123294382A</v>
          </cell>
          <cell r="B15">
            <v>1</v>
          </cell>
          <cell r="C15">
            <v>0</v>
          </cell>
        </row>
        <row r="16">
          <cell r="A16" t="str">
            <v>123294553B</v>
          </cell>
          <cell r="B16">
            <v>1</v>
          </cell>
          <cell r="C16">
            <v>1780</v>
          </cell>
        </row>
        <row r="17">
          <cell r="A17">
            <v>1232958240</v>
          </cell>
          <cell r="B17">
            <v>1</v>
          </cell>
          <cell r="C17">
            <v>500</v>
          </cell>
        </row>
        <row r="18">
          <cell r="A18">
            <v>1232958390</v>
          </cell>
          <cell r="B18">
            <v>1</v>
          </cell>
          <cell r="C18">
            <v>500</v>
          </cell>
        </row>
        <row r="19">
          <cell r="A19">
            <v>1232958460</v>
          </cell>
          <cell r="B19">
            <v>1</v>
          </cell>
          <cell r="C19">
            <v>500</v>
          </cell>
        </row>
        <row r="20">
          <cell r="A20">
            <v>1232975410</v>
          </cell>
          <cell r="B20">
            <v>1</v>
          </cell>
          <cell r="C20">
            <v>0</v>
          </cell>
        </row>
        <row r="21">
          <cell r="A21">
            <v>1232975500</v>
          </cell>
          <cell r="B21">
            <v>1</v>
          </cell>
          <cell r="C21">
            <v>0</v>
          </cell>
        </row>
        <row r="22">
          <cell r="A22">
            <v>1232975610</v>
          </cell>
          <cell r="B22">
            <v>1</v>
          </cell>
          <cell r="C22">
            <v>0</v>
          </cell>
        </row>
        <row r="23">
          <cell r="A23">
            <v>1232975890</v>
          </cell>
          <cell r="B23">
            <v>1</v>
          </cell>
          <cell r="C23">
            <v>0</v>
          </cell>
        </row>
        <row r="24">
          <cell r="A24">
            <v>1233904750</v>
          </cell>
          <cell r="B24">
            <v>1</v>
          </cell>
          <cell r="C24">
            <v>0</v>
          </cell>
        </row>
        <row r="25">
          <cell r="A25">
            <v>1233904800</v>
          </cell>
          <cell r="B25">
            <v>1</v>
          </cell>
          <cell r="C25">
            <v>0</v>
          </cell>
        </row>
        <row r="26">
          <cell r="A26">
            <v>1233904970</v>
          </cell>
          <cell r="B26">
            <v>1</v>
          </cell>
          <cell r="C26">
            <v>0</v>
          </cell>
        </row>
        <row r="27">
          <cell r="A27">
            <v>1233905070</v>
          </cell>
          <cell r="B27">
            <v>1</v>
          </cell>
          <cell r="C27">
            <v>0</v>
          </cell>
        </row>
        <row r="28">
          <cell r="A28">
            <v>1233911880</v>
          </cell>
          <cell r="B28">
            <v>1</v>
          </cell>
          <cell r="C28">
            <v>500</v>
          </cell>
        </row>
        <row r="29">
          <cell r="A29">
            <v>1233933390</v>
          </cell>
          <cell r="B29">
            <v>1</v>
          </cell>
          <cell r="C29">
            <v>0</v>
          </cell>
        </row>
        <row r="30">
          <cell r="A30">
            <v>1233951390</v>
          </cell>
          <cell r="B30">
            <v>1</v>
          </cell>
          <cell r="C30">
            <v>500</v>
          </cell>
        </row>
        <row r="31">
          <cell r="A31">
            <v>1233923520</v>
          </cell>
          <cell r="B31">
            <v>1</v>
          </cell>
          <cell r="C31">
            <v>0</v>
          </cell>
        </row>
        <row r="32">
          <cell r="A32">
            <v>1233967540</v>
          </cell>
          <cell r="B32">
            <v>1</v>
          </cell>
          <cell r="C32">
            <v>0</v>
          </cell>
        </row>
        <row r="33">
          <cell r="A33" t="str">
            <v>123396592A</v>
          </cell>
          <cell r="B33">
            <v>1</v>
          </cell>
          <cell r="C33">
            <v>0</v>
          </cell>
        </row>
        <row r="34">
          <cell r="A34" t="str">
            <v>123396604B</v>
          </cell>
          <cell r="B34">
            <v>1</v>
          </cell>
          <cell r="C34">
            <v>500</v>
          </cell>
        </row>
        <row r="35">
          <cell r="A35" t="str">
            <v>123396615B</v>
          </cell>
          <cell r="B35">
            <v>1</v>
          </cell>
          <cell r="C35">
            <v>0</v>
          </cell>
        </row>
        <row r="36">
          <cell r="A36" t="str">
            <v>123396628B</v>
          </cell>
          <cell r="B36">
            <v>1</v>
          </cell>
          <cell r="C36">
            <v>1084</v>
          </cell>
        </row>
        <row r="37">
          <cell r="A37" t="str">
            <v>123396633B</v>
          </cell>
          <cell r="B37">
            <v>1</v>
          </cell>
          <cell r="C37">
            <v>0</v>
          </cell>
        </row>
        <row r="38">
          <cell r="A38">
            <v>1233970760</v>
          </cell>
          <cell r="B38">
            <v>1</v>
          </cell>
          <cell r="C38">
            <v>500</v>
          </cell>
        </row>
        <row r="39">
          <cell r="A39">
            <v>1233980000</v>
          </cell>
          <cell r="B39">
            <v>1</v>
          </cell>
          <cell r="C39">
            <v>0</v>
          </cell>
        </row>
        <row r="40">
          <cell r="A40" t="str">
            <v>123396585B</v>
          </cell>
          <cell r="B40">
            <v>1</v>
          </cell>
          <cell r="C40">
            <v>1072</v>
          </cell>
        </row>
        <row r="41">
          <cell r="A41">
            <v>1233977110</v>
          </cell>
          <cell r="B41">
            <v>1</v>
          </cell>
          <cell r="C41">
            <v>682</v>
          </cell>
        </row>
        <row r="42">
          <cell r="A42">
            <v>1233977240</v>
          </cell>
          <cell r="B42">
            <v>1</v>
          </cell>
          <cell r="C42">
            <v>1320</v>
          </cell>
        </row>
        <row r="43">
          <cell r="A43">
            <v>1233977390</v>
          </cell>
          <cell r="B43">
            <v>1</v>
          </cell>
          <cell r="C43">
            <v>0</v>
          </cell>
        </row>
        <row r="44">
          <cell r="A44">
            <v>1233979800</v>
          </cell>
          <cell r="B44">
            <v>1</v>
          </cell>
          <cell r="C44">
            <v>683</v>
          </cell>
        </row>
        <row r="45">
          <cell r="A45">
            <v>1233979970</v>
          </cell>
          <cell r="B45">
            <v>1</v>
          </cell>
          <cell r="C45">
            <v>1320</v>
          </cell>
        </row>
        <row r="46">
          <cell r="A46" t="str">
            <v>123396556B</v>
          </cell>
          <cell r="B46">
            <v>1</v>
          </cell>
          <cell r="C46">
            <v>500</v>
          </cell>
        </row>
        <row r="47">
          <cell r="A47" t="str">
            <v>123396570B</v>
          </cell>
          <cell r="B47">
            <v>1</v>
          </cell>
          <cell r="C47">
            <v>0</v>
          </cell>
        </row>
        <row r="48">
          <cell r="A48">
            <v>1233976290</v>
          </cell>
          <cell r="B48">
            <v>1</v>
          </cell>
          <cell r="C48">
            <v>0</v>
          </cell>
        </row>
        <row r="49">
          <cell r="A49">
            <v>1233976340</v>
          </cell>
          <cell r="B49">
            <v>1</v>
          </cell>
          <cell r="C49">
            <v>500</v>
          </cell>
        </row>
        <row r="50">
          <cell r="A50">
            <v>1233976410</v>
          </cell>
          <cell r="B50">
            <v>1</v>
          </cell>
          <cell r="C50">
            <v>500</v>
          </cell>
        </row>
        <row r="51">
          <cell r="A51">
            <v>1233976500</v>
          </cell>
          <cell r="B51">
            <v>1</v>
          </cell>
          <cell r="C51">
            <v>0</v>
          </cell>
        </row>
        <row r="52">
          <cell r="A52">
            <v>1233976610</v>
          </cell>
          <cell r="B52">
            <v>1</v>
          </cell>
          <cell r="C52">
            <v>500</v>
          </cell>
        </row>
        <row r="53">
          <cell r="A53">
            <v>1233976740</v>
          </cell>
          <cell r="B53">
            <v>1</v>
          </cell>
          <cell r="C53">
            <v>0</v>
          </cell>
        </row>
        <row r="54">
          <cell r="A54" t="str">
            <v>123398341A</v>
          </cell>
          <cell r="B54">
            <v>1</v>
          </cell>
          <cell r="C54">
            <v>0</v>
          </cell>
        </row>
        <row r="55">
          <cell r="A55" t="str">
            <v>123398350A</v>
          </cell>
          <cell r="B55">
            <v>1</v>
          </cell>
          <cell r="C55">
            <v>0</v>
          </cell>
        </row>
        <row r="56">
          <cell r="A56">
            <v>1233983610</v>
          </cell>
          <cell r="B56">
            <v>1</v>
          </cell>
          <cell r="C56">
            <v>0</v>
          </cell>
        </row>
        <row r="57">
          <cell r="A57">
            <v>1233987320</v>
          </cell>
          <cell r="B57">
            <v>1</v>
          </cell>
          <cell r="C57">
            <v>542</v>
          </cell>
        </row>
        <row r="58">
          <cell r="A58">
            <v>1233987490</v>
          </cell>
          <cell r="B58">
            <v>1</v>
          </cell>
          <cell r="C58">
            <v>500</v>
          </cell>
        </row>
        <row r="59">
          <cell r="A59" t="str">
            <v>1233976890</v>
          </cell>
          <cell r="B59">
            <v>1</v>
          </cell>
          <cell r="C59">
            <v>0</v>
          </cell>
        </row>
        <row r="60">
          <cell r="B60">
            <v>0</v>
          </cell>
          <cell r="C60">
            <v>0</v>
          </cell>
        </row>
        <row r="61">
          <cell r="B61">
            <v>0</v>
          </cell>
          <cell r="C61">
            <v>0</v>
          </cell>
        </row>
        <row r="62">
          <cell r="A62">
            <v>1321606290</v>
          </cell>
          <cell r="B62">
            <v>10</v>
          </cell>
          <cell r="C62">
            <v>200</v>
          </cell>
        </row>
        <row r="63">
          <cell r="A63">
            <v>1321606340</v>
          </cell>
          <cell r="B63">
            <v>10</v>
          </cell>
          <cell r="C63">
            <v>100</v>
          </cell>
        </row>
        <row r="64">
          <cell r="A64">
            <v>1321606410</v>
          </cell>
          <cell r="B64">
            <v>10</v>
          </cell>
          <cell r="C64">
            <v>1000</v>
          </cell>
        </row>
        <row r="65">
          <cell r="A65" t="str">
            <v>V320600150</v>
          </cell>
          <cell r="B65">
            <v>10</v>
          </cell>
          <cell r="C65">
            <v>100</v>
          </cell>
        </row>
        <row r="66">
          <cell r="A66" t="str">
            <v>V320600280</v>
          </cell>
          <cell r="B66">
            <v>10</v>
          </cell>
          <cell r="C66">
            <v>200</v>
          </cell>
        </row>
        <row r="67">
          <cell r="A67" t="str">
            <v>V32060033A</v>
          </cell>
          <cell r="B67">
            <v>10</v>
          </cell>
          <cell r="C67">
            <v>0</v>
          </cell>
        </row>
        <row r="68">
          <cell r="A68">
            <v>1321612330</v>
          </cell>
          <cell r="B68">
            <v>10</v>
          </cell>
          <cell r="C68">
            <v>100</v>
          </cell>
        </row>
        <row r="69">
          <cell r="A69">
            <v>1321612400</v>
          </cell>
          <cell r="B69">
            <v>10</v>
          </cell>
        </row>
        <row r="70">
          <cell r="A70">
            <v>6320413320</v>
          </cell>
          <cell r="B70">
            <v>10</v>
          </cell>
          <cell r="C70">
            <v>50</v>
          </cell>
        </row>
        <row r="71">
          <cell r="A71">
            <v>1321612600</v>
          </cell>
          <cell r="B71">
            <v>10</v>
          </cell>
          <cell r="C71">
            <v>100</v>
          </cell>
        </row>
        <row r="72">
          <cell r="A72" t="str">
            <v>132161190A</v>
          </cell>
          <cell r="B72">
            <v>10</v>
          </cell>
          <cell r="C72">
            <v>200</v>
          </cell>
        </row>
        <row r="73">
          <cell r="A73">
            <v>1321614390</v>
          </cell>
          <cell r="B73">
            <v>10</v>
          </cell>
          <cell r="C73">
            <v>1200</v>
          </cell>
        </row>
        <row r="74">
          <cell r="A74">
            <v>1321613010</v>
          </cell>
          <cell r="B74">
            <v>10</v>
          </cell>
          <cell r="C74">
            <v>100</v>
          </cell>
        </row>
        <row r="75">
          <cell r="A75">
            <v>1321614000</v>
          </cell>
          <cell r="B75">
            <v>10</v>
          </cell>
          <cell r="C75">
            <v>0</v>
          </cell>
        </row>
        <row r="76">
          <cell r="B76">
            <v>0</v>
          </cell>
          <cell r="C76">
            <v>0</v>
          </cell>
        </row>
        <row r="77">
          <cell r="B77">
            <v>0</v>
          </cell>
          <cell r="C77">
            <v>0</v>
          </cell>
        </row>
        <row r="78">
          <cell r="A78" t="str">
            <v>V322100180</v>
          </cell>
          <cell r="B78">
            <v>10</v>
          </cell>
          <cell r="C78">
            <v>0</v>
          </cell>
        </row>
        <row r="79">
          <cell r="A79" t="str">
            <v>V322100210</v>
          </cell>
          <cell r="B79">
            <v>10</v>
          </cell>
          <cell r="C79">
            <v>3270</v>
          </cell>
        </row>
        <row r="80">
          <cell r="A80" t="str">
            <v>V322100360</v>
          </cell>
          <cell r="B80">
            <v>10</v>
          </cell>
          <cell r="C80">
            <v>0</v>
          </cell>
        </row>
        <row r="81">
          <cell r="A81" t="str">
            <v>V322100430</v>
          </cell>
          <cell r="B81">
            <v>10</v>
          </cell>
          <cell r="C81">
            <v>0</v>
          </cell>
        </row>
        <row r="82">
          <cell r="A82" t="str">
            <v>V322100520</v>
          </cell>
          <cell r="B82">
            <v>100</v>
          </cell>
          <cell r="C82">
            <v>0</v>
          </cell>
        </row>
        <row r="83">
          <cell r="A83">
            <v>6321310950</v>
          </cell>
          <cell r="B83">
            <v>100</v>
          </cell>
          <cell r="C83">
            <v>0</v>
          </cell>
        </row>
        <row r="84">
          <cell r="A84">
            <v>1322102160</v>
          </cell>
          <cell r="B84">
            <v>100</v>
          </cell>
          <cell r="C84">
            <v>0</v>
          </cell>
        </row>
        <row r="85">
          <cell r="B85">
            <v>0</v>
          </cell>
          <cell r="C85">
            <v>0</v>
          </cell>
        </row>
        <row r="86">
          <cell r="B86">
            <v>0</v>
          </cell>
          <cell r="C86">
            <v>0</v>
          </cell>
        </row>
        <row r="87">
          <cell r="A87" t="str">
            <v>133124138B</v>
          </cell>
          <cell r="B87">
            <v>10</v>
          </cell>
          <cell r="C87">
            <v>100</v>
          </cell>
        </row>
        <row r="88">
          <cell r="A88" t="str">
            <v>133124154B</v>
          </cell>
          <cell r="B88">
            <v>10</v>
          </cell>
          <cell r="C88">
            <v>400</v>
          </cell>
        </row>
        <row r="89">
          <cell r="A89" t="str">
            <v>133124260C</v>
          </cell>
          <cell r="B89">
            <v>10</v>
          </cell>
          <cell r="C89">
            <v>0</v>
          </cell>
        </row>
        <row r="90">
          <cell r="A90" t="str">
            <v>133124273C</v>
          </cell>
          <cell r="B90">
            <v>10</v>
          </cell>
          <cell r="C90">
            <v>100</v>
          </cell>
        </row>
        <row r="91">
          <cell r="A91" t="str">
            <v>133125353D</v>
          </cell>
          <cell r="B91">
            <v>10</v>
          </cell>
          <cell r="C91">
            <v>150</v>
          </cell>
        </row>
        <row r="92">
          <cell r="A92" t="str">
            <v>133125599C</v>
          </cell>
          <cell r="B92">
            <v>10</v>
          </cell>
          <cell r="C92">
            <v>0</v>
          </cell>
        </row>
        <row r="93">
          <cell r="A93" t="str">
            <v>133212505B</v>
          </cell>
          <cell r="B93">
            <v>10</v>
          </cell>
          <cell r="C93">
            <v>350</v>
          </cell>
        </row>
        <row r="94">
          <cell r="A94" t="str">
            <v>133212516A</v>
          </cell>
          <cell r="B94">
            <v>10</v>
          </cell>
          <cell r="C94">
            <v>210</v>
          </cell>
        </row>
        <row r="95">
          <cell r="A95">
            <v>1332125500</v>
          </cell>
          <cell r="B95">
            <v>10</v>
          </cell>
          <cell r="C95">
            <v>1000</v>
          </cell>
        </row>
        <row r="96">
          <cell r="A96">
            <v>1332127940</v>
          </cell>
          <cell r="B96">
            <v>1</v>
          </cell>
          <cell r="C96">
            <v>0</v>
          </cell>
        </row>
        <row r="97">
          <cell r="A97">
            <v>1332129540</v>
          </cell>
          <cell r="B97">
            <v>1</v>
          </cell>
          <cell r="C97">
            <v>0</v>
          </cell>
        </row>
        <row r="98">
          <cell r="A98" t="str">
            <v>133213601B</v>
          </cell>
          <cell r="B98">
            <v>10</v>
          </cell>
          <cell r="C98">
            <v>200</v>
          </cell>
        </row>
        <row r="99">
          <cell r="A99" t="str">
            <v>133214112A</v>
          </cell>
          <cell r="B99">
            <v>10</v>
          </cell>
          <cell r="C99">
            <v>0</v>
          </cell>
        </row>
        <row r="100">
          <cell r="A100" t="str">
            <v>133215119A</v>
          </cell>
          <cell r="B100">
            <v>10</v>
          </cell>
          <cell r="C100">
            <v>0</v>
          </cell>
        </row>
        <row r="101">
          <cell r="A101" t="str">
            <v>133128567B</v>
          </cell>
          <cell r="B101">
            <v>10</v>
          </cell>
          <cell r="C101">
            <v>0</v>
          </cell>
        </row>
        <row r="102">
          <cell r="A102" t="str">
            <v>133127993B</v>
          </cell>
          <cell r="B102">
            <v>10</v>
          </cell>
          <cell r="C102">
            <v>190</v>
          </cell>
        </row>
        <row r="103">
          <cell r="A103" t="str">
            <v>133128183B</v>
          </cell>
          <cell r="B103">
            <v>10</v>
          </cell>
          <cell r="C103">
            <v>0</v>
          </cell>
        </row>
        <row r="104">
          <cell r="A104" t="str">
            <v>133128512C</v>
          </cell>
          <cell r="B104">
            <v>10</v>
          </cell>
          <cell r="C104">
            <v>0</v>
          </cell>
        </row>
        <row r="105">
          <cell r="A105">
            <v>1331286950</v>
          </cell>
          <cell r="B105">
            <v>10</v>
          </cell>
          <cell r="C105">
            <v>0</v>
          </cell>
        </row>
        <row r="106">
          <cell r="A106">
            <v>1331288170</v>
          </cell>
          <cell r="B106">
            <v>10</v>
          </cell>
          <cell r="C106">
            <v>100</v>
          </cell>
        </row>
        <row r="107">
          <cell r="A107" t="str">
            <v>1331287650</v>
          </cell>
          <cell r="B107">
            <v>10</v>
          </cell>
          <cell r="C107">
            <v>160</v>
          </cell>
        </row>
        <row r="108">
          <cell r="A108" t="str">
            <v>1331288060</v>
          </cell>
          <cell r="B108">
            <v>10</v>
          </cell>
          <cell r="C108">
            <v>160</v>
          </cell>
        </row>
        <row r="109">
          <cell r="A109" t="str">
            <v>133215061A</v>
          </cell>
          <cell r="B109">
            <v>10</v>
          </cell>
          <cell r="C109">
            <v>0</v>
          </cell>
        </row>
        <row r="110">
          <cell r="A110" t="str">
            <v>1331290250</v>
          </cell>
          <cell r="B110">
            <v>10</v>
          </cell>
          <cell r="C110">
            <v>0</v>
          </cell>
        </row>
        <row r="111">
          <cell r="A111" t="str">
            <v>1331290120</v>
          </cell>
          <cell r="B111">
            <v>10</v>
          </cell>
          <cell r="C111">
            <v>0</v>
          </cell>
        </row>
        <row r="112">
          <cell r="A112" t="str">
            <v>133128745A</v>
          </cell>
          <cell r="B112">
            <v>10</v>
          </cell>
          <cell r="C112">
            <v>0</v>
          </cell>
        </row>
        <row r="113">
          <cell r="A113" t="str">
            <v>133128754A</v>
          </cell>
          <cell r="B113">
            <v>10</v>
          </cell>
          <cell r="C113">
            <v>0</v>
          </cell>
        </row>
        <row r="114">
          <cell r="A114" t="str">
            <v>1331287780</v>
          </cell>
          <cell r="B114">
            <v>10</v>
          </cell>
          <cell r="C114">
            <v>100</v>
          </cell>
        </row>
        <row r="115">
          <cell r="A115" t="str">
            <v>1331287830</v>
          </cell>
          <cell r="B115">
            <v>10</v>
          </cell>
          <cell r="C115">
            <v>100</v>
          </cell>
        </row>
        <row r="116">
          <cell r="A116" t="str">
            <v>1331290300</v>
          </cell>
          <cell r="B116">
            <v>10</v>
          </cell>
        </row>
        <row r="117">
          <cell r="A117" t="str">
            <v>1331290470</v>
          </cell>
          <cell r="B117">
            <v>10</v>
          </cell>
        </row>
        <row r="118">
          <cell r="A118" t="str">
            <v>133127971B</v>
          </cell>
          <cell r="B118">
            <v>10</v>
          </cell>
          <cell r="C118">
            <v>50</v>
          </cell>
        </row>
        <row r="119">
          <cell r="A119" t="str">
            <v>133127986B</v>
          </cell>
          <cell r="B119">
            <v>10</v>
          </cell>
          <cell r="C119">
            <v>50</v>
          </cell>
        </row>
        <row r="120">
          <cell r="A120" t="str">
            <v>133128110A</v>
          </cell>
          <cell r="B120">
            <v>10</v>
          </cell>
          <cell r="C120">
            <v>50</v>
          </cell>
        </row>
        <row r="121">
          <cell r="A121" t="str">
            <v>133128123A</v>
          </cell>
          <cell r="B121">
            <v>10</v>
          </cell>
          <cell r="C121">
            <v>100</v>
          </cell>
        </row>
        <row r="122">
          <cell r="A122" t="str">
            <v>133125582C</v>
          </cell>
          <cell r="B122">
            <v>10</v>
          </cell>
          <cell r="C122">
            <v>0</v>
          </cell>
        </row>
        <row r="123">
          <cell r="A123" t="str">
            <v>133127957B</v>
          </cell>
          <cell r="B123">
            <v>10</v>
          </cell>
          <cell r="C123">
            <v>150</v>
          </cell>
        </row>
        <row r="124">
          <cell r="A124">
            <v>1331280350</v>
          </cell>
          <cell r="B124">
            <v>10</v>
          </cell>
          <cell r="C124">
            <v>0</v>
          </cell>
        </row>
        <row r="125">
          <cell r="A125">
            <v>1331283250</v>
          </cell>
          <cell r="B125">
            <v>10</v>
          </cell>
          <cell r="C125">
            <v>0</v>
          </cell>
        </row>
        <row r="126">
          <cell r="A126">
            <v>1331284240</v>
          </cell>
          <cell r="B126">
            <v>10</v>
          </cell>
          <cell r="C126">
            <v>0</v>
          </cell>
        </row>
        <row r="127">
          <cell r="A127">
            <v>1331285250</v>
          </cell>
          <cell r="B127">
            <v>10</v>
          </cell>
          <cell r="C127">
            <v>0</v>
          </cell>
        </row>
        <row r="128">
          <cell r="A128" t="str">
            <v>133128020B</v>
          </cell>
          <cell r="B128">
            <v>1</v>
          </cell>
          <cell r="C128">
            <v>0</v>
          </cell>
        </row>
        <row r="129">
          <cell r="A129">
            <v>1331282330</v>
          </cell>
          <cell r="B129">
            <v>1</v>
          </cell>
          <cell r="C129">
            <v>50</v>
          </cell>
        </row>
        <row r="130">
          <cell r="A130" t="str">
            <v>133128295B</v>
          </cell>
          <cell r="B130">
            <v>1</v>
          </cell>
          <cell r="C130">
            <v>50</v>
          </cell>
        </row>
        <row r="131">
          <cell r="A131">
            <v>1331284460</v>
          </cell>
          <cell r="B131">
            <v>1</v>
          </cell>
          <cell r="C131">
            <v>200</v>
          </cell>
        </row>
        <row r="132">
          <cell r="A132" t="str">
            <v>133127948D</v>
          </cell>
          <cell r="B132">
            <v>1</v>
          </cell>
          <cell r="C132">
            <v>300</v>
          </cell>
        </row>
        <row r="133">
          <cell r="B133">
            <v>0</v>
          </cell>
          <cell r="C133">
            <v>0</v>
          </cell>
        </row>
        <row r="134">
          <cell r="B134">
            <v>0</v>
          </cell>
          <cell r="C134">
            <v>0</v>
          </cell>
        </row>
        <row r="135">
          <cell r="A135">
            <v>1010845960</v>
          </cell>
          <cell r="B135">
            <v>1250</v>
          </cell>
          <cell r="C135">
            <v>0</v>
          </cell>
        </row>
        <row r="136">
          <cell r="A136">
            <v>1010842080</v>
          </cell>
          <cell r="B136">
            <v>1000</v>
          </cell>
          <cell r="C136">
            <v>0</v>
          </cell>
        </row>
        <row r="137">
          <cell r="A137">
            <v>1100601780</v>
          </cell>
          <cell r="B137">
            <v>200</v>
          </cell>
          <cell r="C137">
            <v>0</v>
          </cell>
        </row>
        <row r="138">
          <cell r="A138">
            <v>1110123290</v>
          </cell>
          <cell r="B138">
            <v>1000</v>
          </cell>
          <cell r="C138">
            <v>0</v>
          </cell>
        </row>
        <row r="139">
          <cell r="A139" t="str">
            <v>111032899F</v>
          </cell>
          <cell r="B139">
            <v>1000</v>
          </cell>
          <cell r="C139">
            <v>0</v>
          </cell>
        </row>
        <row r="140">
          <cell r="A140" t="str">
            <v>111036284T</v>
          </cell>
          <cell r="B140">
            <v>5000</v>
          </cell>
          <cell r="C140">
            <v>0</v>
          </cell>
        </row>
        <row r="141">
          <cell r="A141">
            <v>1110821170</v>
          </cell>
          <cell r="B141">
            <v>500</v>
          </cell>
          <cell r="C141">
            <v>0</v>
          </cell>
        </row>
        <row r="142">
          <cell r="A142">
            <v>1113166980</v>
          </cell>
          <cell r="B142">
            <v>500</v>
          </cell>
          <cell r="C142">
            <v>0</v>
          </cell>
        </row>
        <row r="143">
          <cell r="A143">
            <v>1120661580</v>
          </cell>
          <cell r="B143">
            <v>500</v>
          </cell>
          <cell r="C143">
            <v>500</v>
          </cell>
        </row>
        <row r="144">
          <cell r="A144">
            <v>1120661690</v>
          </cell>
          <cell r="B144">
            <v>500</v>
          </cell>
          <cell r="C144">
            <v>500</v>
          </cell>
        </row>
        <row r="145">
          <cell r="A145">
            <v>1120661720</v>
          </cell>
          <cell r="B145">
            <v>500</v>
          </cell>
          <cell r="C145">
            <v>500</v>
          </cell>
        </row>
        <row r="146">
          <cell r="A146">
            <v>1123165890</v>
          </cell>
          <cell r="B146">
            <v>5000</v>
          </cell>
          <cell r="C146">
            <v>0</v>
          </cell>
        </row>
        <row r="147">
          <cell r="A147">
            <v>1123165960</v>
          </cell>
          <cell r="B147">
            <v>2000</v>
          </cell>
          <cell r="C147">
            <v>0</v>
          </cell>
        </row>
        <row r="148">
          <cell r="A148">
            <v>1123166080</v>
          </cell>
          <cell r="B148">
            <v>5000</v>
          </cell>
          <cell r="C148">
            <v>0</v>
          </cell>
        </row>
        <row r="149">
          <cell r="A149">
            <v>1124708720</v>
          </cell>
          <cell r="B149">
            <v>2000</v>
          </cell>
          <cell r="C149">
            <v>0</v>
          </cell>
        </row>
        <row r="150">
          <cell r="A150" t="str">
            <v>112494014F</v>
          </cell>
          <cell r="B150">
            <v>500</v>
          </cell>
          <cell r="C150">
            <v>2500</v>
          </cell>
        </row>
        <row r="151">
          <cell r="A151">
            <v>1130277890</v>
          </cell>
          <cell r="B151">
            <v>2000</v>
          </cell>
          <cell r="C151">
            <v>0</v>
          </cell>
        </row>
        <row r="152">
          <cell r="A152">
            <v>1130278020</v>
          </cell>
          <cell r="B152">
            <v>1000</v>
          </cell>
          <cell r="C152">
            <v>1000</v>
          </cell>
        </row>
        <row r="153">
          <cell r="A153">
            <v>1130282030</v>
          </cell>
          <cell r="B153">
            <v>1000</v>
          </cell>
          <cell r="C153">
            <v>0</v>
          </cell>
        </row>
        <row r="154">
          <cell r="A154">
            <v>1133274120</v>
          </cell>
          <cell r="B154">
            <v>500</v>
          </cell>
          <cell r="C154">
            <v>0</v>
          </cell>
        </row>
        <row r="155">
          <cell r="A155">
            <v>1133278180</v>
          </cell>
          <cell r="B155">
            <v>1000</v>
          </cell>
          <cell r="C155">
            <v>0</v>
          </cell>
        </row>
        <row r="156">
          <cell r="A156">
            <v>1133291530</v>
          </cell>
          <cell r="B156">
            <v>200</v>
          </cell>
          <cell r="C156">
            <v>1000</v>
          </cell>
        </row>
        <row r="157">
          <cell r="A157">
            <v>1133291770</v>
          </cell>
          <cell r="B157">
            <v>200</v>
          </cell>
          <cell r="C157">
            <v>200</v>
          </cell>
        </row>
        <row r="158">
          <cell r="A158">
            <v>1151217950</v>
          </cell>
          <cell r="B158">
            <v>500</v>
          </cell>
          <cell r="C158">
            <v>0</v>
          </cell>
        </row>
        <row r="159">
          <cell r="A159">
            <v>1151428600</v>
          </cell>
          <cell r="B159">
            <v>100</v>
          </cell>
          <cell r="C159">
            <v>1900</v>
          </cell>
        </row>
        <row r="160">
          <cell r="A160">
            <v>1154403840</v>
          </cell>
          <cell r="B160">
            <v>1500</v>
          </cell>
          <cell r="C160">
            <v>0</v>
          </cell>
        </row>
        <row r="161">
          <cell r="A161">
            <v>1154403910</v>
          </cell>
          <cell r="B161">
            <v>250</v>
          </cell>
          <cell r="C161">
            <v>0</v>
          </cell>
        </row>
        <row r="162">
          <cell r="A162">
            <v>1154427770</v>
          </cell>
          <cell r="B162">
            <v>500</v>
          </cell>
          <cell r="C162">
            <v>0</v>
          </cell>
        </row>
        <row r="163">
          <cell r="A163">
            <v>1154603390</v>
          </cell>
          <cell r="B163">
            <v>600</v>
          </cell>
          <cell r="C163">
            <v>600</v>
          </cell>
        </row>
        <row r="164">
          <cell r="A164">
            <v>1154603660</v>
          </cell>
          <cell r="B164">
            <v>600</v>
          </cell>
          <cell r="C164">
            <v>600</v>
          </cell>
        </row>
        <row r="165">
          <cell r="A165">
            <v>1155107400</v>
          </cell>
          <cell r="B165">
            <v>1400</v>
          </cell>
          <cell r="C165">
            <v>0</v>
          </cell>
        </row>
        <row r="166">
          <cell r="A166">
            <v>1155115740</v>
          </cell>
          <cell r="B166">
            <v>500</v>
          </cell>
          <cell r="C166">
            <v>1000</v>
          </cell>
        </row>
        <row r="167">
          <cell r="A167">
            <v>1231649480</v>
          </cell>
          <cell r="B167">
            <v>1000</v>
          </cell>
          <cell r="C167">
            <v>1000</v>
          </cell>
        </row>
        <row r="168">
          <cell r="A168">
            <v>1231649680</v>
          </cell>
          <cell r="B168">
            <v>500</v>
          </cell>
          <cell r="C168">
            <v>0</v>
          </cell>
        </row>
        <row r="169">
          <cell r="A169">
            <v>1232622640</v>
          </cell>
          <cell r="B169">
            <v>1000</v>
          </cell>
          <cell r="C169">
            <v>0</v>
          </cell>
        </row>
        <row r="170">
          <cell r="A170">
            <v>1232627580</v>
          </cell>
          <cell r="B170">
            <v>1000</v>
          </cell>
          <cell r="C170">
            <v>0</v>
          </cell>
        </row>
        <row r="171">
          <cell r="A171">
            <v>1232647850</v>
          </cell>
          <cell r="B171">
            <v>2000</v>
          </cell>
          <cell r="C171">
            <v>0</v>
          </cell>
        </row>
        <row r="172">
          <cell r="A172">
            <v>1232647920</v>
          </cell>
          <cell r="B172">
            <v>2000</v>
          </cell>
          <cell r="C172">
            <v>0</v>
          </cell>
        </row>
        <row r="173">
          <cell r="A173">
            <v>1232682510</v>
          </cell>
          <cell r="B173">
            <v>540</v>
          </cell>
          <cell r="C173">
            <v>540</v>
          </cell>
        </row>
        <row r="174">
          <cell r="A174">
            <v>1232690320</v>
          </cell>
          <cell r="B174">
            <v>900</v>
          </cell>
          <cell r="C174">
            <v>900</v>
          </cell>
        </row>
        <row r="175">
          <cell r="A175">
            <v>1232690940</v>
          </cell>
          <cell r="B175">
            <v>120</v>
          </cell>
          <cell r="C175">
            <v>120</v>
          </cell>
        </row>
        <row r="176">
          <cell r="A176">
            <v>1232691060</v>
          </cell>
          <cell r="B176">
            <v>200</v>
          </cell>
          <cell r="C176">
            <v>200</v>
          </cell>
        </row>
        <row r="177">
          <cell r="A177">
            <v>1233622340</v>
          </cell>
          <cell r="B177">
            <v>1000</v>
          </cell>
          <cell r="C177">
            <v>1000</v>
          </cell>
        </row>
        <row r="178">
          <cell r="A178">
            <v>1233622410</v>
          </cell>
          <cell r="B178">
            <v>1000</v>
          </cell>
          <cell r="C178">
            <v>1000</v>
          </cell>
        </row>
        <row r="179">
          <cell r="A179">
            <v>1233622610</v>
          </cell>
          <cell r="B179">
            <v>1000</v>
          </cell>
          <cell r="C179">
            <v>2000</v>
          </cell>
        </row>
        <row r="180">
          <cell r="A180">
            <v>1233622740</v>
          </cell>
          <cell r="B180">
            <v>1000</v>
          </cell>
          <cell r="C180">
            <v>0</v>
          </cell>
        </row>
        <row r="181">
          <cell r="A181">
            <v>1233622960</v>
          </cell>
          <cell r="B181">
            <v>500</v>
          </cell>
          <cell r="C181">
            <v>500</v>
          </cell>
        </row>
        <row r="182">
          <cell r="A182">
            <v>1233623130</v>
          </cell>
          <cell r="B182">
            <v>500</v>
          </cell>
          <cell r="C182">
            <v>500</v>
          </cell>
        </row>
        <row r="183">
          <cell r="A183">
            <v>1233623260</v>
          </cell>
          <cell r="B183">
            <v>500</v>
          </cell>
          <cell r="C183">
            <v>0</v>
          </cell>
        </row>
        <row r="184">
          <cell r="A184">
            <v>1233623310</v>
          </cell>
          <cell r="B184">
            <v>500</v>
          </cell>
          <cell r="C184">
            <v>500</v>
          </cell>
        </row>
        <row r="185">
          <cell r="A185">
            <v>1230204400</v>
          </cell>
          <cell r="B185">
            <v>50</v>
          </cell>
          <cell r="C185">
            <v>1000</v>
          </cell>
        </row>
        <row r="186">
          <cell r="A186">
            <v>1240433410</v>
          </cell>
          <cell r="B186">
            <v>700</v>
          </cell>
          <cell r="C186">
            <v>700</v>
          </cell>
        </row>
        <row r="187">
          <cell r="A187" t="str">
            <v>112804725X</v>
          </cell>
          <cell r="B187">
            <v>5000</v>
          </cell>
          <cell r="C187">
            <v>0</v>
          </cell>
        </row>
        <row r="188">
          <cell r="A188" t="str">
            <v>124042081X</v>
          </cell>
          <cell r="B188">
            <v>2000</v>
          </cell>
          <cell r="C188">
            <v>2000</v>
          </cell>
        </row>
        <row r="189">
          <cell r="A189" t="str">
            <v>111012516X</v>
          </cell>
          <cell r="B189">
            <v>1000</v>
          </cell>
          <cell r="C189">
            <v>0</v>
          </cell>
        </row>
        <row r="190">
          <cell r="A190" t="str">
            <v>113404995X</v>
          </cell>
          <cell r="B190">
            <v>4000</v>
          </cell>
          <cell r="C190">
            <v>0</v>
          </cell>
        </row>
        <row r="191">
          <cell r="A191" t="str">
            <v>113405071X</v>
          </cell>
          <cell r="B191">
            <v>4000</v>
          </cell>
          <cell r="C191">
            <v>0</v>
          </cell>
        </row>
        <row r="192">
          <cell r="A192" t="str">
            <v>113405093X</v>
          </cell>
          <cell r="B192">
            <v>4000</v>
          </cell>
          <cell r="C192">
            <v>4000</v>
          </cell>
        </row>
        <row r="193">
          <cell r="A193" t="str">
            <v>113405134X</v>
          </cell>
          <cell r="B193">
            <v>4000</v>
          </cell>
          <cell r="C193">
            <v>4000</v>
          </cell>
        </row>
        <row r="194">
          <cell r="A194" t="str">
            <v>113405150X</v>
          </cell>
          <cell r="B194">
            <v>4000</v>
          </cell>
          <cell r="C194">
            <v>0</v>
          </cell>
        </row>
        <row r="195">
          <cell r="A195" t="str">
            <v>113405211X</v>
          </cell>
          <cell r="B195">
            <v>4000</v>
          </cell>
          <cell r="C195">
            <v>0</v>
          </cell>
        </row>
        <row r="196">
          <cell r="A196" t="str">
            <v>113405239X</v>
          </cell>
          <cell r="B196">
            <v>4000</v>
          </cell>
          <cell r="C196">
            <v>0</v>
          </cell>
        </row>
        <row r="197">
          <cell r="A197" t="str">
            <v>113405255X</v>
          </cell>
          <cell r="B197">
            <v>4000</v>
          </cell>
          <cell r="C197">
            <v>0</v>
          </cell>
        </row>
        <row r="198">
          <cell r="A198" t="str">
            <v>113405279X</v>
          </cell>
          <cell r="B198">
            <v>4000</v>
          </cell>
          <cell r="C198">
            <v>0</v>
          </cell>
        </row>
        <row r="199">
          <cell r="A199" t="str">
            <v>113405318X</v>
          </cell>
          <cell r="B199">
            <v>4000</v>
          </cell>
          <cell r="C199">
            <v>12000</v>
          </cell>
        </row>
        <row r="200">
          <cell r="A200" t="str">
            <v>113405376X</v>
          </cell>
          <cell r="B200">
            <v>4000</v>
          </cell>
          <cell r="C200">
            <v>0</v>
          </cell>
        </row>
        <row r="201">
          <cell r="A201" t="str">
            <v>113405398X</v>
          </cell>
          <cell r="B201">
            <v>4000</v>
          </cell>
          <cell r="C201">
            <v>0</v>
          </cell>
        </row>
        <row r="202">
          <cell r="A202" t="str">
            <v>113405435X</v>
          </cell>
          <cell r="B202">
            <v>4000</v>
          </cell>
          <cell r="C202">
            <v>0</v>
          </cell>
        </row>
        <row r="203">
          <cell r="A203" t="str">
            <v>113405451X</v>
          </cell>
          <cell r="B203">
            <v>4000</v>
          </cell>
          <cell r="C203">
            <v>0</v>
          </cell>
        </row>
        <row r="204">
          <cell r="A204" t="str">
            <v>113405518X</v>
          </cell>
          <cell r="B204">
            <v>4000</v>
          </cell>
          <cell r="C204">
            <v>0</v>
          </cell>
        </row>
        <row r="205">
          <cell r="A205" t="str">
            <v>113405536X</v>
          </cell>
          <cell r="B205">
            <v>4000</v>
          </cell>
          <cell r="C205">
            <v>8000</v>
          </cell>
        </row>
        <row r="206">
          <cell r="A206" t="str">
            <v>113405639X</v>
          </cell>
          <cell r="B206">
            <v>4000</v>
          </cell>
          <cell r="C206">
            <v>0</v>
          </cell>
        </row>
        <row r="207">
          <cell r="A207" t="str">
            <v>113405741X</v>
          </cell>
          <cell r="B207">
            <v>4000</v>
          </cell>
          <cell r="C207">
            <v>32000</v>
          </cell>
        </row>
        <row r="208">
          <cell r="A208" t="str">
            <v>113405826X</v>
          </cell>
          <cell r="B208">
            <v>4000</v>
          </cell>
          <cell r="C208">
            <v>0</v>
          </cell>
        </row>
        <row r="209">
          <cell r="A209" t="str">
            <v>113405868X</v>
          </cell>
          <cell r="B209">
            <v>4000</v>
          </cell>
          <cell r="C209">
            <v>24000</v>
          </cell>
        </row>
        <row r="210">
          <cell r="A210" t="str">
            <v>113405985X</v>
          </cell>
          <cell r="B210">
            <v>4000</v>
          </cell>
          <cell r="C210">
            <v>12000</v>
          </cell>
        </row>
        <row r="211">
          <cell r="A211" t="str">
            <v>113406056X</v>
          </cell>
          <cell r="B211">
            <v>4000</v>
          </cell>
          <cell r="C211">
            <v>52000</v>
          </cell>
        </row>
        <row r="212">
          <cell r="A212" t="str">
            <v>113406115X</v>
          </cell>
          <cell r="B212">
            <v>4000</v>
          </cell>
          <cell r="C212">
            <v>12000</v>
          </cell>
        </row>
        <row r="213">
          <cell r="A213" t="str">
            <v>114194846X</v>
          </cell>
          <cell r="B213">
            <v>2000</v>
          </cell>
          <cell r="C213">
            <v>0</v>
          </cell>
        </row>
        <row r="214">
          <cell r="A214" t="str">
            <v>114194879X</v>
          </cell>
          <cell r="B214">
            <v>2000</v>
          </cell>
          <cell r="C214">
            <v>0</v>
          </cell>
        </row>
        <row r="215">
          <cell r="A215" t="str">
            <v>114194884X</v>
          </cell>
          <cell r="B215">
            <v>2000</v>
          </cell>
          <cell r="C215">
            <v>0</v>
          </cell>
        </row>
        <row r="216">
          <cell r="A216" t="str">
            <v>114194923X</v>
          </cell>
          <cell r="B216">
            <v>2000</v>
          </cell>
          <cell r="C216">
            <v>2000</v>
          </cell>
        </row>
        <row r="217">
          <cell r="A217" t="str">
            <v>114194945X</v>
          </cell>
          <cell r="B217">
            <v>2000</v>
          </cell>
          <cell r="C217">
            <v>2000</v>
          </cell>
        </row>
        <row r="218">
          <cell r="A218" t="str">
            <v>114198488X</v>
          </cell>
          <cell r="B218">
            <v>500</v>
          </cell>
          <cell r="C218">
            <v>2000</v>
          </cell>
        </row>
        <row r="219">
          <cell r="A219" t="str">
            <v>114198495X</v>
          </cell>
          <cell r="B219">
            <v>500</v>
          </cell>
          <cell r="C219">
            <v>1000</v>
          </cell>
        </row>
        <row r="220">
          <cell r="A220" t="str">
            <v>114198505X</v>
          </cell>
          <cell r="B220">
            <v>500</v>
          </cell>
          <cell r="C220">
            <v>500</v>
          </cell>
        </row>
        <row r="221">
          <cell r="A221" t="str">
            <v>114198529X</v>
          </cell>
          <cell r="B221">
            <v>500</v>
          </cell>
          <cell r="C221">
            <v>0</v>
          </cell>
        </row>
        <row r="222">
          <cell r="A222">
            <v>1062504460</v>
          </cell>
          <cell r="B222">
            <v>100</v>
          </cell>
          <cell r="C222">
            <v>0</v>
          </cell>
        </row>
        <row r="223">
          <cell r="A223">
            <v>1230207720</v>
          </cell>
          <cell r="B223">
            <v>100</v>
          </cell>
          <cell r="C223">
            <v>0</v>
          </cell>
        </row>
        <row r="224">
          <cell r="A224">
            <v>1233624560</v>
          </cell>
          <cell r="B224">
            <v>100</v>
          </cell>
          <cell r="C224">
            <v>0</v>
          </cell>
        </row>
        <row r="225">
          <cell r="A225">
            <v>1233624670</v>
          </cell>
          <cell r="B225">
            <v>100</v>
          </cell>
          <cell r="C225">
            <v>0</v>
          </cell>
        </row>
        <row r="226">
          <cell r="A226" t="str">
            <v>111083145X</v>
          </cell>
          <cell r="B226">
            <v>2000</v>
          </cell>
          <cell r="C226">
            <v>0</v>
          </cell>
        </row>
        <row r="227">
          <cell r="A227" t="str">
            <v>111083259X</v>
          </cell>
          <cell r="B227">
            <v>2000</v>
          </cell>
          <cell r="C227">
            <v>4000</v>
          </cell>
        </row>
        <row r="228">
          <cell r="A228">
            <v>1113149020</v>
          </cell>
          <cell r="B228">
            <v>360</v>
          </cell>
          <cell r="C228">
            <v>360</v>
          </cell>
        </row>
        <row r="229">
          <cell r="A229" t="str">
            <v>111316315X</v>
          </cell>
          <cell r="B229">
            <v>3000</v>
          </cell>
          <cell r="C229">
            <v>0</v>
          </cell>
        </row>
        <row r="230">
          <cell r="A230" t="str">
            <v>111316333X</v>
          </cell>
          <cell r="B230">
            <v>2000</v>
          </cell>
          <cell r="C230">
            <v>0</v>
          </cell>
        </row>
        <row r="231">
          <cell r="A231" t="str">
            <v>111039254X</v>
          </cell>
          <cell r="B231">
            <v>1500</v>
          </cell>
          <cell r="C231">
            <v>4500</v>
          </cell>
        </row>
        <row r="232">
          <cell r="A232" t="str">
            <v>111230530X</v>
          </cell>
          <cell r="B232">
            <v>1500</v>
          </cell>
          <cell r="C232">
            <v>1500</v>
          </cell>
        </row>
        <row r="233">
          <cell r="A233" t="str">
            <v>111115053X</v>
          </cell>
          <cell r="B233">
            <v>2000</v>
          </cell>
          <cell r="C233">
            <v>2000</v>
          </cell>
        </row>
        <row r="234">
          <cell r="A234" t="str">
            <v>111115112X</v>
          </cell>
          <cell r="B234">
            <v>2000</v>
          </cell>
          <cell r="C234">
            <v>0</v>
          </cell>
        </row>
        <row r="235">
          <cell r="A235" t="str">
            <v>111116100X</v>
          </cell>
          <cell r="B235">
            <v>2000</v>
          </cell>
          <cell r="C235">
            <v>2000</v>
          </cell>
        </row>
        <row r="236">
          <cell r="A236" t="str">
            <v>114197641X</v>
          </cell>
          <cell r="B236">
            <v>1000</v>
          </cell>
          <cell r="C236">
            <v>0</v>
          </cell>
        </row>
        <row r="237">
          <cell r="A237" t="str">
            <v>111069022X</v>
          </cell>
          <cell r="B237">
            <v>5000</v>
          </cell>
          <cell r="C237">
            <v>0</v>
          </cell>
        </row>
        <row r="238">
          <cell r="A238" t="str">
            <v>111119080X</v>
          </cell>
          <cell r="B238">
            <v>5000</v>
          </cell>
          <cell r="C238">
            <v>0</v>
          </cell>
        </row>
        <row r="239">
          <cell r="A239" t="str">
            <v>111119439X</v>
          </cell>
          <cell r="B239">
            <v>5000</v>
          </cell>
          <cell r="C239">
            <v>0</v>
          </cell>
        </row>
        <row r="240">
          <cell r="A240" t="str">
            <v>111012561X</v>
          </cell>
          <cell r="B240">
            <v>3000</v>
          </cell>
          <cell r="C240">
            <v>15000</v>
          </cell>
        </row>
        <row r="241">
          <cell r="A241" t="str">
            <v>111024517X</v>
          </cell>
          <cell r="B241">
            <v>3000</v>
          </cell>
          <cell r="C241">
            <v>39000</v>
          </cell>
        </row>
        <row r="242">
          <cell r="A242" t="str">
            <v>111101801X</v>
          </cell>
          <cell r="B242">
            <v>2000</v>
          </cell>
          <cell r="C242">
            <v>0</v>
          </cell>
        </row>
        <row r="243">
          <cell r="A243" t="str">
            <v>111103511X</v>
          </cell>
          <cell r="B243">
            <v>2000</v>
          </cell>
          <cell r="C243">
            <v>0</v>
          </cell>
        </row>
        <row r="244">
          <cell r="A244" t="str">
            <v>111103524X</v>
          </cell>
          <cell r="B244">
            <v>2000</v>
          </cell>
          <cell r="C244">
            <v>0</v>
          </cell>
        </row>
        <row r="245">
          <cell r="A245" t="str">
            <v>111113783X</v>
          </cell>
          <cell r="B245">
            <v>2000</v>
          </cell>
          <cell r="C245">
            <v>2000</v>
          </cell>
        </row>
        <row r="246">
          <cell r="A246" t="str">
            <v>111113790X</v>
          </cell>
          <cell r="B246">
            <v>2000</v>
          </cell>
          <cell r="C246">
            <v>2000</v>
          </cell>
        </row>
        <row r="247">
          <cell r="A247" t="str">
            <v>111113806X</v>
          </cell>
          <cell r="B247">
            <v>2000</v>
          </cell>
          <cell r="C247">
            <v>2000</v>
          </cell>
        </row>
        <row r="248">
          <cell r="A248" t="str">
            <v>111114188X</v>
          </cell>
          <cell r="B248">
            <v>2000</v>
          </cell>
          <cell r="C248">
            <v>0</v>
          </cell>
        </row>
        <row r="249">
          <cell r="A249" t="str">
            <v>111114290X</v>
          </cell>
          <cell r="B249">
            <v>2000</v>
          </cell>
          <cell r="C249">
            <v>0</v>
          </cell>
        </row>
        <row r="250">
          <cell r="A250" t="str">
            <v>111114542X</v>
          </cell>
          <cell r="B250">
            <v>2000</v>
          </cell>
          <cell r="C250">
            <v>0</v>
          </cell>
        </row>
        <row r="251">
          <cell r="A251" t="str">
            <v>111114551X</v>
          </cell>
          <cell r="B251">
            <v>2000</v>
          </cell>
          <cell r="C251">
            <v>0</v>
          </cell>
        </row>
        <row r="252">
          <cell r="A252" t="str">
            <v>1151625830</v>
          </cell>
          <cell r="B252">
            <v>1000</v>
          </cell>
          <cell r="C252">
            <v>0</v>
          </cell>
        </row>
        <row r="253">
          <cell r="A253">
            <v>1231649570</v>
          </cell>
          <cell r="B253">
            <v>1000</v>
          </cell>
          <cell r="C253">
            <v>0</v>
          </cell>
        </row>
        <row r="254">
          <cell r="A254" t="str">
            <v>123361204X</v>
          </cell>
          <cell r="B254">
            <v>1000</v>
          </cell>
          <cell r="C254">
            <v>0</v>
          </cell>
        </row>
        <row r="255">
          <cell r="A255">
            <v>1233614000</v>
          </cell>
          <cell r="B255">
            <v>500</v>
          </cell>
          <cell r="C255">
            <v>0</v>
          </cell>
        </row>
        <row r="256">
          <cell r="A256">
            <v>1233614110</v>
          </cell>
          <cell r="B256">
            <v>250</v>
          </cell>
          <cell r="C256">
            <v>0</v>
          </cell>
        </row>
        <row r="257">
          <cell r="A257" t="str">
            <v>123362470X</v>
          </cell>
          <cell r="B257">
            <v>1000</v>
          </cell>
          <cell r="C257">
            <v>0</v>
          </cell>
        </row>
        <row r="258">
          <cell r="A258" t="str">
            <v>111041286X</v>
          </cell>
          <cell r="B258">
            <v>3000</v>
          </cell>
          <cell r="C258">
            <v>0</v>
          </cell>
        </row>
        <row r="259">
          <cell r="A259" t="str">
            <v>111068926X</v>
          </cell>
          <cell r="B259">
            <v>2000</v>
          </cell>
          <cell r="C259">
            <v>2000</v>
          </cell>
        </row>
        <row r="260">
          <cell r="A260" t="str">
            <v>111316328X</v>
          </cell>
          <cell r="B260">
            <v>2000</v>
          </cell>
          <cell r="C260">
            <v>2000</v>
          </cell>
        </row>
        <row r="261">
          <cell r="A261" t="str">
            <v>113210598X</v>
          </cell>
          <cell r="B261">
            <v>1000</v>
          </cell>
          <cell r="C261">
            <v>0</v>
          </cell>
        </row>
        <row r="262">
          <cell r="A262" t="str">
            <v>113402052X</v>
          </cell>
          <cell r="B262">
            <v>4000</v>
          </cell>
          <cell r="C262">
            <v>4000</v>
          </cell>
        </row>
        <row r="263">
          <cell r="A263" t="str">
            <v>113402098X</v>
          </cell>
          <cell r="B263">
            <v>4000</v>
          </cell>
          <cell r="C263">
            <v>0</v>
          </cell>
        </row>
        <row r="264">
          <cell r="A264" t="str">
            <v>113402100X</v>
          </cell>
          <cell r="B264">
            <v>4000</v>
          </cell>
          <cell r="C264">
            <v>4000</v>
          </cell>
        </row>
        <row r="265">
          <cell r="A265" t="str">
            <v>113402139X</v>
          </cell>
          <cell r="B265">
            <v>4000</v>
          </cell>
          <cell r="C265">
            <v>4000</v>
          </cell>
        </row>
        <row r="266">
          <cell r="A266" t="str">
            <v>113402155X</v>
          </cell>
          <cell r="B266">
            <v>4000</v>
          </cell>
          <cell r="C266">
            <v>8000</v>
          </cell>
        </row>
        <row r="267">
          <cell r="A267" t="str">
            <v>113402289X</v>
          </cell>
          <cell r="B267">
            <v>4000</v>
          </cell>
          <cell r="C267">
            <v>4000</v>
          </cell>
        </row>
        <row r="268">
          <cell r="A268" t="str">
            <v>113402326X</v>
          </cell>
          <cell r="B268">
            <v>4000</v>
          </cell>
          <cell r="C268">
            <v>0</v>
          </cell>
        </row>
        <row r="269">
          <cell r="A269" t="str">
            <v>113402348X</v>
          </cell>
          <cell r="B269">
            <v>4000</v>
          </cell>
          <cell r="C269">
            <v>52000</v>
          </cell>
        </row>
        <row r="270">
          <cell r="A270" t="str">
            <v>113404904X</v>
          </cell>
          <cell r="B270">
            <v>3000</v>
          </cell>
          <cell r="C270">
            <v>0</v>
          </cell>
        </row>
        <row r="271">
          <cell r="A271" t="str">
            <v>113406900X</v>
          </cell>
          <cell r="B271">
            <v>3000</v>
          </cell>
          <cell r="C271">
            <v>6000</v>
          </cell>
        </row>
        <row r="272">
          <cell r="A272" t="str">
            <v>115460603X</v>
          </cell>
          <cell r="B272">
            <v>1000</v>
          </cell>
          <cell r="C272">
            <v>1000</v>
          </cell>
        </row>
        <row r="273">
          <cell r="A273" t="str">
            <v>112800000T</v>
          </cell>
          <cell r="B273">
            <v>5000</v>
          </cell>
          <cell r="C273">
            <v>10000</v>
          </cell>
        </row>
        <row r="274">
          <cell r="A274" t="str">
            <v>112800046T</v>
          </cell>
          <cell r="B274">
            <v>5000</v>
          </cell>
          <cell r="C274">
            <v>0</v>
          </cell>
        </row>
        <row r="275">
          <cell r="A275" t="str">
            <v>112800208T</v>
          </cell>
          <cell r="B275">
            <v>5000</v>
          </cell>
          <cell r="C275">
            <v>0</v>
          </cell>
        </row>
        <row r="276">
          <cell r="A276" t="str">
            <v>112800282T</v>
          </cell>
          <cell r="B276">
            <v>5000</v>
          </cell>
          <cell r="C276">
            <v>5000</v>
          </cell>
        </row>
        <row r="277">
          <cell r="A277" t="str">
            <v>112800305T</v>
          </cell>
          <cell r="B277">
            <v>5000</v>
          </cell>
          <cell r="C277">
            <v>0</v>
          </cell>
        </row>
        <row r="278">
          <cell r="A278" t="str">
            <v>112800341T</v>
          </cell>
          <cell r="B278">
            <v>5000</v>
          </cell>
          <cell r="C278">
            <v>0</v>
          </cell>
        </row>
        <row r="279">
          <cell r="A279" t="str">
            <v>112800389T</v>
          </cell>
          <cell r="B279">
            <v>5000</v>
          </cell>
          <cell r="C279">
            <v>0</v>
          </cell>
        </row>
        <row r="280">
          <cell r="A280" t="str">
            <v>112800396T</v>
          </cell>
          <cell r="B280">
            <v>5000</v>
          </cell>
          <cell r="C280">
            <v>0</v>
          </cell>
        </row>
        <row r="281">
          <cell r="A281" t="str">
            <v>112800404T</v>
          </cell>
          <cell r="B281">
            <v>5000</v>
          </cell>
          <cell r="C281">
            <v>0</v>
          </cell>
        </row>
        <row r="282">
          <cell r="A282" t="str">
            <v>112800415T</v>
          </cell>
          <cell r="B282">
            <v>5000</v>
          </cell>
          <cell r="C282">
            <v>5000</v>
          </cell>
        </row>
        <row r="283">
          <cell r="A283" t="str">
            <v>112800428T</v>
          </cell>
          <cell r="B283">
            <v>5000</v>
          </cell>
          <cell r="C283">
            <v>5000</v>
          </cell>
        </row>
        <row r="284">
          <cell r="A284" t="str">
            <v>112800440T</v>
          </cell>
          <cell r="B284">
            <v>5000</v>
          </cell>
          <cell r="C284">
            <v>10000</v>
          </cell>
        </row>
        <row r="285">
          <cell r="A285" t="str">
            <v>112800460T</v>
          </cell>
          <cell r="B285">
            <v>5000</v>
          </cell>
          <cell r="C285">
            <v>5000</v>
          </cell>
        </row>
        <row r="286">
          <cell r="A286" t="str">
            <v>112800488T</v>
          </cell>
          <cell r="B286">
            <v>5000</v>
          </cell>
          <cell r="C286">
            <v>0</v>
          </cell>
        </row>
        <row r="287">
          <cell r="A287" t="str">
            <v>112800505T</v>
          </cell>
          <cell r="B287">
            <v>5000</v>
          </cell>
          <cell r="C287">
            <v>5000</v>
          </cell>
        </row>
        <row r="288">
          <cell r="A288" t="str">
            <v>112800529T</v>
          </cell>
          <cell r="B288">
            <v>5000</v>
          </cell>
          <cell r="C288">
            <v>0</v>
          </cell>
        </row>
        <row r="289">
          <cell r="A289" t="str">
            <v>112800541T</v>
          </cell>
          <cell r="B289">
            <v>5000</v>
          </cell>
          <cell r="C289">
            <v>0</v>
          </cell>
        </row>
        <row r="290">
          <cell r="A290" t="str">
            <v>112800561T</v>
          </cell>
          <cell r="B290">
            <v>5000</v>
          </cell>
          <cell r="C290">
            <v>0</v>
          </cell>
        </row>
        <row r="291">
          <cell r="A291" t="str">
            <v>112800589T</v>
          </cell>
          <cell r="B291">
            <v>5000</v>
          </cell>
          <cell r="C291">
            <v>5000</v>
          </cell>
        </row>
        <row r="292">
          <cell r="A292" t="str">
            <v>112800608T</v>
          </cell>
          <cell r="B292">
            <v>5000</v>
          </cell>
          <cell r="C292">
            <v>5000</v>
          </cell>
        </row>
        <row r="293">
          <cell r="A293" t="str">
            <v>112800622T</v>
          </cell>
          <cell r="B293">
            <v>5000</v>
          </cell>
          <cell r="C293">
            <v>0</v>
          </cell>
        </row>
        <row r="294">
          <cell r="A294" t="str">
            <v>112800644T</v>
          </cell>
          <cell r="B294">
            <v>5000</v>
          </cell>
          <cell r="C294">
            <v>0</v>
          </cell>
        </row>
        <row r="295">
          <cell r="A295" t="str">
            <v>112800664T</v>
          </cell>
          <cell r="B295">
            <v>5000</v>
          </cell>
          <cell r="C295">
            <v>0</v>
          </cell>
        </row>
        <row r="296">
          <cell r="A296" t="str">
            <v>112800682T</v>
          </cell>
          <cell r="B296">
            <v>5000</v>
          </cell>
          <cell r="C296">
            <v>15000</v>
          </cell>
        </row>
        <row r="297">
          <cell r="A297" t="str">
            <v>112800703T</v>
          </cell>
          <cell r="B297">
            <v>5000</v>
          </cell>
          <cell r="C297">
            <v>5000</v>
          </cell>
        </row>
        <row r="298">
          <cell r="A298" t="str">
            <v>112800727T</v>
          </cell>
          <cell r="B298">
            <v>5000</v>
          </cell>
          <cell r="C298">
            <v>5000</v>
          </cell>
        </row>
        <row r="299">
          <cell r="A299" t="str">
            <v>112800749T</v>
          </cell>
          <cell r="B299">
            <v>5000</v>
          </cell>
          <cell r="C299">
            <v>5000</v>
          </cell>
        </row>
        <row r="300">
          <cell r="A300" t="str">
            <v>112800769T</v>
          </cell>
          <cell r="B300">
            <v>5000</v>
          </cell>
          <cell r="C300">
            <v>5000</v>
          </cell>
        </row>
        <row r="301">
          <cell r="A301" t="str">
            <v>112800787T</v>
          </cell>
          <cell r="B301">
            <v>5000</v>
          </cell>
          <cell r="C301">
            <v>5000</v>
          </cell>
        </row>
        <row r="302">
          <cell r="A302" t="str">
            <v>112800794T</v>
          </cell>
          <cell r="B302">
            <v>5000</v>
          </cell>
          <cell r="C302">
            <v>0</v>
          </cell>
        </row>
        <row r="303">
          <cell r="A303" t="str">
            <v>112800800T</v>
          </cell>
          <cell r="B303">
            <v>5000</v>
          </cell>
        </row>
        <row r="304">
          <cell r="A304" t="str">
            <v>112800824T</v>
          </cell>
          <cell r="B304">
            <v>5000</v>
          </cell>
          <cell r="C304">
            <v>10000</v>
          </cell>
        </row>
        <row r="305">
          <cell r="A305" t="str">
            <v>112800846T</v>
          </cell>
          <cell r="B305">
            <v>5000</v>
          </cell>
          <cell r="C305">
            <v>5000</v>
          </cell>
        </row>
        <row r="306">
          <cell r="A306" t="str">
            <v>112800866T</v>
          </cell>
          <cell r="B306">
            <v>5000</v>
          </cell>
          <cell r="C306">
            <v>45000</v>
          </cell>
        </row>
        <row r="307">
          <cell r="A307" t="str">
            <v>112800884T</v>
          </cell>
          <cell r="B307">
            <v>5000</v>
          </cell>
          <cell r="C307">
            <v>10000</v>
          </cell>
        </row>
        <row r="308">
          <cell r="A308" t="str">
            <v>112800909T</v>
          </cell>
          <cell r="B308">
            <v>5000</v>
          </cell>
          <cell r="C308">
            <v>5000</v>
          </cell>
        </row>
        <row r="309">
          <cell r="A309" t="str">
            <v>112800923T</v>
          </cell>
          <cell r="B309">
            <v>5000</v>
          </cell>
          <cell r="C309">
            <v>30000</v>
          </cell>
        </row>
        <row r="310">
          <cell r="A310" t="str">
            <v>112800945T</v>
          </cell>
          <cell r="B310">
            <v>5000</v>
          </cell>
          <cell r="C310">
            <v>5000</v>
          </cell>
        </row>
        <row r="311">
          <cell r="A311" t="str">
            <v>112800965T</v>
          </cell>
          <cell r="B311">
            <v>5000</v>
          </cell>
          <cell r="C311">
            <v>20000</v>
          </cell>
        </row>
        <row r="312">
          <cell r="A312" t="str">
            <v>112800983T</v>
          </cell>
          <cell r="B312">
            <v>5000</v>
          </cell>
          <cell r="C312">
            <v>10000</v>
          </cell>
        </row>
        <row r="313">
          <cell r="A313" t="str">
            <v>112800990T</v>
          </cell>
          <cell r="B313">
            <v>5000</v>
          </cell>
          <cell r="C313">
            <v>0</v>
          </cell>
        </row>
        <row r="314">
          <cell r="A314" t="str">
            <v>112801009T</v>
          </cell>
          <cell r="B314">
            <v>5000</v>
          </cell>
          <cell r="C314">
            <v>25000</v>
          </cell>
        </row>
        <row r="315">
          <cell r="A315" t="str">
            <v>112801023T</v>
          </cell>
          <cell r="B315">
            <v>5000</v>
          </cell>
          <cell r="C315">
            <v>0</v>
          </cell>
        </row>
        <row r="316">
          <cell r="A316" t="str">
            <v>112801045T</v>
          </cell>
          <cell r="B316">
            <v>5000</v>
          </cell>
          <cell r="C316">
            <v>5000</v>
          </cell>
        </row>
        <row r="317">
          <cell r="A317" t="str">
            <v>112801065T</v>
          </cell>
          <cell r="B317">
            <v>5000</v>
          </cell>
          <cell r="C317">
            <v>0</v>
          </cell>
        </row>
        <row r="318">
          <cell r="A318" t="str">
            <v>112801083T</v>
          </cell>
          <cell r="B318">
            <v>5000</v>
          </cell>
          <cell r="C318">
            <v>5000</v>
          </cell>
        </row>
        <row r="319">
          <cell r="A319" t="str">
            <v>112801102T</v>
          </cell>
          <cell r="B319">
            <v>5000</v>
          </cell>
          <cell r="C319">
            <v>10000</v>
          </cell>
        </row>
        <row r="320">
          <cell r="A320" t="str">
            <v>112801126T</v>
          </cell>
          <cell r="B320">
            <v>5000</v>
          </cell>
          <cell r="C320">
            <v>0</v>
          </cell>
        </row>
        <row r="321">
          <cell r="A321" t="str">
            <v>112801148T</v>
          </cell>
          <cell r="B321">
            <v>5000</v>
          </cell>
          <cell r="C321">
            <v>15000</v>
          </cell>
        </row>
        <row r="322">
          <cell r="A322" t="str">
            <v>112801168T</v>
          </cell>
          <cell r="B322">
            <v>5000</v>
          </cell>
          <cell r="C322">
            <v>10000</v>
          </cell>
        </row>
        <row r="323">
          <cell r="A323" t="str">
            <v>112801207T</v>
          </cell>
          <cell r="B323">
            <v>5000</v>
          </cell>
          <cell r="C323">
            <v>0</v>
          </cell>
        </row>
        <row r="324">
          <cell r="A324" t="str">
            <v>112801221T</v>
          </cell>
          <cell r="B324">
            <v>5000</v>
          </cell>
          <cell r="C324">
            <v>0</v>
          </cell>
        </row>
        <row r="325">
          <cell r="A325" t="str">
            <v>112801243T</v>
          </cell>
          <cell r="B325">
            <v>5000</v>
          </cell>
          <cell r="C325">
            <v>5000</v>
          </cell>
        </row>
        <row r="326">
          <cell r="A326" t="str">
            <v>112801263T</v>
          </cell>
          <cell r="B326">
            <v>5000</v>
          </cell>
          <cell r="C326">
            <v>0</v>
          </cell>
        </row>
        <row r="327">
          <cell r="A327" t="str">
            <v>112801304T</v>
          </cell>
          <cell r="B327">
            <v>5000</v>
          </cell>
          <cell r="C327">
            <v>0</v>
          </cell>
        </row>
        <row r="328">
          <cell r="A328" t="str">
            <v>112801328T</v>
          </cell>
          <cell r="B328">
            <v>5000</v>
          </cell>
          <cell r="C328">
            <v>0</v>
          </cell>
        </row>
        <row r="329">
          <cell r="A329" t="str">
            <v>112801340T</v>
          </cell>
          <cell r="B329">
            <v>5000</v>
          </cell>
          <cell r="C329">
            <v>5000</v>
          </cell>
        </row>
        <row r="330">
          <cell r="A330" t="str">
            <v>112801403T</v>
          </cell>
          <cell r="B330">
            <v>5000</v>
          </cell>
          <cell r="C330">
            <v>0</v>
          </cell>
        </row>
        <row r="331">
          <cell r="A331" t="str">
            <v>112802244T</v>
          </cell>
          <cell r="B331">
            <v>5000</v>
          </cell>
          <cell r="C331">
            <v>0</v>
          </cell>
        </row>
        <row r="332">
          <cell r="A332" t="str">
            <v>112802488T</v>
          </cell>
          <cell r="B332">
            <v>5000</v>
          </cell>
          <cell r="C332">
            <v>0</v>
          </cell>
        </row>
        <row r="333">
          <cell r="A333" t="str">
            <v>112802664T</v>
          </cell>
          <cell r="B333">
            <v>5000</v>
          </cell>
          <cell r="C333">
            <v>0</v>
          </cell>
        </row>
        <row r="334">
          <cell r="A334" t="str">
            <v>112803003X</v>
          </cell>
          <cell r="B334">
            <v>5000</v>
          </cell>
          <cell r="C334">
            <v>15000</v>
          </cell>
        </row>
        <row r="335">
          <cell r="A335" t="str">
            <v>112803212X</v>
          </cell>
          <cell r="B335">
            <v>5000</v>
          </cell>
          <cell r="C335">
            <v>5000</v>
          </cell>
        </row>
        <row r="336">
          <cell r="A336" t="str">
            <v>112803292X</v>
          </cell>
          <cell r="B336">
            <v>5000</v>
          </cell>
          <cell r="C336">
            <v>0</v>
          </cell>
        </row>
        <row r="337">
          <cell r="A337" t="str">
            <v>112803337X</v>
          </cell>
          <cell r="B337">
            <v>5000</v>
          </cell>
          <cell r="C337">
            <v>0</v>
          </cell>
        </row>
        <row r="338">
          <cell r="A338" t="str">
            <v>112803377X</v>
          </cell>
          <cell r="B338">
            <v>5000</v>
          </cell>
          <cell r="C338">
            <v>25000</v>
          </cell>
        </row>
        <row r="339">
          <cell r="A339" t="str">
            <v>112803399X</v>
          </cell>
          <cell r="B339">
            <v>5000</v>
          </cell>
          <cell r="C339">
            <v>5000</v>
          </cell>
        </row>
        <row r="340">
          <cell r="A340" t="str">
            <v>112803418X</v>
          </cell>
          <cell r="B340">
            <v>5000</v>
          </cell>
          <cell r="C340">
            <v>0</v>
          </cell>
        </row>
        <row r="341">
          <cell r="A341" t="str">
            <v>112803452X</v>
          </cell>
          <cell r="B341">
            <v>5000</v>
          </cell>
          <cell r="C341">
            <v>10000</v>
          </cell>
        </row>
        <row r="342">
          <cell r="A342" t="str">
            <v>112803498X</v>
          </cell>
          <cell r="B342">
            <v>5000</v>
          </cell>
          <cell r="C342">
            <v>0</v>
          </cell>
        </row>
        <row r="343">
          <cell r="A343" t="str">
            <v>112803519X</v>
          </cell>
          <cell r="B343">
            <v>5000</v>
          </cell>
          <cell r="C343">
            <v>5000</v>
          </cell>
        </row>
        <row r="344">
          <cell r="A344" t="str">
            <v>112803537X</v>
          </cell>
          <cell r="B344">
            <v>5000</v>
          </cell>
          <cell r="C344">
            <v>5000</v>
          </cell>
        </row>
        <row r="345">
          <cell r="A345" t="str">
            <v>112803553X</v>
          </cell>
          <cell r="B345">
            <v>5000</v>
          </cell>
          <cell r="C345">
            <v>5000</v>
          </cell>
        </row>
        <row r="346">
          <cell r="A346" t="str">
            <v>112803577X</v>
          </cell>
          <cell r="B346">
            <v>5000</v>
          </cell>
          <cell r="C346">
            <v>10000</v>
          </cell>
        </row>
        <row r="347">
          <cell r="A347" t="str">
            <v>112803599X</v>
          </cell>
          <cell r="B347">
            <v>5000</v>
          </cell>
          <cell r="C347">
            <v>0</v>
          </cell>
        </row>
        <row r="348">
          <cell r="A348" t="str">
            <v>112803612X</v>
          </cell>
          <cell r="B348">
            <v>5000</v>
          </cell>
          <cell r="C348">
            <v>25000</v>
          </cell>
        </row>
        <row r="349">
          <cell r="A349" t="str">
            <v>112803656X</v>
          </cell>
          <cell r="B349">
            <v>5000</v>
          </cell>
          <cell r="C349">
            <v>0</v>
          </cell>
        </row>
        <row r="350">
          <cell r="A350" t="str">
            <v>112803670X</v>
          </cell>
          <cell r="B350">
            <v>5000</v>
          </cell>
          <cell r="C350">
            <v>25000</v>
          </cell>
        </row>
        <row r="351">
          <cell r="A351" t="str">
            <v>112803692X</v>
          </cell>
          <cell r="B351">
            <v>5000</v>
          </cell>
          <cell r="C351">
            <v>15000</v>
          </cell>
        </row>
        <row r="352">
          <cell r="A352" t="str">
            <v>112803735X</v>
          </cell>
          <cell r="B352">
            <v>5000</v>
          </cell>
          <cell r="C352">
            <v>5000</v>
          </cell>
        </row>
        <row r="353">
          <cell r="A353" t="str">
            <v>112803751X</v>
          </cell>
          <cell r="B353">
            <v>5000</v>
          </cell>
          <cell r="C353">
            <v>5000</v>
          </cell>
        </row>
        <row r="354">
          <cell r="A354" t="str">
            <v>112803775X</v>
          </cell>
          <cell r="B354">
            <v>5000</v>
          </cell>
          <cell r="C354">
            <v>10000</v>
          </cell>
        </row>
        <row r="355">
          <cell r="A355" t="str">
            <v>112803797X</v>
          </cell>
          <cell r="B355">
            <v>5000</v>
          </cell>
          <cell r="C355">
            <v>10000</v>
          </cell>
        </row>
        <row r="356">
          <cell r="A356" t="str">
            <v>112803858X</v>
          </cell>
          <cell r="B356">
            <v>5000</v>
          </cell>
          <cell r="C356">
            <v>55000</v>
          </cell>
        </row>
        <row r="357">
          <cell r="A357" t="str">
            <v>112803872X</v>
          </cell>
          <cell r="B357">
            <v>5000</v>
          </cell>
          <cell r="C357">
            <v>0</v>
          </cell>
        </row>
        <row r="358">
          <cell r="A358" t="str">
            <v>112803894X</v>
          </cell>
          <cell r="B358">
            <v>5000</v>
          </cell>
          <cell r="C358">
            <v>5000</v>
          </cell>
        </row>
        <row r="359">
          <cell r="A359" t="str">
            <v>112803913X</v>
          </cell>
          <cell r="B359">
            <v>5000</v>
          </cell>
          <cell r="C359">
            <v>0</v>
          </cell>
        </row>
        <row r="360">
          <cell r="A360" t="str">
            <v>112803931X</v>
          </cell>
          <cell r="B360">
            <v>5000</v>
          </cell>
          <cell r="C360">
            <v>10000</v>
          </cell>
        </row>
        <row r="361">
          <cell r="A361" t="str">
            <v>112803957X</v>
          </cell>
          <cell r="B361">
            <v>5000</v>
          </cell>
          <cell r="C361">
            <v>5000</v>
          </cell>
        </row>
        <row r="362">
          <cell r="A362" t="str">
            <v>112803968X</v>
          </cell>
          <cell r="B362">
            <v>5000</v>
          </cell>
          <cell r="C362">
            <v>5000</v>
          </cell>
        </row>
        <row r="363">
          <cell r="A363" t="str">
            <v>112803971X</v>
          </cell>
          <cell r="B363">
            <v>5000</v>
          </cell>
          <cell r="C363">
            <v>10000</v>
          </cell>
        </row>
        <row r="364">
          <cell r="A364" t="str">
            <v>112804019X</v>
          </cell>
          <cell r="B364">
            <v>5000</v>
          </cell>
          <cell r="C364">
            <v>10000</v>
          </cell>
        </row>
        <row r="365">
          <cell r="A365" t="str">
            <v>112804099X</v>
          </cell>
          <cell r="B365">
            <v>5000</v>
          </cell>
          <cell r="C365">
            <v>15000</v>
          </cell>
        </row>
        <row r="366">
          <cell r="A366" t="str">
            <v>112804217X</v>
          </cell>
          <cell r="B366">
            <v>5000</v>
          </cell>
          <cell r="C366">
            <v>5000</v>
          </cell>
        </row>
        <row r="367">
          <cell r="A367" t="str">
            <v>112804251X</v>
          </cell>
          <cell r="B367">
            <v>5000</v>
          </cell>
          <cell r="C367">
            <v>5000</v>
          </cell>
        </row>
        <row r="368">
          <cell r="A368" t="str">
            <v>112804332X</v>
          </cell>
          <cell r="B368">
            <v>5000</v>
          </cell>
          <cell r="C368">
            <v>5000</v>
          </cell>
        </row>
        <row r="369">
          <cell r="A369" t="str">
            <v>112804606X</v>
          </cell>
          <cell r="B369">
            <v>5000</v>
          </cell>
          <cell r="C369">
            <v>0</v>
          </cell>
        </row>
        <row r="370">
          <cell r="A370" t="str">
            <v>112804642X</v>
          </cell>
          <cell r="B370">
            <v>5000</v>
          </cell>
          <cell r="C370">
            <v>0</v>
          </cell>
        </row>
        <row r="371">
          <cell r="A371" t="str">
            <v>112804651X</v>
          </cell>
          <cell r="B371">
            <v>5000</v>
          </cell>
          <cell r="C371">
            <v>0</v>
          </cell>
        </row>
        <row r="372">
          <cell r="A372" t="str">
            <v>112804662X</v>
          </cell>
          <cell r="B372">
            <v>5000</v>
          </cell>
          <cell r="C372">
            <v>0</v>
          </cell>
        </row>
        <row r="373">
          <cell r="A373" t="str">
            <v>112806088X</v>
          </cell>
          <cell r="B373">
            <v>4000</v>
          </cell>
          <cell r="C373">
            <v>0</v>
          </cell>
        </row>
        <row r="374">
          <cell r="A374" t="str">
            <v>112804680X</v>
          </cell>
          <cell r="B374">
            <v>5000</v>
          </cell>
          <cell r="C374">
            <v>0</v>
          </cell>
        </row>
        <row r="375">
          <cell r="A375" t="str">
            <v>112806095X</v>
          </cell>
          <cell r="B375">
            <v>4000</v>
          </cell>
          <cell r="C375">
            <v>0</v>
          </cell>
        </row>
        <row r="376">
          <cell r="A376" t="str">
            <v>112806107X</v>
          </cell>
          <cell r="B376">
            <v>5000</v>
          </cell>
          <cell r="C376">
            <v>5000</v>
          </cell>
        </row>
        <row r="377">
          <cell r="A377" t="str">
            <v>112804712X</v>
          </cell>
          <cell r="B377">
            <v>5000</v>
          </cell>
          <cell r="C377">
            <v>5000</v>
          </cell>
        </row>
        <row r="378">
          <cell r="A378" t="str">
            <v>112804730X</v>
          </cell>
          <cell r="B378">
            <v>5000</v>
          </cell>
          <cell r="C378">
            <v>0</v>
          </cell>
        </row>
        <row r="379">
          <cell r="A379" t="str">
            <v>112810001T</v>
          </cell>
          <cell r="B379">
            <v>5000</v>
          </cell>
          <cell r="C379">
            <v>0</v>
          </cell>
        </row>
        <row r="380">
          <cell r="A380" t="str">
            <v>112810067X</v>
          </cell>
          <cell r="B380">
            <v>5000</v>
          </cell>
          <cell r="C380">
            <v>0</v>
          </cell>
        </row>
        <row r="381">
          <cell r="A381" t="str">
            <v>112806118X</v>
          </cell>
          <cell r="B381">
            <v>5000</v>
          </cell>
          <cell r="C381">
            <v>5000</v>
          </cell>
        </row>
        <row r="382">
          <cell r="A382" t="str">
            <v>111011540X</v>
          </cell>
          <cell r="B382">
            <v>3000</v>
          </cell>
          <cell r="C382">
            <v>30000</v>
          </cell>
        </row>
        <row r="383">
          <cell r="A383" t="str">
            <v>111012664X</v>
          </cell>
          <cell r="B383">
            <v>1000</v>
          </cell>
          <cell r="C383">
            <v>2000</v>
          </cell>
        </row>
        <row r="384">
          <cell r="A384" t="str">
            <v>111022849X</v>
          </cell>
          <cell r="B384">
            <v>3000</v>
          </cell>
          <cell r="C384">
            <v>63000</v>
          </cell>
        </row>
        <row r="385">
          <cell r="A385" t="str">
            <v>111024801X</v>
          </cell>
          <cell r="B385">
            <v>3000</v>
          </cell>
          <cell r="C385">
            <v>0</v>
          </cell>
        </row>
        <row r="386">
          <cell r="A386" t="str">
            <v>111023017X</v>
          </cell>
          <cell r="B386">
            <v>3000</v>
          </cell>
          <cell r="C386">
            <v>0</v>
          </cell>
        </row>
        <row r="387">
          <cell r="A387" t="str">
            <v>111024683X</v>
          </cell>
          <cell r="B387">
            <v>1000</v>
          </cell>
          <cell r="C387">
            <v>0</v>
          </cell>
        </row>
        <row r="388">
          <cell r="A388" t="str">
            <v>111036655X</v>
          </cell>
          <cell r="B388">
            <v>3000</v>
          </cell>
          <cell r="C388">
            <v>9000</v>
          </cell>
        </row>
        <row r="389">
          <cell r="A389" t="str">
            <v>111038347X</v>
          </cell>
          <cell r="B389">
            <v>3000</v>
          </cell>
          <cell r="C389">
            <v>21000</v>
          </cell>
        </row>
        <row r="390">
          <cell r="A390" t="str">
            <v>111038446X</v>
          </cell>
          <cell r="B390">
            <v>3000</v>
          </cell>
          <cell r="C390">
            <v>0</v>
          </cell>
        </row>
        <row r="391">
          <cell r="A391" t="str">
            <v>111039678X</v>
          </cell>
          <cell r="B391">
            <v>3000</v>
          </cell>
          <cell r="C391">
            <v>9000</v>
          </cell>
        </row>
        <row r="392">
          <cell r="A392" t="str">
            <v>111083154X</v>
          </cell>
          <cell r="B392">
            <v>3000</v>
          </cell>
          <cell r="C392">
            <v>3000</v>
          </cell>
        </row>
        <row r="393">
          <cell r="A393" t="str">
            <v>111317103X</v>
          </cell>
          <cell r="B393">
            <v>2500</v>
          </cell>
          <cell r="C393">
            <v>0</v>
          </cell>
        </row>
        <row r="394">
          <cell r="A394">
            <v>1110410330</v>
          </cell>
          <cell r="B394">
            <v>1000</v>
          </cell>
          <cell r="C394">
            <v>0</v>
          </cell>
        </row>
        <row r="395">
          <cell r="A395" t="str">
            <v>113210435X</v>
          </cell>
          <cell r="B395">
            <v>700</v>
          </cell>
          <cell r="C395">
            <v>1400</v>
          </cell>
        </row>
        <row r="396">
          <cell r="A396" t="str">
            <v>113327791X</v>
          </cell>
          <cell r="B396">
            <v>2000</v>
          </cell>
          <cell r="C396">
            <v>2000</v>
          </cell>
        </row>
        <row r="397">
          <cell r="A397" t="str">
            <v>113327876X</v>
          </cell>
          <cell r="B397">
            <v>2000</v>
          </cell>
          <cell r="C397">
            <v>12000</v>
          </cell>
        </row>
        <row r="398">
          <cell r="A398" t="str">
            <v>113328637X</v>
          </cell>
          <cell r="B398">
            <v>1000</v>
          </cell>
          <cell r="C398">
            <v>0</v>
          </cell>
        </row>
        <row r="399">
          <cell r="A399" t="str">
            <v>113328644X</v>
          </cell>
          <cell r="B399">
            <v>1000</v>
          </cell>
          <cell r="C399">
            <v>1000</v>
          </cell>
        </row>
        <row r="400">
          <cell r="A400" t="str">
            <v>113328653X</v>
          </cell>
          <cell r="B400">
            <v>2000</v>
          </cell>
          <cell r="C400">
            <v>6000</v>
          </cell>
        </row>
        <row r="401">
          <cell r="A401" t="str">
            <v>113328699X</v>
          </cell>
          <cell r="B401">
            <v>1000</v>
          </cell>
          <cell r="C401">
            <v>5000</v>
          </cell>
        </row>
        <row r="402">
          <cell r="A402" t="str">
            <v>113328703X</v>
          </cell>
          <cell r="B402">
            <v>2000</v>
          </cell>
          <cell r="C402">
            <v>2000</v>
          </cell>
        </row>
        <row r="403">
          <cell r="A403" t="str">
            <v>113328909X</v>
          </cell>
          <cell r="B403">
            <v>2000</v>
          </cell>
        </row>
        <row r="404">
          <cell r="A404" t="str">
            <v>113400980X</v>
          </cell>
          <cell r="B404">
            <v>4000</v>
          </cell>
          <cell r="C404">
            <v>4000</v>
          </cell>
        </row>
        <row r="405">
          <cell r="A405" t="str">
            <v>113401183X</v>
          </cell>
          <cell r="B405">
            <v>4000</v>
          </cell>
          <cell r="C405">
            <v>0</v>
          </cell>
        </row>
        <row r="406">
          <cell r="A406" t="str">
            <v>113401260X</v>
          </cell>
          <cell r="B406">
            <v>4000</v>
          </cell>
          <cell r="C406">
            <v>4000</v>
          </cell>
        </row>
        <row r="407">
          <cell r="A407" t="str">
            <v>113401347X</v>
          </cell>
          <cell r="B407">
            <v>4000</v>
          </cell>
          <cell r="C407">
            <v>4000</v>
          </cell>
        </row>
        <row r="408">
          <cell r="A408" t="str">
            <v>113401424X</v>
          </cell>
          <cell r="B408">
            <v>4000</v>
          </cell>
          <cell r="C408">
            <v>0</v>
          </cell>
        </row>
        <row r="409">
          <cell r="A409" t="str">
            <v>113401501X</v>
          </cell>
          <cell r="B409">
            <v>5000</v>
          </cell>
          <cell r="C409">
            <v>0</v>
          </cell>
        </row>
        <row r="410">
          <cell r="A410" t="str">
            <v>113401585X</v>
          </cell>
          <cell r="B410">
            <v>5000</v>
          </cell>
          <cell r="C410">
            <v>0</v>
          </cell>
        </row>
        <row r="411">
          <cell r="A411" t="str">
            <v>113401660X</v>
          </cell>
          <cell r="B411">
            <v>5000</v>
          </cell>
          <cell r="C411">
            <v>0</v>
          </cell>
        </row>
        <row r="412">
          <cell r="A412" t="str">
            <v>113401820X</v>
          </cell>
          <cell r="B412">
            <v>5000</v>
          </cell>
          <cell r="C412">
            <v>0</v>
          </cell>
        </row>
        <row r="413">
          <cell r="A413" t="str">
            <v>113401905X</v>
          </cell>
          <cell r="B413">
            <v>5000</v>
          </cell>
          <cell r="C413">
            <v>0</v>
          </cell>
        </row>
        <row r="414">
          <cell r="A414" t="str">
            <v>113402036X</v>
          </cell>
          <cell r="B414">
            <v>5000</v>
          </cell>
          <cell r="C414">
            <v>0</v>
          </cell>
        </row>
        <row r="415">
          <cell r="A415" t="str">
            <v>113402043X</v>
          </cell>
          <cell r="B415">
            <v>5000</v>
          </cell>
          <cell r="C415">
            <v>5000</v>
          </cell>
        </row>
        <row r="416">
          <cell r="A416" t="str">
            <v>113402076X</v>
          </cell>
          <cell r="B416">
            <v>5000</v>
          </cell>
          <cell r="C416">
            <v>5000</v>
          </cell>
        </row>
        <row r="417">
          <cell r="A417" t="str">
            <v>113402081X</v>
          </cell>
          <cell r="B417">
            <v>5000</v>
          </cell>
          <cell r="C417">
            <v>0</v>
          </cell>
        </row>
        <row r="418">
          <cell r="A418" t="str">
            <v>113402184X</v>
          </cell>
          <cell r="B418">
            <v>5000</v>
          </cell>
          <cell r="C418">
            <v>0</v>
          </cell>
        </row>
        <row r="419">
          <cell r="A419" t="str">
            <v>113402250X</v>
          </cell>
          <cell r="B419">
            <v>5000</v>
          </cell>
          <cell r="C419">
            <v>0</v>
          </cell>
        </row>
        <row r="420">
          <cell r="A420" t="str">
            <v>113402331X</v>
          </cell>
          <cell r="B420">
            <v>5000</v>
          </cell>
          <cell r="C420">
            <v>0</v>
          </cell>
        </row>
        <row r="421">
          <cell r="A421" t="str">
            <v>113404555X</v>
          </cell>
          <cell r="B421">
            <v>4000</v>
          </cell>
          <cell r="C421">
            <v>4000</v>
          </cell>
        </row>
        <row r="422">
          <cell r="A422">
            <v>1240433160</v>
          </cell>
          <cell r="B422">
            <v>1000</v>
          </cell>
          <cell r="C422">
            <v>1000</v>
          </cell>
        </row>
        <row r="423">
          <cell r="A423">
            <v>1240433290</v>
          </cell>
          <cell r="B423">
            <v>1000</v>
          </cell>
          <cell r="C423">
            <v>0</v>
          </cell>
        </row>
        <row r="424">
          <cell r="A424">
            <v>1240433340</v>
          </cell>
          <cell r="B424">
            <v>1000</v>
          </cell>
          <cell r="C424">
            <v>0</v>
          </cell>
        </row>
        <row r="425">
          <cell r="A425" t="str">
            <v>112068743X</v>
          </cell>
          <cell r="B425">
            <v>2000</v>
          </cell>
          <cell r="C425">
            <v>6000</v>
          </cell>
        </row>
        <row r="426">
          <cell r="A426" t="str">
            <v>112068763X</v>
          </cell>
          <cell r="B426">
            <v>2000</v>
          </cell>
          <cell r="C426">
            <v>2000</v>
          </cell>
        </row>
        <row r="427">
          <cell r="A427" t="str">
            <v>112068798X</v>
          </cell>
          <cell r="B427">
            <v>2000</v>
          </cell>
          <cell r="C427">
            <v>0</v>
          </cell>
        </row>
        <row r="428">
          <cell r="A428" t="str">
            <v>111039245X</v>
          </cell>
          <cell r="B428">
            <v>3000</v>
          </cell>
          <cell r="C428">
            <v>3000</v>
          </cell>
        </row>
        <row r="429">
          <cell r="A429" t="str">
            <v>111039740X</v>
          </cell>
          <cell r="B429">
            <v>3000</v>
          </cell>
          <cell r="C429">
            <v>6000</v>
          </cell>
        </row>
        <row r="430">
          <cell r="A430" t="str">
            <v>111039759X</v>
          </cell>
          <cell r="B430">
            <v>3000</v>
          </cell>
          <cell r="C430">
            <v>0</v>
          </cell>
        </row>
        <row r="431">
          <cell r="A431" t="str">
            <v>111065794X</v>
          </cell>
          <cell r="B431">
            <v>1000</v>
          </cell>
          <cell r="C431">
            <v>1000</v>
          </cell>
        </row>
        <row r="432">
          <cell r="A432" t="str">
            <v>111230604X</v>
          </cell>
          <cell r="B432">
            <v>3000</v>
          </cell>
          <cell r="C432">
            <v>3000</v>
          </cell>
        </row>
        <row r="433">
          <cell r="A433" t="str">
            <v>113401466X</v>
          </cell>
          <cell r="B433">
            <v>4000</v>
          </cell>
          <cell r="C433">
            <v>0</v>
          </cell>
        </row>
        <row r="434">
          <cell r="A434" t="str">
            <v>114199355X</v>
          </cell>
          <cell r="B434">
            <v>1000</v>
          </cell>
          <cell r="C434">
            <v>0</v>
          </cell>
        </row>
        <row r="435">
          <cell r="A435">
            <v>1151449700</v>
          </cell>
          <cell r="B435">
            <v>50</v>
          </cell>
          <cell r="C435">
            <v>1000</v>
          </cell>
        </row>
        <row r="436">
          <cell r="A436" t="str">
            <v>111024812X</v>
          </cell>
          <cell r="B436">
            <v>3000</v>
          </cell>
          <cell r="C436">
            <v>0</v>
          </cell>
        </row>
        <row r="437">
          <cell r="A437" t="str">
            <v>111024223X</v>
          </cell>
          <cell r="B437">
            <v>3000</v>
          </cell>
          <cell r="C437">
            <v>0</v>
          </cell>
        </row>
        <row r="438">
          <cell r="A438" t="str">
            <v>111024320X</v>
          </cell>
          <cell r="B438">
            <v>3000</v>
          </cell>
          <cell r="C438">
            <v>0</v>
          </cell>
        </row>
        <row r="439">
          <cell r="A439">
            <v>1110247950</v>
          </cell>
          <cell r="B439">
            <v>500</v>
          </cell>
          <cell r="C439">
            <v>1000</v>
          </cell>
        </row>
        <row r="440">
          <cell r="A440" t="str">
            <v>111036684X</v>
          </cell>
          <cell r="B440">
            <v>3000</v>
          </cell>
          <cell r="C440">
            <v>3000</v>
          </cell>
        </row>
        <row r="441">
          <cell r="A441" t="str">
            <v>111037162X</v>
          </cell>
          <cell r="B441">
            <v>3000</v>
          </cell>
          <cell r="C441">
            <v>0</v>
          </cell>
        </row>
        <row r="442">
          <cell r="A442" t="str">
            <v>111038356X</v>
          </cell>
          <cell r="B442">
            <v>3000</v>
          </cell>
          <cell r="C442">
            <v>0</v>
          </cell>
        </row>
        <row r="443">
          <cell r="A443" t="str">
            <v>111039991X</v>
          </cell>
          <cell r="B443">
            <v>1500</v>
          </cell>
          <cell r="C443">
            <v>1500</v>
          </cell>
        </row>
        <row r="444">
          <cell r="A444">
            <v>1110414530</v>
          </cell>
          <cell r="B444">
            <v>1000</v>
          </cell>
          <cell r="C444">
            <v>0</v>
          </cell>
        </row>
        <row r="445">
          <cell r="A445">
            <v>1110416480</v>
          </cell>
          <cell r="B445">
            <v>1000</v>
          </cell>
          <cell r="C445">
            <v>0</v>
          </cell>
        </row>
        <row r="446">
          <cell r="A446">
            <v>1110416570</v>
          </cell>
          <cell r="B446">
            <v>1000</v>
          </cell>
          <cell r="C446">
            <v>0</v>
          </cell>
        </row>
        <row r="447">
          <cell r="A447" t="str">
            <v>111065334X</v>
          </cell>
          <cell r="B447">
            <v>1000</v>
          </cell>
          <cell r="C447">
            <v>0</v>
          </cell>
        </row>
        <row r="448">
          <cell r="A448" t="str">
            <v>111067732X</v>
          </cell>
          <cell r="B448">
            <v>3000</v>
          </cell>
        </row>
        <row r="449">
          <cell r="A449" t="str">
            <v>111068069X</v>
          </cell>
          <cell r="B449">
            <v>2000</v>
          </cell>
          <cell r="C449">
            <v>2000</v>
          </cell>
        </row>
        <row r="450">
          <cell r="A450" t="str">
            <v>111070877X</v>
          </cell>
          <cell r="B450">
            <v>3000</v>
          </cell>
          <cell r="C450">
            <v>3000</v>
          </cell>
        </row>
        <row r="451">
          <cell r="A451" t="str">
            <v>111102381X</v>
          </cell>
          <cell r="B451">
            <v>3000</v>
          </cell>
          <cell r="C451">
            <v>0</v>
          </cell>
        </row>
        <row r="452">
          <cell r="A452" t="str">
            <v>111102406X</v>
          </cell>
          <cell r="B452">
            <v>3000</v>
          </cell>
          <cell r="C452">
            <v>0</v>
          </cell>
        </row>
        <row r="453">
          <cell r="A453">
            <v>1111028130</v>
          </cell>
          <cell r="B453">
            <v>2000</v>
          </cell>
          <cell r="C453">
            <v>0</v>
          </cell>
        </row>
        <row r="454">
          <cell r="A454" t="str">
            <v>111102925X</v>
          </cell>
          <cell r="B454">
            <v>2000</v>
          </cell>
          <cell r="C454">
            <v>0</v>
          </cell>
        </row>
        <row r="455">
          <cell r="A455" t="str">
            <v>111115808X</v>
          </cell>
          <cell r="B455">
            <v>3000</v>
          </cell>
          <cell r="C455">
            <v>0</v>
          </cell>
        </row>
        <row r="456">
          <cell r="A456" t="str">
            <v>111123131X</v>
          </cell>
          <cell r="B456">
            <v>3000</v>
          </cell>
          <cell r="C456">
            <v>3000</v>
          </cell>
        </row>
        <row r="457">
          <cell r="A457" t="str">
            <v>111123148X</v>
          </cell>
          <cell r="B457">
            <v>3000</v>
          </cell>
          <cell r="C457">
            <v>3000</v>
          </cell>
        </row>
        <row r="458">
          <cell r="A458" t="str">
            <v>111230123X</v>
          </cell>
          <cell r="B458">
            <v>3000</v>
          </cell>
          <cell r="C458">
            <v>6000</v>
          </cell>
        </row>
        <row r="459">
          <cell r="A459" t="str">
            <v>111230547X</v>
          </cell>
          <cell r="B459">
            <v>3000</v>
          </cell>
          <cell r="C459">
            <v>0</v>
          </cell>
        </row>
        <row r="460">
          <cell r="A460" t="str">
            <v>111230989X</v>
          </cell>
          <cell r="B460">
            <v>3000</v>
          </cell>
          <cell r="C460">
            <v>0</v>
          </cell>
        </row>
        <row r="461">
          <cell r="A461">
            <v>1112312870</v>
          </cell>
          <cell r="B461">
            <v>1000</v>
          </cell>
          <cell r="C461">
            <v>0</v>
          </cell>
        </row>
        <row r="462">
          <cell r="A462" t="str">
            <v>111231294X</v>
          </cell>
          <cell r="B462">
            <v>2500</v>
          </cell>
          <cell r="C462">
            <v>0</v>
          </cell>
        </row>
        <row r="463">
          <cell r="A463">
            <v>1112313000</v>
          </cell>
          <cell r="B463">
            <v>2000</v>
          </cell>
          <cell r="C463">
            <v>0</v>
          </cell>
        </row>
        <row r="464">
          <cell r="A464">
            <v>1112313110</v>
          </cell>
          <cell r="B464">
            <v>2000</v>
          </cell>
          <cell r="C464">
            <v>0</v>
          </cell>
        </row>
        <row r="465">
          <cell r="A465" t="str">
            <v>111231324X</v>
          </cell>
          <cell r="B465">
            <v>3000</v>
          </cell>
          <cell r="C465">
            <v>0</v>
          </cell>
        </row>
        <row r="466">
          <cell r="A466" t="str">
            <v>111314849X</v>
          </cell>
          <cell r="B466">
            <v>2000</v>
          </cell>
          <cell r="C466">
            <v>0</v>
          </cell>
        </row>
        <row r="467">
          <cell r="A467" t="str">
            <v>111314948X</v>
          </cell>
          <cell r="B467">
            <v>2000</v>
          </cell>
          <cell r="C467">
            <v>0</v>
          </cell>
        </row>
        <row r="468">
          <cell r="A468" t="str">
            <v>112066574X</v>
          </cell>
          <cell r="B468">
            <v>400</v>
          </cell>
          <cell r="C468">
            <v>1200</v>
          </cell>
        </row>
        <row r="469">
          <cell r="A469" t="str">
            <v>112066619X</v>
          </cell>
          <cell r="B469">
            <v>400</v>
          </cell>
          <cell r="C469">
            <v>0</v>
          </cell>
        </row>
        <row r="470">
          <cell r="A470">
            <v>1127500440</v>
          </cell>
          <cell r="B470">
            <v>1000</v>
          </cell>
          <cell r="C470">
            <v>0</v>
          </cell>
        </row>
        <row r="471">
          <cell r="A471" t="str">
            <v>112801186T</v>
          </cell>
          <cell r="B471">
            <v>5000</v>
          </cell>
          <cell r="C471">
            <v>0</v>
          </cell>
        </row>
        <row r="472">
          <cell r="A472" t="str">
            <v>112803058X</v>
          </cell>
          <cell r="B472">
            <v>5000</v>
          </cell>
          <cell r="C472">
            <v>0</v>
          </cell>
        </row>
        <row r="473">
          <cell r="A473" t="str">
            <v>112803135X</v>
          </cell>
          <cell r="B473">
            <v>5000</v>
          </cell>
          <cell r="C473">
            <v>5000</v>
          </cell>
        </row>
        <row r="474">
          <cell r="A474" t="str">
            <v>112803230X</v>
          </cell>
          <cell r="B474">
            <v>5000</v>
          </cell>
          <cell r="C474">
            <v>5000</v>
          </cell>
        </row>
        <row r="475">
          <cell r="A475" t="str">
            <v>112803256X</v>
          </cell>
          <cell r="B475">
            <v>5000</v>
          </cell>
          <cell r="C475">
            <v>0</v>
          </cell>
        </row>
        <row r="476">
          <cell r="A476" t="str">
            <v>112803319X</v>
          </cell>
          <cell r="B476">
            <v>5000</v>
          </cell>
          <cell r="C476">
            <v>0</v>
          </cell>
        </row>
        <row r="477">
          <cell r="A477" t="str">
            <v>112803344X</v>
          </cell>
          <cell r="B477">
            <v>5000</v>
          </cell>
          <cell r="C477">
            <v>0</v>
          </cell>
        </row>
        <row r="478">
          <cell r="A478" t="str">
            <v>112803436X</v>
          </cell>
          <cell r="B478">
            <v>5000</v>
          </cell>
          <cell r="C478">
            <v>0</v>
          </cell>
        </row>
        <row r="479">
          <cell r="A479" t="str">
            <v>112803476X</v>
          </cell>
          <cell r="B479">
            <v>5000</v>
          </cell>
          <cell r="C479">
            <v>0</v>
          </cell>
        </row>
        <row r="480">
          <cell r="A480" t="str">
            <v>112803685X</v>
          </cell>
          <cell r="B480">
            <v>5000</v>
          </cell>
          <cell r="C480">
            <v>0</v>
          </cell>
        </row>
        <row r="481">
          <cell r="A481" t="str">
            <v>112803717X</v>
          </cell>
          <cell r="B481">
            <v>5000</v>
          </cell>
          <cell r="C481">
            <v>5000</v>
          </cell>
        </row>
        <row r="482">
          <cell r="A482" t="str">
            <v>112803814X</v>
          </cell>
          <cell r="B482">
            <v>5000</v>
          </cell>
          <cell r="C482">
            <v>5000</v>
          </cell>
        </row>
        <row r="483">
          <cell r="A483" t="str">
            <v>112803832X</v>
          </cell>
          <cell r="B483">
            <v>5000</v>
          </cell>
          <cell r="C483">
            <v>5000</v>
          </cell>
        </row>
        <row r="484">
          <cell r="A484" t="str">
            <v>112803993X</v>
          </cell>
          <cell r="B484">
            <v>5000</v>
          </cell>
          <cell r="C484">
            <v>0</v>
          </cell>
        </row>
        <row r="485">
          <cell r="A485" t="str">
            <v>112804037X</v>
          </cell>
          <cell r="B485">
            <v>5000</v>
          </cell>
          <cell r="C485">
            <v>0</v>
          </cell>
        </row>
        <row r="486">
          <cell r="A486" t="str">
            <v>112804053X</v>
          </cell>
          <cell r="B486">
            <v>5000</v>
          </cell>
          <cell r="C486">
            <v>5000</v>
          </cell>
        </row>
        <row r="487">
          <cell r="A487" t="str">
            <v>112804077X</v>
          </cell>
          <cell r="B487">
            <v>5000</v>
          </cell>
          <cell r="C487">
            <v>0</v>
          </cell>
        </row>
        <row r="488">
          <cell r="A488" t="str">
            <v>112804130X</v>
          </cell>
          <cell r="B488">
            <v>5000</v>
          </cell>
          <cell r="C488">
            <v>0</v>
          </cell>
        </row>
        <row r="489">
          <cell r="A489" t="str">
            <v>112804156X</v>
          </cell>
          <cell r="B489">
            <v>5000</v>
          </cell>
          <cell r="C489">
            <v>0</v>
          </cell>
        </row>
        <row r="490">
          <cell r="A490" t="str">
            <v>112804192X</v>
          </cell>
          <cell r="B490">
            <v>5000</v>
          </cell>
          <cell r="C490">
            <v>0</v>
          </cell>
        </row>
        <row r="491">
          <cell r="A491" t="str">
            <v>112804275X</v>
          </cell>
          <cell r="B491">
            <v>5000</v>
          </cell>
          <cell r="C491">
            <v>0</v>
          </cell>
        </row>
        <row r="492">
          <cell r="A492" t="str">
            <v>112804413X</v>
          </cell>
          <cell r="B492">
            <v>5000</v>
          </cell>
          <cell r="C492">
            <v>0</v>
          </cell>
        </row>
        <row r="493">
          <cell r="A493" t="str">
            <v>112804635X</v>
          </cell>
          <cell r="B493">
            <v>5000</v>
          </cell>
          <cell r="C493">
            <v>5000</v>
          </cell>
        </row>
        <row r="494">
          <cell r="A494" t="str">
            <v>112804822X</v>
          </cell>
          <cell r="B494">
            <v>5000</v>
          </cell>
          <cell r="C494">
            <v>0</v>
          </cell>
        </row>
        <row r="495">
          <cell r="A495" t="str">
            <v>112804844X</v>
          </cell>
          <cell r="B495">
            <v>5000</v>
          </cell>
          <cell r="C495">
            <v>0</v>
          </cell>
        </row>
        <row r="496">
          <cell r="A496" t="str">
            <v>112804853X</v>
          </cell>
          <cell r="B496">
            <v>5000</v>
          </cell>
          <cell r="C496">
            <v>0</v>
          </cell>
        </row>
        <row r="497">
          <cell r="A497" t="str">
            <v>112804864X</v>
          </cell>
          <cell r="B497">
            <v>5000</v>
          </cell>
          <cell r="C497">
            <v>0</v>
          </cell>
        </row>
        <row r="498">
          <cell r="A498" t="str">
            <v>112804877X</v>
          </cell>
          <cell r="B498">
            <v>5000</v>
          </cell>
          <cell r="C498">
            <v>0</v>
          </cell>
        </row>
        <row r="499">
          <cell r="A499" t="str">
            <v>112804882X</v>
          </cell>
          <cell r="B499">
            <v>5000</v>
          </cell>
          <cell r="C499">
            <v>0</v>
          </cell>
        </row>
        <row r="500">
          <cell r="A500" t="str">
            <v>112804899X</v>
          </cell>
          <cell r="B500">
            <v>5000</v>
          </cell>
          <cell r="C500">
            <v>0</v>
          </cell>
        </row>
        <row r="501">
          <cell r="A501" t="str">
            <v>112804907X</v>
          </cell>
          <cell r="B501">
            <v>5000</v>
          </cell>
          <cell r="C501">
            <v>0</v>
          </cell>
        </row>
        <row r="502">
          <cell r="A502" t="str">
            <v>112804918X</v>
          </cell>
          <cell r="B502">
            <v>5000</v>
          </cell>
          <cell r="C502">
            <v>0</v>
          </cell>
        </row>
        <row r="503">
          <cell r="A503" t="str">
            <v>112804921X</v>
          </cell>
          <cell r="B503">
            <v>5000</v>
          </cell>
          <cell r="C503">
            <v>0</v>
          </cell>
        </row>
        <row r="504">
          <cell r="A504" t="str">
            <v>112805579X</v>
          </cell>
          <cell r="B504">
            <v>5000</v>
          </cell>
          <cell r="C504">
            <v>0</v>
          </cell>
        </row>
        <row r="505">
          <cell r="A505" t="str">
            <v>112805627X</v>
          </cell>
          <cell r="B505">
            <v>5000</v>
          </cell>
          <cell r="C505">
            <v>0</v>
          </cell>
        </row>
        <row r="506">
          <cell r="A506" t="str">
            <v>112805649X</v>
          </cell>
          <cell r="B506">
            <v>5000</v>
          </cell>
          <cell r="C506">
            <v>5000</v>
          </cell>
        </row>
        <row r="507">
          <cell r="A507" t="str">
            <v>112805928X</v>
          </cell>
          <cell r="B507">
            <v>5000</v>
          </cell>
          <cell r="C507">
            <v>0</v>
          </cell>
        </row>
        <row r="508">
          <cell r="A508" t="str">
            <v>112810030X</v>
          </cell>
          <cell r="B508">
            <v>5000</v>
          </cell>
          <cell r="C508">
            <v>0</v>
          </cell>
        </row>
        <row r="509">
          <cell r="A509" t="str">
            <v>112810092X</v>
          </cell>
          <cell r="B509">
            <v>5000</v>
          </cell>
          <cell r="C509">
            <v>0</v>
          </cell>
        </row>
        <row r="510">
          <cell r="A510">
            <v>1132417780</v>
          </cell>
          <cell r="B510">
            <v>2000</v>
          </cell>
          <cell r="C510">
            <v>0</v>
          </cell>
        </row>
        <row r="511">
          <cell r="A511">
            <v>1133585350</v>
          </cell>
          <cell r="B511">
            <v>1000</v>
          </cell>
          <cell r="C511">
            <v>0</v>
          </cell>
        </row>
        <row r="512">
          <cell r="A512">
            <v>1133585420</v>
          </cell>
          <cell r="B512">
            <v>2000</v>
          </cell>
          <cell r="C512">
            <v>2000</v>
          </cell>
        </row>
        <row r="513">
          <cell r="A513" t="str">
            <v>113402166X</v>
          </cell>
          <cell r="B513">
            <v>4000</v>
          </cell>
          <cell r="C513">
            <v>0</v>
          </cell>
        </row>
        <row r="514">
          <cell r="A514" t="str">
            <v>113404973X</v>
          </cell>
          <cell r="B514">
            <v>4000</v>
          </cell>
          <cell r="C514">
            <v>0</v>
          </cell>
        </row>
        <row r="515">
          <cell r="A515" t="str">
            <v>113405291X</v>
          </cell>
          <cell r="B515">
            <v>4000</v>
          </cell>
          <cell r="C515">
            <v>0</v>
          </cell>
        </row>
        <row r="516">
          <cell r="A516" t="str">
            <v>113405417X</v>
          </cell>
          <cell r="B516">
            <v>4000</v>
          </cell>
          <cell r="C516">
            <v>0</v>
          </cell>
        </row>
        <row r="517">
          <cell r="A517" t="str">
            <v>113405646X</v>
          </cell>
          <cell r="B517">
            <v>4000</v>
          </cell>
          <cell r="C517">
            <v>0</v>
          </cell>
        </row>
        <row r="518">
          <cell r="A518" t="str">
            <v>113405655X</v>
          </cell>
          <cell r="B518">
            <v>4000</v>
          </cell>
          <cell r="C518">
            <v>0</v>
          </cell>
        </row>
        <row r="519">
          <cell r="A519" t="str">
            <v>113405666X</v>
          </cell>
          <cell r="B519">
            <v>4000</v>
          </cell>
          <cell r="C519">
            <v>4000</v>
          </cell>
        </row>
        <row r="520">
          <cell r="A520" t="str">
            <v>113405789X</v>
          </cell>
          <cell r="B520">
            <v>4000</v>
          </cell>
          <cell r="C520">
            <v>0</v>
          </cell>
        </row>
        <row r="521">
          <cell r="A521" t="str">
            <v>113406788X</v>
          </cell>
          <cell r="B521">
            <v>4000</v>
          </cell>
          <cell r="C521">
            <v>8000</v>
          </cell>
        </row>
        <row r="522">
          <cell r="A522" t="str">
            <v>113406867X</v>
          </cell>
          <cell r="B522">
            <v>2000</v>
          </cell>
          <cell r="C522">
            <v>4000</v>
          </cell>
        </row>
        <row r="523">
          <cell r="A523" t="str">
            <v>113406870X</v>
          </cell>
          <cell r="B523">
            <v>3000</v>
          </cell>
          <cell r="C523">
            <v>0</v>
          </cell>
        </row>
        <row r="524">
          <cell r="A524">
            <v>1140520030</v>
          </cell>
          <cell r="B524">
            <v>1000</v>
          </cell>
          <cell r="C524">
            <v>0</v>
          </cell>
        </row>
        <row r="525">
          <cell r="A525">
            <v>1141403480</v>
          </cell>
          <cell r="B525">
            <v>1000</v>
          </cell>
          <cell r="C525">
            <v>1000</v>
          </cell>
        </row>
        <row r="526">
          <cell r="A526" t="str">
            <v>114194505X</v>
          </cell>
          <cell r="B526">
            <v>2000</v>
          </cell>
          <cell r="C526">
            <v>0</v>
          </cell>
        </row>
        <row r="527">
          <cell r="A527" t="str">
            <v>114194811X</v>
          </cell>
          <cell r="B527">
            <v>2000</v>
          </cell>
          <cell r="C527">
            <v>0</v>
          </cell>
        </row>
        <row r="528">
          <cell r="A528" t="str">
            <v>114199050X</v>
          </cell>
          <cell r="B528">
            <v>2000</v>
          </cell>
          <cell r="C528">
            <v>4000</v>
          </cell>
        </row>
        <row r="529">
          <cell r="A529" t="str">
            <v>114199061X</v>
          </cell>
          <cell r="B529">
            <v>2000</v>
          </cell>
          <cell r="C529">
            <v>4000</v>
          </cell>
        </row>
        <row r="530">
          <cell r="A530" t="str">
            <v>114199096X</v>
          </cell>
          <cell r="B530">
            <v>1000</v>
          </cell>
          <cell r="C530">
            <v>1000</v>
          </cell>
        </row>
        <row r="531">
          <cell r="A531" t="str">
            <v>114199108X</v>
          </cell>
          <cell r="B531">
            <v>500</v>
          </cell>
          <cell r="C531">
            <v>1000</v>
          </cell>
        </row>
        <row r="532">
          <cell r="A532" t="str">
            <v>115442603X</v>
          </cell>
          <cell r="B532">
            <v>1500</v>
          </cell>
          <cell r="C532">
            <v>0</v>
          </cell>
        </row>
        <row r="533">
          <cell r="A533">
            <v>1232627940</v>
          </cell>
          <cell r="B533">
            <v>1000</v>
          </cell>
          <cell r="C533">
            <v>0</v>
          </cell>
        </row>
        <row r="534">
          <cell r="A534">
            <v>1232676690</v>
          </cell>
          <cell r="B534">
            <v>250</v>
          </cell>
          <cell r="C534">
            <v>0</v>
          </cell>
        </row>
        <row r="535">
          <cell r="A535" t="str">
            <v>123362124X</v>
          </cell>
          <cell r="B535">
            <v>1500</v>
          </cell>
          <cell r="C535">
            <v>0</v>
          </cell>
        </row>
        <row r="536">
          <cell r="A536" t="str">
            <v>123362393X</v>
          </cell>
          <cell r="B536">
            <v>1500</v>
          </cell>
          <cell r="C536">
            <v>3000</v>
          </cell>
        </row>
        <row r="537">
          <cell r="A537" t="str">
            <v>123362412X</v>
          </cell>
          <cell r="B537">
            <v>1500</v>
          </cell>
          <cell r="C537">
            <v>0</v>
          </cell>
        </row>
        <row r="538">
          <cell r="A538" t="str">
            <v>123362425X</v>
          </cell>
          <cell r="B538">
            <v>1500</v>
          </cell>
          <cell r="C538">
            <v>1500</v>
          </cell>
        </row>
        <row r="539">
          <cell r="A539" t="str">
            <v>123362430X</v>
          </cell>
          <cell r="B539">
            <v>3000</v>
          </cell>
          <cell r="C539">
            <v>0</v>
          </cell>
        </row>
        <row r="540">
          <cell r="A540" t="str">
            <v>123362447X</v>
          </cell>
          <cell r="B540">
            <v>3000</v>
          </cell>
          <cell r="C540">
            <v>0</v>
          </cell>
        </row>
        <row r="541">
          <cell r="A541" t="str">
            <v>113420812X</v>
          </cell>
          <cell r="B541">
            <v>1000</v>
          </cell>
          <cell r="C541">
            <v>0</v>
          </cell>
        </row>
        <row r="542">
          <cell r="A542" t="str">
            <v>113405497X</v>
          </cell>
          <cell r="B542">
            <v>4000</v>
          </cell>
          <cell r="C542">
            <v>0</v>
          </cell>
        </row>
        <row r="543">
          <cell r="A543" t="str">
            <v>114199074X</v>
          </cell>
          <cell r="B543">
            <v>1000</v>
          </cell>
          <cell r="C543">
            <v>0</v>
          </cell>
        </row>
        <row r="544">
          <cell r="A544" t="str">
            <v>114199089X</v>
          </cell>
          <cell r="B544">
            <v>1000</v>
          </cell>
          <cell r="C544">
            <v>0</v>
          </cell>
        </row>
        <row r="545">
          <cell r="A545" t="str">
            <v>112803630X</v>
          </cell>
          <cell r="B545">
            <v>5000</v>
          </cell>
          <cell r="C545">
            <v>0</v>
          </cell>
        </row>
        <row r="546">
          <cell r="A546" t="str">
            <v>112804617X</v>
          </cell>
          <cell r="B546">
            <v>5000</v>
          </cell>
          <cell r="C546">
            <v>0</v>
          </cell>
        </row>
        <row r="547">
          <cell r="A547" t="str">
            <v>112804620X</v>
          </cell>
          <cell r="B547">
            <v>5000</v>
          </cell>
          <cell r="C547">
            <v>5000</v>
          </cell>
        </row>
        <row r="548">
          <cell r="A548" t="str">
            <v>112804837X</v>
          </cell>
          <cell r="B548">
            <v>5000</v>
          </cell>
          <cell r="C548">
            <v>0</v>
          </cell>
        </row>
        <row r="549">
          <cell r="A549" t="str">
            <v>112805177X</v>
          </cell>
          <cell r="B549">
            <v>5000</v>
          </cell>
          <cell r="C549">
            <v>0</v>
          </cell>
        </row>
        <row r="550">
          <cell r="A550" t="str">
            <v>112805232X</v>
          </cell>
          <cell r="B550">
            <v>5000</v>
          </cell>
          <cell r="C550">
            <v>0</v>
          </cell>
        </row>
        <row r="551">
          <cell r="A551" t="str">
            <v>112805584X</v>
          </cell>
          <cell r="B551">
            <v>5000</v>
          </cell>
          <cell r="C551">
            <v>0</v>
          </cell>
        </row>
        <row r="552">
          <cell r="A552">
            <v>1133245410</v>
          </cell>
          <cell r="B552">
            <v>200</v>
          </cell>
          <cell r="C552">
            <v>0</v>
          </cell>
        </row>
        <row r="553">
          <cell r="A553" t="str">
            <v>111012677X</v>
          </cell>
          <cell r="B553">
            <v>1000</v>
          </cell>
          <cell r="C553">
            <v>2000</v>
          </cell>
        </row>
        <row r="554">
          <cell r="A554" t="str">
            <v>115511923X</v>
          </cell>
          <cell r="B554">
            <v>900</v>
          </cell>
          <cell r="C554">
            <v>900</v>
          </cell>
        </row>
        <row r="555">
          <cell r="A555">
            <v>1232680080</v>
          </cell>
          <cell r="B555">
            <v>100</v>
          </cell>
          <cell r="C555">
            <v>0</v>
          </cell>
        </row>
        <row r="556">
          <cell r="A556" t="str">
            <v>123362386X</v>
          </cell>
          <cell r="B556">
            <v>1500</v>
          </cell>
          <cell r="C556">
            <v>1500</v>
          </cell>
        </row>
        <row r="557">
          <cell r="A557" t="str">
            <v>123362557X</v>
          </cell>
          <cell r="B557">
            <v>1500</v>
          </cell>
          <cell r="C557">
            <v>1500</v>
          </cell>
        </row>
        <row r="558">
          <cell r="A558" t="str">
            <v>123362568X</v>
          </cell>
          <cell r="B558">
            <v>1500</v>
          </cell>
          <cell r="C558">
            <v>1500</v>
          </cell>
        </row>
        <row r="559">
          <cell r="A559" t="str">
            <v>113328622X</v>
          </cell>
          <cell r="B559">
            <v>2000</v>
          </cell>
          <cell r="C559">
            <v>2000</v>
          </cell>
        </row>
        <row r="560">
          <cell r="A560" t="str">
            <v>111012253X</v>
          </cell>
          <cell r="B560">
            <v>3000</v>
          </cell>
          <cell r="C560">
            <v>0</v>
          </cell>
        </row>
        <row r="561">
          <cell r="A561" t="str">
            <v>111024056X</v>
          </cell>
          <cell r="B561">
            <v>3000</v>
          </cell>
          <cell r="C561">
            <v>3000</v>
          </cell>
        </row>
        <row r="562">
          <cell r="A562" t="str">
            <v>111041668X</v>
          </cell>
          <cell r="B562">
            <v>2500</v>
          </cell>
          <cell r="C562">
            <v>0</v>
          </cell>
        </row>
        <row r="563">
          <cell r="A563" t="str">
            <v>111069527X</v>
          </cell>
          <cell r="B563">
            <v>2000</v>
          </cell>
          <cell r="C563">
            <v>0</v>
          </cell>
        </row>
        <row r="564">
          <cell r="A564" t="str">
            <v>111069651X</v>
          </cell>
          <cell r="B564">
            <v>2500</v>
          </cell>
          <cell r="C564">
            <v>2500</v>
          </cell>
        </row>
        <row r="565">
          <cell r="A565" t="str">
            <v>111070936X</v>
          </cell>
          <cell r="B565">
            <v>2000</v>
          </cell>
          <cell r="C565">
            <v>0</v>
          </cell>
        </row>
        <row r="566">
          <cell r="A566" t="str">
            <v>111070998X</v>
          </cell>
          <cell r="B566">
            <v>2000</v>
          </cell>
          <cell r="C566">
            <v>0</v>
          </cell>
        </row>
        <row r="567">
          <cell r="A567" t="str">
            <v>111114678X</v>
          </cell>
          <cell r="B567">
            <v>3000</v>
          </cell>
          <cell r="C567">
            <v>0</v>
          </cell>
        </row>
        <row r="568">
          <cell r="A568" t="str">
            <v>111231384X</v>
          </cell>
          <cell r="B568">
            <v>1500</v>
          </cell>
          <cell r="C568">
            <v>0</v>
          </cell>
        </row>
        <row r="569">
          <cell r="A569" t="str">
            <v>111231391X</v>
          </cell>
          <cell r="B569">
            <v>1500</v>
          </cell>
          <cell r="C569">
            <v>3000</v>
          </cell>
        </row>
        <row r="570">
          <cell r="A570" t="str">
            <v>112068752X</v>
          </cell>
          <cell r="B570">
            <v>2000</v>
          </cell>
          <cell r="C570">
            <v>0</v>
          </cell>
        </row>
        <row r="571">
          <cell r="A571" t="str">
            <v>112804976X</v>
          </cell>
          <cell r="B571">
            <v>5000</v>
          </cell>
          <cell r="C571">
            <v>0</v>
          </cell>
        </row>
        <row r="572">
          <cell r="A572" t="str">
            <v>112805016X</v>
          </cell>
          <cell r="B572">
            <v>5000</v>
          </cell>
          <cell r="C572">
            <v>0</v>
          </cell>
        </row>
        <row r="573">
          <cell r="A573" t="str">
            <v>112805632X</v>
          </cell>
          <cell r="B573">
            <v>5000</v>
          </cell>
          <cell r="C573">
            <v>0</v>
          </cell>
        </row>
        <row r="574">
          <cell r="A574" t="str">
            <v>112805658X</v>
          </cell>
          <cell r="B574">
            <v>5000</v>
          </cell>
          <cell r="C574">
            <v>0</v>
          </cell>
        </row>
        <row r="575">
          <cell r="A575" t="str">
            <v>112805959X</v>
          </cell>
          <cell r="B575">
            <v>5000</v>
          </cell>
          <cell r="C575">
            <v>0</v>
          </cell>
        </row>
        <row r="576">
          <cell r="A576" t="str">
            <v>113405947X</v>
          </cell>
          <cell r="B576">
            <v>4000</v>
          </cell>
          <cell r="C576">
            <v>0</v>
          </cell>
        </row>
        <row r="577">
          <cell r="A577" t="str">
            <v>113407435X</v>
          </cell>
          <cell r="B577">
            <v>3000</v>
          </cell>
          <cell r="C577">
            <v>3000</v>
          </cell>
        </row>
        <row r="578">
          <cell r="A578" t="str">
            <v>113407442X</v>
          </cell>
          <cell r="B578">
            <v>1000</v>
          </cell>
          <cell r="C578">
            <v>2000</v>
          </cell>
        </row>
        <row r="579">
          <cell r="A579" t="str">
            <v>113420900X</v>
          </cell>
          <cell r="B579">
            <v>2000</v>
          </cell>
          <cell r="C579">
            <v>0</v>
          </cell>
        </row>
        <row r="580">
          <cell r="A580" t="str">
            <v>114194800X</v>
          </cell>
          <cell r="B580">
            <v>2000</v>
          </cell>
          <cell r="C580">
            <v>0</v>
          </cell>
        </row>
        <row r="581">
          <cell r="A581" t="str">
            <v>114199409X</v>
          </cell>
          <cell r="B581">
            <v>500</v>
          </cell>
          <cell r="C581">
            <v>500</v>
          </cell>
        </row>
        <row r="582">
          <cell r="A582">
            <v>1154050330</v>
          </cell>
          <cell r="B582">
            <v>1000</v>
          </cell>
          <cell r="C582">
            <v>1000</v>
          </cell>
        </row>
        <row r="583">
          <cell r="A583" t="str">
            <v>123362371X</v>
          </cell>
          <cell r="B583">
            <v>1500</v>
          </cell>
          <cell r="C583">
            <v>1500</v>
          </cell>
        </row>
        <row r="584">
          <cell r="A584" t="str">
            <v>123363011X</v>
          </cell>
          <cell r="B584">
            <v>1500</v>
          </cell>
          <cell r="C584">
            <v>0</v>
          </cell>
        </row>
        <row r="585">
          <cell r="A585" t="str">
            <v>111231524X</v>
          </cell>
          <cell r="B585">
            <v>3000</v>
          </cell>
          <cell r="C585">
            <v>0</v>
          </cell>
        </row>
        <row r="586">
          <cell r="B586">
            <v>0</v>
          </cell>
          <cell r="C586">
            <v>0</v>
          </cell>
        </row>
        <row r="587">
          <cell r="B587">
            <v>0</v>
          </cell>
          <cell r="C587">
            <v>0</v>
          </cell>
        </row>
        <row r="588">
          <cell r="A588" t="str">
            <v>100031821B</v>
          </cell>
          <cell r="B588">
            <v>200</v>
          </cell>
          <cell r="C588">
            <v>200</v>
          </cell>
        </row>
        <row r="589">
          <cell r="A589">
            <v>1133287320</v>
          </cell>
          <cell r="B589">
            <v>3000</v>
          </cell>
          <cell r="C589">
            <v>0</v>
          </cell>
        </row>
        <row r="590">
          <cell r="A590">
            <v>1133288110</v>
          </cell>
          <cell r="B590">
            <v>2000</v>
          </cell>
          <cell r="C590">
            <v>0</v>
          </cell>
        </row>
        <row r="591">
          <cell r="A591">
            <v>1133288390</v>
          </cell>
          <cell r="B591">
            <v>1000</v>
          </cell>
          <cell r="C591">
            <v>1000</v>
          </cell>
        </row>
        <row r="592">
          <cell r="A592">
            <v>1133288840</v>
          </cell>
          <cell r="B592">
            <v>1000</v>
          </cell>
          <cell r="C592">
            <v>1000</v>
          </cell>
        </row>
        <row r="593">
          <cell r="A593">
            <v>1133290160</v>
          </cell>
          <cell r="B593">
            <v>1000</v>
          </cell>
          <cell r="C593">
            <v>1000</v>
          </cell>
        </row>
        <row r="594">
          <cell r="A594">
            <v>1133290290</v>
          </cell>
          <cell r="B594">
            <v>1000</v>
          </cell>
          <cell r="C594">
            <v>1000</v>
          </cell>
        </row>
        <row r="595">
          <cell r="A595">
            <v>1133290610</v>
          </cell>
          <cell r="B595">
            <v>1000</v>
          </cell>
          <cell r="C595">
            <v>0</v>
          </cell>
        </row>
        <row r="596">
          <cell r="A596">
            <v>1133295390</v>
          </cell>
          <cell r="B596">
            <v>3000</v>
          </cell>
          <cell r="C596">
            <v>3000</v>
          </cell>
        </row>
        <row r="597">
          <cell r="A597">
            <v>1133295910</v>
          </cell>
          <cell r="B597">
            <v>3000</v>
          </cell>
          <cell r="C597">
            <v>0</v>
          </cell>
        </row>
        <row r="598">
          <cell r="A598">
            <v>1133296940</v>
          </cell>
          <cell r="B598">
            <v>1000</v>
          </cell>
          <cell r="C598">
            <v>0</v>
          </cell>
        </row>
        <row r="599">
          <cell r="A599">
            <v>1133298740</v>
          </cell>
          <cell r="B599">
            <v>2000</v>
          </cell>
          <cell r="C599">
            <v>2000</v>
          </cell>
        </row>
        <row r="600">
          <cell r="A600">
            <v>1133298890</v>
          </cell>
          <cell r="B600">
            <v>2000</v>
          </cell>
          <cell r="C600">
            <v>8000</v>
          </cell>
        </row>
        <row r="601">
          <cell r="A601" t="str">
            <v>113327807X</v>
          </cell>
          <cell r="B601">
            <v>2000</v>
          </cell>
          <cell r="C601">
            <v>4000</v>
          </cell>
        </row>
        <row r="602">
          <cell r="A602">
            <v>1133295460</v>
          </cell>
          <cell r="B602">
            <v>2000</v>
          </cell>
          <cell r="C602">
            <v>2000</v>
          </cell>
        </row>
        <row r="603">
          <cell r="A603" t="str">
            <v>113329603X</v>
          </cell>
          <cell r="B603">
            <v>1000</v>
          </cell>
          <cell r="C603">
            <v>3000</v>
          </cell>
        </row>
        <row r="604">
          <cell r="A604" t="str">
            <v>113329614X</v>
          </cell>
          <cell r="B604">
            <v>500</v>
          </cell>
          <cell r="C604">
            <v>2000</v>
          </cell>
        </row>
        <row r="605">
          <cell r="A605" t="str">
            <v>113329627X</v>
          </cell>
          <cell r="B605">
            <v>500</v>
          </cell>
          <cell r="C605">
            <v>12000</v>
          </cell>
        </row>
        <row r="606">
          <cell r="A606" t="str">
            <v>113329632X</v>
          </cell>
          <cell r="B606">
            <v>500</v>
          </cell>
          <cell r="C606">
            <v>2500</v>
          </cell>
        </row>
        <row r="607">
          <cell r="A607" t="str">
            <v>113329649X</v>
          </cell>
          <cell r="B607">
            <v>1000</v>
          </cell>
          <cell r="C607">
            <v>0</v>
          </cell>
        </row>
        <row r="608">
          <cell r="A608" t="str">
            <v>113329940X</v>
          </cell>
          <cell r="B608">
            <v>2000</v>
          </cell>
          <cell r="C608">
            <v>20000</v>
          </cell>
        </row>
        <row r="609">
          <cell r="A609" t="str">
            <v>113420056X</v>
          </cell>
          <cell r="B609">
            <v>2000</v>
          </cell>
          <cell r="C609">
            <v>2000</v>
          </cell>
        </row>
        <row r="610">
          <cell r="A610">
            <v>1133288240</v>
          </cell>
          <cell r="B610">
            <v>2000</v>
          </cell>
          <cell r="C610">
            <v>0</v>
          </cell>
        </row>
        <row r="611">
          <cell r="A611">
            <v>1133288550</v>
          </cell>
          <cell r="B611">
            <v>1000</v>
          </cell>
          <cell r="C611">
            <v>0</v>
          </cell>
        </row>
        <row r="612">
          <cell r="A612" t="str">
            <v>113329960X</v>
          </cell>
          <cell r="B612">
            <v>2000</v>
          </cell>
          <cell r="C612">
            <v>2000</v>
          </cell>
        </row>
        <row r="613">
          <cell r="A613" t="str">
            <v>113420012X</v>
          </cell>
          <cell r="B613">
            <v>2000</v>
          </cell>
          <cell r="C613">
            <v>0</v>
          </cell>
        </row>
        <row r="614">
          <cell r="A614">
            <v>1134239690</v>
          </cell>
          <cell r="B614">
            <v>2000</v>
          </cell>
          <cell r="C614">
            <v>2000</v>
          </cell>
        </row>
        <row r="615">
          <cell r="A615">
            <v>1133288660</v>
          </cell>
          <cell r="B615">
            <v>2000</v>
          </cell>
          <cell r="C615">
            <v>0</v>
          </cell>
        </row>
        <row r="616">
          <cell r="A616" t="str">
            <v>113420825X</v>
          </cell>
          <cell r="B616">
            <v>500</v>
          </cell>
          <cell r="C616">
            <v>2000</v>
          </cell>
        </row>
        <row r="617">
          <cell r="A617" t="str">
            <v>113423972X</v>
          </cell>
          <cell r="B617">
            <v>1000</v>
          </cell>
          <cell r="C617">
            <v>0</v>
          </cell>
        </row>
        <row r="618">
          <cell r="B618">
            <v>0</v>
          </cell>
          <cell r="C618">
            <v>0</v>
          </cell>
        </row>
        <row r="619">
          <cell r="B619">
            <v>0</v>
          </cell>
          <cell r="C619">
            <v>0</v>
          </cell>
        </row>
        <row r="620">
          <cell r="B620">
            <v>0</v>
          </cell>
          <cell r="C620">
            <v>0</v>
          </cell>
        </row>
        <row r="621">
          <cell r="A621">
            <v>1011645390</v>
          </cell>
          <cell r="B621">
            <v>50</v>
          </cell>
          <cell r="C621">
            <v>0</v>
          </cell>
        </row>
        <row r="622">
          <cell r="A622">
            <v>1011645460</v>
          </cell>
          <cell r="B622">
            <v>50</v>
          </cell>
          <cell r="C622">
            <v>450</v>
          </cell>
        </row>
        <row r="623">
          <cell r="A623">
            <v>1011645550</v>
          </cell>
          <cell r="B623">
            <v>50</v>
          </cell>
          <cell r="C623">
            <v>0</v>
          </cell>
        </row>
        <row r="624">
          <cell r="A624">
            <v>1011645660</v>
          </cell>
          <cell r="B624">
            <v>50</v>
          </cell>
          <cell r="C624">
            <v>450</v>
          </cell>
        </row>
        <row r="625">
          <cell r="A625">
            <v>1011645790</v>
          </cell>
          <cell r="B625">
            <v>50</v>
          </cell>
          <cell r="C625">
            <v>100</v>
          </cell>
        </row>
        <row r="626">
          <cell r="A626">
            <v>1011645840</v>
          </cell>
          <cell r="B626">
            <v>50</v>
          </cell>
          <cell r="C626">
            <v>100</v>
          </cell>
        </row>
        <row r="627">
          <cell r="A627">
            <v>1012147220</v>
          </cell>
          <cell r="B627">
            <v>50</v>
          </cell>
          <cell r="C627">
            <v>100</v>
          </cell>
        </row>
        <row r="628">
          <cell r="A628">
            <v>1012147370</v>
          </cell>
          <cell r="B628">
            <v>50</v>
          </cell>
          <cell r="C628">
            <v>0</v>
          </cell>
        </row>
        <row r="629">
          <cell r="A629">
            <v>1012147440</v>
          </cell>
          <cell r="B629">
            <v>50</v>
          </cell>
          <cell r="C629">
            <v>500</v>
          </cell>
        </row>
        <row r="630">
          <cell r="A630">
            <v>1013532780</v>
          </cell>
          <cell r="B630">
            <v>50</v>
          </cell>
          <cell r="C630">
            <v>0</v>
          </cell>
        </row>
        <row r="631">
          <cell r="A631">
            <v>1013532830</v>
          </cell>
          <cell r="B631">
            <v>50</v>
          </cell>
          <cell r="C631">
            <v>350</v>
          </cell>
        </row>
        <row r="632">
          <cell r="A632">
            <v>1013532900</v>
          </cell>
          <cell r="B632">
            <v>50</v>
          </cell>
          <cell r="C632">
            <v>100</v>
          </cell>
        </row>
        <row r="633">
          <cell r="A633">
            <v>1013533060</v>
          </cell>
          <cell r="B633">
            <v>50</v>
          </cell>
          <cell r="C633">
            <v>0</v>
          </cell>
        </row>
        <row r="634">
          <cell r="A634">
            <v>1013533170</v>
          </cell>
          <cell r="B634">
            <v>50</v>
          </cell>
          <cell r="C634">
            <v>100</v>
          </cell>
        </row>
        <row r="635">
          <cell r="A635">
            <v>1013533200</v>
          </cell>
          <cell r="B635">
            <v>50</v>
          </cell>
          <cell r="C635">
            <v>100</v>
          </cell>
        </row>
        <row r="636">
          <cell r="A636">
            <v>1023189680</v>
          </cell>
          <cell r="B636">
            <v>50</v>
          </cell>
          <cell r="C636">
            <v>450</v>
          </cell>
        </row>
        <row r="637">
          <cell r="A637">
            <v>1011648290</v>
          </cell>
          <cell r="B637">
            <v>50</v>
          </cell>
          <cell r="C637">
            <v>100</v>
          </cell>
        </row>
        <row r="638">
          <cell r="A638">
            <v>1011648410</v>
          </cell>
          <cell r="B638">
            <v>50</v>
          </cell>
          <cell r="C638">
            <v>100</v>
          </cell>
        </row>
        <row r="639">
          <cell r="A639">
            <v>1012150860</v>
          </cell>
          <cell r="B639">
            <v>50</v>
          </cell>
          <cell r="C639">
            <v>100</v>
          </cell>
        </row>
        <row r="640">
          <cell r="A640">
            <v>1012150710</v>
          </cell>
          <cell r="B640">
            <v>50</v>
          </cell>
          <cell r="C640">
            <v>350</v>
          </cell>
        </row>
        <row r="641">
          <cell r="A641">
            <v>1011649280</v>
          </cell>
          <cell r="B641">
            <v>10</v>
          </cell>
          <cell r="C641">
            <v>100</v>
          </cell>
        </row>
        <row r="642">
          <cell r="A642">
            <v>1012153210</v>
          </cell>
          <cell r="B642">
            <v>10</v>
          </cell>
          <cell r="C642">
            <v>0</v>
          </cell>
        </row>
        <row r="643">
          <cell r="A643">
            <v>1012153180</v>
          </cell>
          <cell r="B643">
            <v>10</v>
          </cell>
          <cell r="C643">
            <v>100</v>
          </cell>
        </row>
        <row r="644">
          <cell r="B644">
            <v>0</v>
          </cell>
          <cell r="C644">
            <v>0</v>
          </cell>
        </row>
        <row r="645">
          <cell r="B645">
            <v>0</v>
          </cell>
          <cell r="C645">
            <v>0</v>
          </cell>
        </row>
        <row r="646">
          <cell r="A646">
            <v>1010475400</v>
          </cell>
          <cell r="B646">
            <v>50</v>
          </cell>
          <cell r="C646">
            <v>0</v>
          </cell>
        </row>
        <row r="647">
          <cell r="A647" t="str">
            <v>101047559A</v>
          </cell>
          <cell r="B647">
            <v>50</v>
          </cell>
          <cell r="C647">
            <v>350</v>
          </cell>
        </row>
        <row r="648">
          <cell r="A648">
            <v>1010475600</v>
          </cell>
          <cell r="B648">
            <v>50</v>
          </cell>
          <cell r="C648">
            <v>0</v>
          </cell>
        </row>
        <row r="649">
          <cell r="A649">
            <v>1010479190</v>
          </cell>
          <cell r="B649">
            <v>50</v>
          </cell>
          <cell r="C649">
            <v>100</v>
          </cell>
        </row>
        <row r="650">
          <cell r="A650">
            <v>1010845500</v>
          </cell>
          <cell r="B650">
            <v>50</v>
          </cell>
          <cell r="C650">
            <v>450</v>
          </cell>
        </row>
        <row r="651">
          <cell r="A651">
            <v>1020215360</v>
          </cell>
          <cell r="B651">
            <v>1000</v>
          </cell>
          <cell r="C651">
            <v>0</v>
          </cell>
        </row>
        <row r="652">
          <cell r="A652">
            <v>1020215520</v>
          </cell>
          <cell r="B652">
            <v>1000</v>
          </cell>
          <cell r="C652">
            <v>4000</v>
          </cell>
        </row>
        <row r="653">
          <cell r="A653">
            <v>1020243620</v>
          </cell>
          <cell r="B653">
            <v>1000</v>
          </cell>
          <cell r="C653">
            <v>1000</v>
          </cell>
        </row>
        <row r="654">
          <cell r="A654">
            <v>1020235920</v>
          </cell>
          <cell r="B654">
            <v>1000</v>
          </cell>
          <cell r="C654">
            <v>3000</v>
          </cell>
        </row>
        <row r="655">
          <cell r="A655">
            <v>1021511230</v>
          </cell>
          <cell r="B655">
            <v>100</v>
          </cell>
          <cell r="C655">
            <v>800</v>
          </cell>
        </row>
        <row r="656">
          <cell r="A656">
            <v>1021522050</v>
          </cell>
          <cell r="B656">
            <v>100</v>
          </cell>
          <cell r="C656">
            <v>600</v>
          </cell>
        </row>
        <row r="657">
          <cell r="A657">
            <v>1022173770</v>
          </cell>
          <cell r="B657">
            <v>50</v>
          </cell>
          <cell r="C657">
            <v>550</v>
          </cell>
        </row>
        <row r="658">
          <cell r="A658" t="str">
            <v>V060300130</v>
          </cell>
          <cell r="B658">
            <v>1000</v>
          </cell>
          <cell r="C658">
            <v>0</v>
          </cell>
        </row>
        <row r="659">
          <cell r="A659" t="str">
            <v>V060300260</v>
          </cell>
          <cell r="B659">
            <v>1000</v>
          </cell>
          <cell r="C659">
            <v>0</v>
          </cell>
        </row>
        <row r="660">
          <cell r="A660" t="str">
            <v>V060300310</v>
          </cell>
          <cell r="B660">
            <v>1000</v>
          </cell>
          <cell r="C660">
            <v>0</v>
          </cell>
        </row>
        <row r="661">
          <cell r="A661">
            <v>1110831650</v>
          </cell>
          <cell r="B661">
            <v>1000</v>
          </cell>
          <cell r="C661">
            <v>1000</v>
          </cell>
        </row>
        <row r="662">
          <cell r="A662">
            <v>1110831780</v>
          </cell>
          <cell r="B662">
            <v>1000</v>
          </cell>
          <cell r="C662">
            <v>1000</v>
          </cell>
        </row>
        <row r="663">
          <cell r="A663">
            <v>1120439370</v>
          </cell>
          <cell r="B663">
            <v>1000</v>
          </cell>
          <cell r="C663">
            <v>0</v>
          </cell>
        </row>
        <row r="664">
          <cell r="A664" t="str">
            <v>114017309C</v>
          </cell>
          <cell r="B664">
            <v>50</v>
          </cell>
          <cell r="C664">
            <v>0</v>
          </cell>
        </row>
        <row r="665">
          <cell r="A665">
            <v>1140518570</v>
          </cell>
          <cell r="B665">
            <v>100</v>
          </cell>
          <cell r="C665">
            <v>100</v>
          </cell>
        </row>
        <row r="666">
          <cell r="A666">
            <v>1141107160</v>
          </cell>
          <cell r="B666">
            <v>100</v>
          </cell>
          <cell r="C666">
            <v>200</v>
          </cell>
        </row>
        <row r="667">
          <cell r="A667">
            <v>1141950430</v>
          </cell>
          <cell r="B667">
            <v>100</v>
          </cell>
          <cell r="C667">
            <v>1700</v>
          </cell>
        </row>
        <row r="668">
          <cell r="A668">
            <v>1141954010</v>
          </cell>
          <cell r="B668">
            <v>100</v>
          </cell>
          <cell r="C668">
            <v>0</v>
          </cell>
        </row>
        <row r="669">
          <cell r="A669">
            <v>1145104640</v>
          </cell>
          <cell r="B669">
            <v>10</v>
          </cell>
          <cell r="C669">
            <v>200</v>
          </cell>
        </row>
        <row r="670">
          <cell r="A670">
            <v>1151210120</v>
          </cell>
          <cell r="B670">
            <v>100</v>
          </cell>
          <cell r="C670">
            <v>600</v>
          </cell>
        </row>
        <row r="671">
          <cell r="A671">
            <v>1151224170</v>
          </cell>
          <cell r="B671">
            <v>100</v>
          </cell>
          <cell r="C671">
            <v>100</v>
          </cell>
        </row>
        <row r="672">
          <cell r="A672" t="str">
            <v>115230521A</v>
          </cell>
          <cell r="B672">
            <v>50</v>
          </cell>
          <cell r="C672">
            <v>450</v>
          </cell>
        </row>
        <row r="673">
          <cell r="A673">
            <v>1210149000</v>
          </cell>
          <cell r="B673">
            <v>100</v>
          </cell>
          <cell r="C673">
            <v>1200</v>
          </cell>
        </row>
        <row r="674">
          <cell r="A674">
            <v>1230332970</v>
          </cell>
          <cell r="B674">
            <v>100</v>
          </cell>
          <cell r="C674">
            <v>200</v>
          </cell>
        </row>
        <row r="675">
          <cell r="A675">
            <v>1230531760</v>
          </cell>
          <cell r="B675">
            <v>100</v>
          </cell>
          <cell r="C675">
            <v>500</v>
          </cell>
        </row>
        <row r="676">
          <cell r="A676">
            <v>1230526100</v>
          </cell>
          <cell r="B676">
            <v>100</v>
          </cell>
          <cell r="C676">
            <v>700</v>
          </cell>
        </row>
        <row r="677">
          <cell r="A677">
            <v>1240431270</v>
          </cell>
          <cell r="B677">
            <v>100</v>
          </cell>
          <cell r="C677">
            <v>0</v>
          </cell>
        </row>
        <row r="678">
          <cell r="A678">
            <v>1240271870</v>
          </cell>
          <cell r="B678">
            <v>100</v>
          </cell>
          <cell r="C678">
            <v>100</v>
          </cell>
        </row>
        <row r="679">
          <cell r="A679">
            <v>1240271940</v>
          </cell>
          <cell r="B679">
            <v>100</v>
          </cell>
          <cell r="C679">
            <v>0</v>
          </cell>
        </row>
        <row r="680">
          <cell r="A680">
            <v>1240312980</v>
          </cell>
          <cell r="B680">
            <v>100</v>
          </cell>
          <cell r="C680">
            <v>900</v>
          </cell>
        </row>
        <row r="681">
          <cell r="A681">
            <v>1240432370</v>
          </cell>
          <cell r="B681">
            <v>100</v>
          </cell>
          <cell r="C681">
            <v>800</v>
          </cell>
        </row>
        <row r="682">
          <cell r="A682">
            <v>1255117170</v>
          </cell>
          <cell r="B682">
            <v>1000</v>
          </cell>
          <cell r="C682">
            <v>1000</v>
          </cell>
        </row>
        <row r="683">
          <cell r="A683">
            <v>1312765320</v>
          </cell>
          <cell r="B683">
            <v>2000</v>
          </cell>
          <cell r="C683">
            <v>0</v>
          </cell>
        </row>
        <row r="684">
          <cell r="A684" t="str">
            <v>V060300480</v>
          </cell>
          <cell r="B684">
            <v>1000</v>
          </cell>
          <cell r="C684">
            <v>10000</v>
          </cell>
        </row>
        <row r="685">
          <cell r="A685" t="str">
            <v>V060300570</v>
          </cell>
          <cell r="B685">
            <v>1000</v>
          </cell>
          <cell r="C685">
            <v>0</v>
          </cell>
        </row>
        <row r="686">
          <cell r="A686" t="str">
            <v>V060300680</v>
          </cell>
          <cell r="B686">
            <v>1000</v>
          </cell>
          <cell r="C686">
            <v>10000</v>
          </cell>
        </row>
        <row r="687">
          <cell r="A687" t="str">
            <v>V060300710</v>
          </cell>
          <cell r="B687">
            <v>1000</v>
          </cell>
          <cell r="C687">
            <v>0</v>
          </cell>
        </row>
        <row r="688">
          <cell r="A688" t="str">
            <v>V063100380</v>
          </cell>
          <cell r="B688">
            <v>1000</v>
          </cell>
          <cell r="C688">
            <v>0</v>
          </cell>
        </row>
        <row r="689">
          <cell r="A689" t="str">
            <v xml:space="preserve">V063100450 </v>
          </cell>
          <cell r="B689">
            <v>1000</v>
          </cell>
          <cell r="C689">
            <v>10000</v>
          </cell>
        </row>
        <row r="690">
          <cell r="A690" t="str">
            <v>V063100540</v>
          </cell>
          <cell r="B690">
            <v>1000</v>
          </cell>
          <cell r="C690">
            <v>13000</v>
          </cell>
        </row>
        <row r="691">
          <cell r="A691" t="str">
            <v>V063100650</v>
          </cell>
          <cell r="B691">
            <v>1000</v>
          </cell>
          <cell r="C691">
            <v>0</v>
          </cell>
        </row>
        <row r="692">
          <cell r="A692" t="str">
            <v>V063100780</v>
          </cell>
          <cell r="B692">
            <v>1000</v>
          </cell>
          <cell r="C692">
            <v>0</v>
          </cell>
        </row>
        <row r="693">
          <cell r="A693" t="str">
            <v>V066000120</v>
          </cell>
          <cell r="B693">
            <v>1000</v>
          </cell>
          <cell r="C693">
            <v>0</v>
          </cell>
        </row>
        <row r="694">
          <cell r="A694" t="str">
            <v>V063100100</v>
          </cell>
          <cell r="B694">
            <v>1000</v>
          </cell>
          <cell r="C694">
            <v>10000</v>
          </cell>
        </row>
        <row r="695">
          <cell r="A695" t="str">
            <v>V312100170</v>
          </cell>
          <cell r="B695">
            <v>2000</v>
          </cell>
          <cell r="C695">
            <v>0</v>
          </cell>
        </row>
        <row r="696">
          <cell r="A696">
            <v>1350105380</v>
          </cell>
          <cell r="B696">
            <v>72</v>
          </cell>
          <cell r="C696">
            <v>0</v>
          </cell>
        </row>
        <row r="697">
          <cell r="A697" t="str">
            <v>V350100150</v>
          </cell>
          <cell r="B697">
            <v>72</v>
          </cell>
          <cell r="C697">
            <v>0</v>
          </cell>
        </row>
        <row r="698">
          <cell r="A698" t="str">
            <v>V255100150</v>
          </cell>
          <cell r="B698">
            <v>1000</v>
          </cell>
          <cell r="C698">
            <v>9000</v>
          </cell>
        </row>
        <row r="699">
          <cell r="A699">
            <v>1230211570</v>
          </cell>
          <cell r="B699">
            <v>50</v>
          </cell>
          <cell r="C699">
            <v>0</v>
          </cell>
        </row>
        <row r="700">
          <cell r="A700">
            <v>1230206640</v>
          </cell>
          <cell r="B700">
            <v>100</v>
          </cell>
          <cell r="C700">
            <v>0</v>
          </cell>
        </row>
        <row r="701">
          <cell r="A701" t="str">
            <v>V220100150</v>
          </cell>
          <cell r="B701">
            <v>846</v>
          </cell>
          <cell r="C701">
            <v>846</v>
          </cell>
        </row>
        <row r="702">
          <cell r="A702" t="str">
            <v>V060100150</v>
          </cell>
          <cell r="B702">
            <v>1000</v>
          </cell>
          <cell r="C702">
            <v>0</v>
          </cell>
        </row>
        <row r="703">
          <cell r="A703" t="str">
            <v>V060300860</v>
          </cell>
          <cell r="B703">
            <v>1000</v>
          </cell>
          <cell r="C703">
            <v>0</v>
          </cell>
        </row>
        <row r="704">
          <cell r="A704" t="str">
            <v>V066200160</v>
          </cell>
          <cell r="B704">
            <v>1000</v>
          </cell>
          <cell r="C704">
            <v>0</v>
          </cell>
        </row>
        <row r="705">
          <cell r="A705" t="str">
            <v>V063600150</v>
          </cell>
          <cell r="B705">
            <v>1000</v>
          </cell>
          <cell r="C705">
            <v>0</v>
          </cell>
        </row>
        <row r="706">
          <cell r="A706" t="str">
            <v>V063700180</v>
          </cell>
          <cell r="B706">
            <v>1000</v>
          </cell>
          <cell r="C706">
            <v>0</v>
          </cell>
        </row>
        <row r="707">
          <cell r="A707" t="str">
            <v>V063800130</v>
          </cell>
          <cell r="B707">
            <v>1000</v>
          </cell>
          <cell r="C707">
            <v>0</v>
          </cell>
        </row>
        <row r="708">
          <cell r="A708" t="str">
            <v>111066748X</v>
          </cell>
          <cell r="B708">
            <v>2000</v>
          </cell>
          <cell r="C708">
            <v>0</v>
          </cell>
        </row>
        <row r="709">
          <cell r="A709" t="str">
            <v>111066757X</v>
          </cell>
          <cell r="B709">
            <v>2000</v>
          </cell>
          <cell r="C709">
            <v>0</v>
          </cell>
        </row>
        <row r="710">
          <cell r="A710" t="str">
            <v>111068625X</v>
          </cell>
          <cell r="B710">
            <v>2000</v>
          </cell>
        </row>
        <row r="711">
          <cell r="A711" t="str">
            <v>113326062X</v>
          </cell>
          <cell r="B711">
            <v>500</v>
          </cell>
          <cell r="C711">
            <v>5500</v>
          </cell>
        </row>
        <row r="712">
          <cell r="A712" t="str">
            <v>113329915X</v>
          </cell>
          <cell r="B712">
            <v>500</v>
          </cell>
          <cell r="C712">
            <v>500</v>
          </cell>
        </row>
        <row r="713">
          <cell r="A713" t="str">
            <v>113329928X</v>
          </cell>
          <cell r="B713">
            <v>500</v>
          </cell>
          <cell r="C713">
            <v>0</v>
          </cell>
        </row>
        <row r="714">
          <cell r="A714" t="str">
            <v>113420924X</v>
          </cell>
          <cell r="B714">
            <v>1000</v>
          </cell>
          <cell r="C714">
            <v>0</v>
          </cell>
        </row>
        <row r="715">
          <cell r="A715" t="str">
            <v>111317194X</v>
          </cell>
          <cell r="B715">
            <v>3000</v>
          </cell>
          <cell r="C715">
            <v>0</v>
          </cell>
        </row>
        <row r="716">
          <cell r="A716" t="str">
            <v>111115747X</v>
          </cell>
          <cell r="B716">
            <v>2000</v>
          </cell>
          <cell r="C716">
            <v>0</v>
          </cell>
        </row>
        <row r="717">
          <cell r="A717" t="str">
            <v>111310483X</v>
          </cell>
          <cell r="B717">
            <v>3000</v>
          </cell>
          <cell r="C717">
            <v>0</v>
          </cell>
        </row>
        <row r="718">
          <cell r="A718" t="str">
            <v>V063800260</v>
          </cell>
          <cell r="B718">
            <v>1000</v>
          </cell>
          <cell r="C718">
            <v>0</v>
          </cell>
        </row>
        <row r="719">
          <cell r="A719" t="str">
            <v>101048174A</v>
          </cell>
          <cell r="B719">
            <v>100</v>
          </cell>
          <cell r="C719">
            <v>0</v>
          </cell>
        </row>
        <row r="720">
          <cell r="A720" t="str">
            <v>101048196A</v>
          </cell>
          <cell r="B720">
            <v>100</v>
          </cell>
          <cell r="C720">
            <v>0</v>
          </cell>
        </row>
        <row r="721">
          <cell r="A721">
            <v>1020240920</v>
          </cell>
          <cell r="B721">
            <v>100</v>
          </cell>
          <cell r="C721">
            <v>0</v>
          </cell>
        </row>
        <row r="722">
          <cell r="A722">
            <v>1021539650</v>
          </cell>
          <cell r="B722">
            <v>100</v>
          </cell>
          <cell r="C722">
            <v>500</v>
          </cell>
        </row>
        <row r="723">
          <cell r="A723" t="str">
            <v>115270857B</v>
          </cell>
          <cell r="B723">
            <v>100</v>
          </cell>
          <cell r="C723">
            <v>0</v>
          </cell>
        </row>
        <row r="724">
          <cell r="A724" t="str">
            <v>115270893B</v>
          </cell>
          <cell r="B724">
            <v>100</v>
          </cell>
          <cell r="C724">
            <v>500</v>
          </cell>
        </row>
        <row r="725">
          <cell r="A725">
            <v>1155117270</v>
          </cell>
          <cell r="B725">
            <v>100</v>
          </cell>
          <cell r="C725">
            <v>1000</v>
          </cell>
        </row>
        <row r="726">
          <cell r="A726">
            <v>1230208110</v>
          </cell>
          <cell r="B726">
            <v>100</v>
          </cell>
          <cell r="C726">
            <v>0</v>
          </cell>
        </row>
        <row r="727">
          <cell r="A727" t="str">
            <v>V258000530</v>
          </cell>
          <cell r="B727">
            <v>600</v>
          </cell>
        </row>
        <row r="728">
          <cell r="A728" t="str">
            <v>V258000640</v>
          </cell>
          <cell r="B728">
            <v>600</v>
          </cell>
        </row>
        <row r="729">
          <cell r="A729" t="str">
            <v>V258000770</v>
          </cell>
          <cell r="B729">
            <v>600</v>
          </cell>
          <cell r="C729">
            <v>0</v>
          </cell>
        </row>
        <row r="730">
          <cell r="A730">
            <v>1230208390</v>
          </cell>
          <cell r="B730">
            <v>50</v>
          </cell>
          <cell r="C730">
            <v>400</v>
          </cell>
        </row>
        <row r="731">
          <cell r="A731">
            <v>1010486460</v>
          </cell>
          <cell r="B731">
            <v>50</v>
          </cell>
          <cell r="C731">
            <v>100</v>
          </cell>
        </row>
        <row r="732">
          <cell r="A732">
            <v>1010487740</v>
          </cell>
          <cell r="B732">
            <v>100</v>
          </cell>
          <cell r="C732">
            <v>0</v>
          </cell>
        </row>
        <row r="733">
          <cell r="A733" t="str">
            <v>VP9103</v>
          </cell>
          <cell r="B733">
            <v>50</v>
          </cell>
          <cell r="C733">
            <v>100</v>
          </cell>
        </row>
        <row r="734">
          <cell r="A734">
            <v>1010488680</v>
          </cell>
          <cell r="B734">
            <v>50</v>
          </cell>
        </row>
        <row r="735">
          <cell r="A735">
            <v>1021114510</v>
          </cell>
          <cell r="B735">
            <v>500</v>
          </cell>
          <cell r="C735">
            <v>1500</v>
          </cell>
        </row>
        <row r="736">
          <cell r="A736">
            <v>1021541190</v>
          </cell>
          <cell r="B736">
            <v>100</v>
          </cell>
          <cell r="C736">
            <v>0</v>
          </cell>
        </row>
        <row r="737">
          <cell r="A737" t="str">
            <v>102215706A</v>
          </cell>
          <cell r="B737">
            <v>100</v>
          </cell>
          <cell r="C737">
            <v>1700</v>
          </cell>
        </row>
        <row r="738">
          <cell r="A738" t="str">
            <v>102313822C</v>
          </cell>
          <cell r="B738">
            <v>54</v>
          </cell>
          <cell r="C738">
            <v>0</v>
          </cell>
        </row>
        <row r="739">
          <cell r="A739" t="str">
            <v>V060301050</v>
          </cell>
          <cell r="B739">
            <v>10000</v>
          </cell>
          <cell r="C739">
            <v>0</v>
          </cell>
        </row>
        <row r="740">
          <cell r="A740" t="str">
            <v>114110774X</v>
          </cell>
          <cell r="B740">
            <v>750</v>
          </cell>
          <cell r="C740">
            <v>0</v>
          </cell>
        </row>
        <row r="741">
          <cell r="A741" t="str">
            <v>114198158X</v>
          </cell>
          <cell r="B741">
            <v>1000</v>
          </cell>
          <cell r="C741">
            <v>0</v>
          </cell>
        </row>
        <row r="742">
          <cell r="A742" t="str">
            <v>115212408B</v>
          </cell>
          <cell r="B742">
            <v>50</v>
          </cell>
          <cell r="C742">
            <v>100</v>
          </cell>
        </row>
        <row r="743">
          <cell r="A743">
            <v>1152124190</v>
          </cell>
          <cell r="B743">
            <v>10</v>
          </cell>
          <cell r="C743">
            <v>50</v>
          </cell>
        </row>
        <row r="744">
          <cell r="A744" t="str">
            <v>115271085A</v>
          </cell>
          <cell r="B744">
            <v>10</v>
          </cell>
          <cell r="C744">
            <v>180</v>
          </cell>
        </row>
        <row r="745">
          <cell r="A745" t="str">
            <v>115280641B</v>
          </cell>
          <cell r="B745">
            <v>10</v>
          </cell>
          <cell r="C745">
            <v>0</v>
          </cell>
        </row>
        <row r="746">
          <cell r="A746" t="str">
            <v>V060100280</v>
          </cell>
          <cell r="B746">
            <v>1000</v>
          </cell>
          <cell r="C746">
            <v>5000</v>
          </cell>
        </row>
        <row r="747">
          <cell r="A747" t="str">
            <v>V060100330</v>
          </cell>
          <cell r="B747">
            <v>1000</v>
          </cell>
          <cell r="C747">
            <v>0</v>
          </cell>
        </row>
        <row r="748">
          <cell r="A748" t="str">
            <v>V060100590</v>
          </cell>
          <cell r="B748">
            <v>5000</v>
          </cell>
          <cell r="C748">
            <v>10000</v>
          </cell>
        </row>
        <row r="749">
          <cell r="A749" t="str">
            <v>V060600250</v>
          </cell>
          <cell r="B749">
            <v>5000</v>
          </cell>
          <cell r="C749">
            <v>5000</v>
          </cell>
        </row>
        <row r="750">
          <cell r="A750" t="str">
            <v>V060300930</v>
          </cell>
          <cell r="B750">
            <v>2000</v>
          </cell>
          <cell r="C750">
            <v>10000</v>
          </cell>
        </row>
        <row r="751">
          <cell r="A751" t="str">
            <v>V066200290</v>
          </cell>
          <cell r="B751">
            <v>5000</v>
          </cell>
          <cell r="C751">
            <v>10000</v>
          </cell>
        </row>
        <row r="752">
          <cell r="A752" t="str">
            <v>V063100900</v>
          </cell>
          <cell r="B752">
            <v>2000</v>
          </cell>
          <cell r="C752">
            <v>0</v>
          </cell>
        </row>
        <row r="753">
          <cell r="A753" t="str">
            <v>V063600280</v>
          </cell>
          <cell r="B753">
            <v>2000</v>
          </cell>
          <cell r="C753">
            <v>0</v>
          </cell>
        </row>
        <row r="754">
          <cell r="A754">
            <v>1253181740</v>
          </cell>
          <cell r="B754">
            <v>10</v>
          </cell>
          <cell r="C754">
            <v>0</v>
          </cell>
        </row>
        <row r="755">
          <cell r="A755">
            <v>1253182000</v>
          </cell>
          <cell r="B755">
            <v>10</v>
          </cell>
          <cell r="C755">
            <v>0</v>
          </cell>
        </row>
        <row r="756">
          <cell r="A756">
            <v>1010845050</v>
          </cell>
          <cell r="B756">
            <v>27</v>
          </cell>
          <cell r="C756">
            <v>162</v>
          </cell>
        </row>
        <row r="757">
          <cell r="A757">
            <v>6060420040</v>
          </cell>
          <cell r="B757">
            <v>1000</v>
          </cell>
          <cell r="C757">
            <v>0</v>
          </cell>
        </row>
        <row r="758">
          <cell r="A758">
            <v>1060100330</v>
          </cell>
          <cell r="B758">
            <v>1000</v>
          </cell>
          <cell r="C758">
            <v>10000</v>
          </cell>
        </row>
        <row r="759">
          <cell r="A759">
            <v>1311784010</v>
          </cell>
          <cell r="B759">
            <v>1000</v>
          </cell>
          <cell r="C759">
            <v>0</v>
          </cell>
        </row>
        <row r="760">
          <cell r="A760">
            <v>1022141780</v>
          </cell>
          <cell r="B760">
            <v>100</v>
          </cell>
          <cell r="C760">
            <v>800</v>
          </cell>
        </row>
        <row r="761">
          <cell r="A761">
            <v>1010264110</v>
          </cell>
          <cell r="B761">
            <v>100</v>
          </cell>
          <cell r="C761">
            <v>0</v>
          </cell>
        </row>
        <row r="762">
          <cell r="A762">
            <v>1010487500</v>
          </cell>
          <cell r="B762">
            <v>10</v>
          </cell>
        </row>
        <row r="763">
          <cell r="A763">
            <v>1012149330</v>
          </cell>
          <cell r="B763">
            <v>100</v>
          </cell>
          <cell r="C763">
            <v>0</v>
          </cell>
        </row>
        <row r="764">
          <cell r="A764">
            <v>1012149400</v>
          </cell>
          <cell r="B764">
            <v>100</v>
          </cell>
          <cell r="C764">
            <v>0</v>
          </cell>
        </row>
        <row r="765">
          <cell r="A765">
            <v>1012149590</v>
          </cell>
          <cell r="B765">
            <v>100</v>
          </cell>
          <cell r="C765">
            <v>0</v>
          </cell>
        </row>
        <row r="766">
          <cell r="A766">
            <v>1012151890</v>
          </cell>
          <cell r="B766">
            <v>200</v>
          </cell>
        </row>
        <row r="767">
          <cell r="A767">
            <v>1023192750</v>
          </cell>
          <cell r="B767">
            <v>500</v>
          </cell>
          <cell r="C767">
            <v>1500</v>
          </cell>
        </row>
        <row r="768">
          <cell r="A768">
            <v>1023192800</v>
          </cell>
          <cell r="B768">
            <v>500</v>
          </cell>
          <cell r="C768">
            <v>500</v>
          </cell>
        </row>
        <row r="769">
          <cell r="A769">
            <v>1152711400</v>
          </cell>
          <cell r="B769">
            <v>100</v>
          </cell>
          <cell r="C769">
            <v>300</v>
          </cell>
        </row>
        <row r="770">
          <cell r="A770">
            <v>1152711950</v>
          </cell>
          <cell r="B770">
            <v>100</v>
          </cell>
          <cell r="C770">
            <v>0</v>
          </cell>
        </row>
        <row r="771">
          <cell r="A771">
            <v>1152806740</v>
          </cell>
          <cell r="B771">
            <v>100</v>
          </cell>
          <cell r="C771">
            <v>500</v>
          </cell>
        </row>
        <row r="772">
          <cell r="A772">
            <v>1010264840</v>
          </cell>
          <cell r="B772">
            <v>10</v>
          </cell>
          <cell r="C772">
            <v>1000</v>
          </cell>
        </row>
        <row r="773">
          <cell r="A773">
            <v>6060111300</v>
          </cell>
          <cell r="B773">
            <v>1000</v>
          </cell>
          <cell r="C773">
            <v>10000</v>
          </cell>
        </row>
        <row r="774">
          <cell r="A774">
            <v>1020244290</v>
          </cell>
          <cell r="B774">
            <v>1000</v>
          </cell>
          <cell r="C774">
            <v>1000</v>
          </cell>
        </row>
        <row r="775">
          <cell r="A775">
            <v>1020244340</v>
          </cell>
          <cell r="B775">
            <v>1000</v>
          </cell>
          <cell r="C775">
            <v>1000</v>
          </cell>
        </row>
        <row r="776">
          <cell r="A776">
            <v>1021541080</v>
          </cell>
          <cell r="B776">
            <v>200</v>
          </cell>
          <cell r="C776">
            <v>200</v>
          </cell>
        </row>
        <row r="777">
          <cell r="A777">
            <v>1023140690</v>
          </cell>
          <cell r="B777">
            <v>54</v>
          </cell>
          <cell r="C777">
            <v>162</v>
          </cell>
        </row>
        <row r="778">
          <cell r="A778">
            <v>1050269560</v>
          </cell>
          <cell r="B778">
            <v>100</v>
          </cell>
          <cell r="C778">
            <v>1000</v>
          </cell>
        </row>
        <row r="779">
          <cell r="A779">
            <v>1050269670</v>
          </cell>
          <cell r="B779">
            <v>100</v>
          </cell>
          <cell r="C779">
            <v>1000</v>
          </cell>
        </row>
        <row r="780">
          <cell r="A780">
            <v>1152807110</v>
          </cell>
          <cell r="B780">
            <v>200</v>
          </cell>
          <cell r="C780">
            <v>0</v>
          </cell>
        </row>
        <row r="781">
          <cell r="A781">
            <v>1240273340</v>
          </cell>
          <cell r="B781">
            <v>200</v>
          </cell>
          <cell r="C781">
            <v>0</v>
          </cell>
        </row>
        <row r="782">
          <cell r="A782">
            <v>1255120150</v>
          </cell>
          <cell r="B782">
            <v>200</v>
          </cell>
          <cell r="C782">
            <v>0</v>
          </cell>
        </row>
        <row r="783">
          <cell r="A783">
            <v>1312767850</v>
          </cell>
          <cell r="B783">
            <v>1000</v>
          </cell>
          <cell r="C783">
            <v>0</v>
          </cell>
        </row>
        <row r="784">
          <cell r="A784" t="str">
            <v>131276792A</v>
          </cell>
          <cell r="B784">
            <v>1000</v>
          </cell>
          <cell r="C784">
            <v>0</v>
          </cell>
        </row>
        <row r="785">
          <cell r="A785">
            <v>1152220070</v>
          </cell>
          <cell r="B785">
            <v>150</v>
          </cell>
          <cell r="C785">
            <v>150</v>
          </cell>
        </row>
        <row r="786">
          <cell r="A786">
            <v>1152711590</v>
          </cell>
          <cell r="B786">
            <v>100</v>
          </cell>
          <cell r="C786">
            <v>100</v>
          </cell>
        </row>
        <row r="787">
          <cell r="A787">
            <v>1312122150</v>
          </cell>
          <cell r="B787">
            <v>100</v>
          </cell>
        </row>
        <row r="788">
          <cell r="A788">
            <v>1312122040</v>
          </cell>
          <cell r="B788">
            <v>100</v>
          </cell>
        </row>
        <row r="789">
          <cell r="A789" t="str">
            <v>1312768220</v>
          </cell>
          <cell r="B789">
            <v>1000</v>
          </cell>
          <cell r="C789">
            <v>0</v>
          </cell>
        </row>
        <row r="790">
          <cell r="A790" t="str">
            <v>1312768440</v>
          </cell>
          <cell r="B790">
            <v>1000</v>
          </cell>
        </row>
        <row r="791">
          <cell r="A791">
            <v>1000728990</v>
          </cell>
          <cell r="B791">
            <v>10</v>
          </cell>
          <cell r="C791">
            <v>200</v>
          </cell>
        </row>
        <row r="792">
          <cell r="A792">
            <v>1258028990</v>
          </cell>
          <cell r="B792">
            <v>500</v>
          </cell>
        </row>
        <row r="793">
          <cell r="B793">
            <v>0</v>
          </cell>
          <cell r="C793">
            <v>0</v>
          </cell>
        </row>
        <row r="794">
          <cell r="B794">
            <v>0</v>
          </cell>
          <cell r="C794">
            <v>0</v>
          </cell>
        </row>
        <row r="795">
          <cell r="A795">
            <v>1000321700</v>
          </cell>
          <cell r="B795">
            <v>100</v>
          </cell>
          <cell r="C795">
            <v>0</v>
          </cell>
        </row>
        <row r="796">
          <cell r="A796">
            <v>1010478450</v>
          </cell>
          <cell r="B796">
            <v>10</v>
          </cell>
          <cell r="C796">
            <v>100</v>
          </cell>
        </row>
        <row r="797">
          <cell r="A797">
            <v>1022502840</v>
          </cell>
          <cell r="B797">
            <v>100</v>
          </cell>
          <cell r="C797">
            <v>0</v>
          </cell>
        </row>
        <row r="798">
          <cell r="A798">
            <v>1022507050</v>
          </cell>
          <cell r="B798">
            <v>100</v>
          </cell>
          <cell r="C798">
            <v>3500</v>
          </cell>
        </row>
        <row r="799">
          <cell r="A799">
            <v>1110114030</v>
          </cell>
          <cell r="B799">
            <v>1000</v>
          </cell>
          <cell r="C799">
            <v>2000</v>
          </cell>
        </row>
        <row r="800">
          <cell r="A800">
            <v>1151214500</v>
          </cell>
          <cell r="B800">
            <v>100</v>
          </cell>
          <cell r="C800">
            <v>0</v>
          </cell>
        </row>
        <row r="801">
          <cell r="A801">
            <v>1210141590</v>
          </cell>
          <cell r="B801">
            <v>50</v>
          </cell>
          <cell r="C801">
            <v>0</v>
          </cell>
        </row>
        <row r="802">
          <cell r="A802">
            <v>1210171300</v>
          </cell>
          <cell r="B802">
            <v>100</v>
          </cell>
          <cell r="C802">
            <v>1000</v>
          </cell>
        </row>
        <row r="803">
          <cell r="A803">
            <v>1210171470</v>
          </cell>
          <cell r="B803">
            <v>50</v>
          </cell>
          <cell r="C803">
            <v>1000</v>
          </cell>
        </row>
        <row r="804">
          <cell r="A804">
            <v>1210301330</v>
          </cell>
          <cell r="B804">
            <v>100</v>
          </cell>
          <cell r="C804">
            <v>1200</v>
          </cell>
        </row>
        <row r="805">
          <cell r="A805">
            <v>1210901060</v>
          </cell>
          <cell r="B805">
            <v>200</v>
          </cell>
          <cell r="C805">
            <v>2600</v>
          </cell>
        </row>
        <row r="806">
          <cell r="A806">
            <v>1230329590</v>
          </cell>
          <cell r="B806">
            <v>100</v>
          </cell>
          <cell r="C806">
            <v>0</v>
          </cell>
        </row>
        <row r="807">
          <cell r="A807">
            <v>1230330990</v>
          </cell>
          <cell r="B807">
            <v>100</v>
          </cell>
          <cell r="C807">
            <v>0</v>
          </cell>
        </row>
        <row r="808">
          <cell r="A808">
            <v>1230525800</v>
          </cell>
          <cell r="B808">
            <v>100</v>
          </cell>
          <cell r="C808">
            <v>7000</v>
          </cell>
        </row>
        <row r="809">
          <cell r="A809">
            <v>1253193680</v>
          </cell>
          <cell r="B809">
            <v>100</v>
          </cell>
          <cell r="C809">
            <v>0</v>
          </cell>
        </row>
        <row r="810">
          <cell r="A810" t="str">
            <v>V323100150</v>
          </cell>
          <cell r="B810">
            <v>1632</v>
          </cell>
          <cell r="C810">
            <v>0</v>
          </cell>
        </row>
        <row r="811">
          <cell r="A811">
            <v>1230524410</v>
          </cell>
          <cell r="B811">
            <v>1000</v>
          </cell>
          <cell r="C811">
            <v>0</v>
          </cell>
        </row>
        <row r="812">
          <cell r="A812">
            <v>1233624010</v>
          </cell>
          <cell r="B812">
            <v>1000</v>
          </cell>
          <cell r="C812">
            <v>0</v>
          </cell>
        </row>
        <row r="813">
          <cell r="A813">
            <v>1323117170</v>
          </cell>
          <cell r="B813">
            <v>1000</v>
          </cell>
          <cell r="C813">
            <v>0</v>
          </cell>
        </row>
        <row r="814">
          <cell r="A814" t="str">
            <v>123010906A</v>
          </cell>
          <cell r="B814">
            <v>100</v>
          </cell>
          <cell r="C814">
            <v>0</v>
          </cell>
        </row>
        <row r="815">
          <cell r="A815" t="str">
            <v>123010917A</v>
          </cell>
          <cell r="B815">
            <v>100</v>
          </cell>
          <cell r="C815">
            <v>1800</v>
          </cell>
        </row>
        <row r="816">
          <cell r="A816">
            <v>1230331470</v>
          </cell>
          <cell r="B816">
            <v>100</v>
          </cell>
          <cell r="C816">
            <v>200</v>
          </cell>
        </row>
        <row r="817">
          <cell r="A817">
            <v>1110817290</v>
          </cell>
          <cell r="B817">
            <v>50</v>
          </cell>
          <cell r="C817">
            <v>250</v>
          </cell>
        </row>
        <row r="818">
          <cell r="A818" t="str">
            <v>113133853X</v>
          </cell>
          <cell r="B818">
            <v>2000</v>
          </cell>
          <cell r="C818">
            <v>6000</v>
          </cell>
        </row>
        <row r="819">
          <cell r="A819" t="str">
            <v>113133882X</v>
          </cell>
          <cell r="B819">
            <v>2000</v>
          </cell>
          <cell r="C819">
            <v>0</v>
          </cell>
        </row>
        <row r="820">
          <cell r="A820" t="str">
            <v>113133952X</v>
          </cell>
          <cell r="B820">
            <v>500</v>
          </cell>
          <cell r="C820">
            <v>0</v>
          </cell>
        </row>
        <row r="821">
          <cell r="A821" t="str">
            <v>113134353X</v>
          </cell>
          <cell r="B821">
            <v>2000</v>
          </cell>
          <cell r="C821">
            <v>4000</v>
          </cell>
        </row>
        <row r="822">
          <cell r="A822" t="str">
            <v>115443767X</v>
          </cell>
          <cell r="B822">
            <v>500</v>
          </cell>
          <cell r="C822">
            <v>5000</v>
          </cell>
        </row>
        <row r="823">
          <cell r="A823" t="str">
            <v>115443808X</v>
          </cell>
          <cell r="B823">
            <v>1000</v>
          </cell>
          <cell r="C823">
            <v>1000</v>
          </cell>
        </row>
        <row r="824">
          <cell r="A824">
            <v>1151215510</v>
          </cell>
          <cell r="B824">
            <v>3000</v>
          </cell>
          <cell r="C824">
            <v>0</v>
          </cell>
        </row>
        <row r="825">
          <cell r="A825">
            <v>1154208870</v>
          </cell>
          <cell r="B825">
            <v>100</v>
          </cell>
          <cell r="C825">
            <v>0</v>
          </cell>
        </row>
        <row r="826">
          <cell r="A826">
            <v>1240271720</v>
          </cell>
          <cell r="B826">
            <v>25</v>
          </cell>
          <cell r="C826">
            <v>225</v>
          </cell>
        </row>
        <row r="827">
          <cell r="A827">
            <v>1113163400</v>
          </cell>
          <cell r="B827">
            <v>36</v>
          </cell>
          <cell r="C827">
            <v>468</v>
          </cell>
        </row>
        <row r="828">
          <cell r="A828">
            <v>1011302530</v>
          </cell>
          <cell r="B828">
            <v>100</v>
          </cell>
          <cell r="C828">
            <v>200</v>
          </cell>
        </row>
        <row r="829">
          <cell r="A829" t="str">
            <v>111036761X</v>
          </cell>
          <cell r="B829">
            <v>3000</v>
          </cell>
          <cell r="C829">
            <v>6000</v>
          </cell>
        </row>
        <row r="830">
          <cell r="A830">
            <v>1133295660</v>
          </cell>
          <cell r="B830">
            <v>200</v>
          </cell>
          <cell r="C830">
            <v>1000</v>
          </cell>
        </row>
        <row r="831">
          <cell r="A831">
            <v>1113120050</v>
          </cell>
          <cell r="B831">
            <v>72</v>
          </cell>
          <cell r="C831">
            <v>504</v>
          </cell>
        </row>
        <row r="832">
          <cell r="A832">
            <v>1113163730</v>
          </cell>
          <cell r="B832">
            <v>40</v>
          </cell>
          <cell r="C832">
            <v>240</v>
          </cell>
        </row>
        <row r="833">
          <cell r="A833">
            <v>1113163950</v>
          </cell>
          <cell r="B833">
            <v>100</v>
          </cell>
          <cell r="C833">
            <v>200</v>
          </cell>
        </row>
        <row r="834">
          <cell r="A834" t="str">
            <v>111066786X</v>
          </cell>
          <cell r="B834">
            <v>2000</v>
          </cell>
          <cell r="C834">
            <v>0</v>
          </cell>
        </row>
        <row r="835">
          <cell r="A835" t="str">
            <v>111066823X</v>
          </cell>
          <cell r="B835">
            <v>2000</v>
          </cell>
          <cell r="C835">
            <v>2000</v>
          </cell>
        </row>
        <row r="836">
          <cell r="A836" t="str">
            <v>111067079X</v>
          </cell>
          <cell r="B836">
            <v>2000</v>
          </cell>
          <cell r="C836">
            <v>0</v>
          </cell>
        </row>
        <row r="837">
          <cell r="A837" t="str">
            <v>111067127X</v>
          </cell>
          <cell r="B837">
            <v>2000</v>
          </cell>
          <cell r="C837">
            <v>0</v>
          </cell>
        </row>
        <row r="838">
          <cell r="A838">
            <v>1000323490</v>
          </cell>
          <cell r="B838">
            <v>50</v>
          </cell>
          <cell r="C838">
            <v>0</v>
          </cell>
        </row>
        <row r="839">
          <cell r="A839" t="str">
            <v>111063998X</v>
          </cell>
          <cell r="B839">
            <v>2000</v>
          </cell>
          <cell r="C839">
            <v>2000</v>
          </cell>
        </row>
        <row r="840">
          <cell r="A840" t="str">
            <v>111102563X</v>
          </cell>
          <cell r="B840">
            <v>2500</v>
          </cell>
          <cell r="C840">
            <v>0</v>
          </cell>
        </row>
        <row r="841">
          <cell r="A841">
            <v>1111190510</v>
          </cell>
          <cell r="B841">
            <v>100</v>
          </cell>
        </row>
        <row r="842">
          <cell r="A842" t="str">
            <v>111119347X</v>
          </cell>
          <cell r="B842">
            <v>1500</v>
          </cell>
          <cell r="C842">
            <v>0</v>
          </cell>
        </row>
        <row r="843">
          <cell r="A843">
            <v>1113171580</v>
          </cell>
          <cell r="B843">
            <v>100</v>
          </cell>
          <cell r="C843">
            <v>100</v>
          </cell>
        </row>
        <row r="844">
          <cell r="A844" t="str">
            <v>111316676X</v>
          </cell>
          <cell r="B844">
            <v>3000</v>
          </cell>
          <cell r="C844">
            <v>0</v>
          </cell>
        </row>
        <row r="845">
          <cell r="A845" t="str">
            <v>111314582X</v>
          </cell>
          <cell r="B845">
            <v>2500</v>
          </cell>
          <cell r="C845">
            <v>0</v>
          </cell>
        </row>
        <row r="846">
          <cell r="A846" t="str">
            <v>115442782X</v>
          </cell>
          <cell r="B846">
            <v>1000</v>
          </cell>
          <cell r="C846">
            <v>1000</v>
          </cell>
        </row>
        <row r="847">
          <cell r="A847" t="str">
            <v>111122215A</v>
          </cell>
          <cell r="B847">
            <v>50</v>
          </cell>
          <cell r="C847">
            <v>0</v>
          </cell>
        </row>
        <row r="848">
          <cell r="A848" t="str">
            <v>111122228A</v>
          </cell>
          <cell r="B848">
            <v>50</v>
          </cell>
          <cell r="C848">
            <v>0</v>
          </cell>
        </row>
        <row r="849">
          <cell r="A849">
            <v>1111231710</v>
          </cell>
          <cell r="B849">
            <v>270</v>
          </cell>
          <cell r="C849">
            <v>270</v>
          </cell>
        </row>
        <row r="850">
          <cell r="A850">
            <v>1113163590</v>
          </cell>
          <cell r="B850">
            <v>270</v>
          </cell>
          <cell r="C850">
            <v>270</v>
          </cell>
        </row>
        <row r="851">
          <cell r="A851" t="str">
            <v>115443101X</v>
          </cell>
          <cell r="B851">
            <v>1000</v>
          </cell>
          <cell r="C851">
            <v>2000</v>
          </cell>
        </row>
        <row r="852">
          <cell r="A852">
            <v>1154433940</v>
          </cell>
          <cell r="B852">
            <v>100</v>
          </cell>
          <cell r="C852">
            <v>0</v>
          </cell>
        </row>
        <row r="853">
          <cell r="A853">
            <v>1010829920</v>
          </cell>
          <cell r="B853">
            <v>100</v>
          </cell>
          <cell r="C853">
            <v>400</v>
          </cell>
        </row>
        <row r="854">
          <cell r="A854">
            <v>1010845610</v>
          </cell>
          <cell r="B854">
            <v>100</v>
          </cell>
          <cell r="C854">
            <v>600</v>
          </cell>
        </row>
        <row r="855">
          <cell r="A855">
            <v>1020242380</v>
          </cell>
          <cell r="B855">
            <v>100</v>
          </cell>
          <cell r="C855">
            <v>0</v>
          </cell>
        </row>
        <row r="856">
          <cell r="A856">
            <v>1023000950</v>
          </cell>
          <cell r="B856">
            <v>100</v>
          </cell>
          <cell r="C856">
            <v>0</v>
          </cell>
        </row>
        <row r="857">
          <cell r="A857">
            <v>1023121770</v>
          </cell>
          <cell r="B857">
            <v>100</v>
          </cell>
          <cell r="C857">
            <v>0</v>
          </cell>
        </row>
        <row r="858">
          <cell r="A858">
            <v>1050331230</v>
          </cell>
          <cell r="B858">
            <v>100</v>
          </cell>
          <cell r="C858">
            <v>0</v>
          </cell>
        </row>
        <row r="859">
          <cell r="A859">
            <v>1050518080</v>
          </cell>
          <cell r="B859">
            <v>100</v>
          </cell>
          <cell r="C859">
            <v>200</v>
          </cell>
        </row>
        <row r="860">
          <cell r="A860">
            <v>1050518370</v>
          </cell>
          <cell r="B860">
            <v>100</v>
          </cell>
          <cell r="C860">
            <v>200</v>
          </cell>
        </row>
        <row r="861">
          <cell r="A861">
            <v>1065113940</v>
          </cell>
          <cell r="B861">
            <v>100</v>
          </cell>
          <cell r="C861">
            <v>1000</v>
          </cell>
        </row>
        <row r="862">
          <cell r="A862">
            <v>1110125960</v>
          </cell>
          <cell r="B862">
            <v>200</v>
          </cell>
          <cell r="C862">
            <v>0</v>
          </cell>
        </row>
        <row r="863">
          <cell r="A863" t="str">
            <v>111022814X</v>
          </cell>
          <cell r="B863">
            <v>3000</v>
          </cell>
        </row>
        <row r="864">
          <cell r="A864" t="str">
            <v>111024025X</v>
          </cell>
          <cell r="B864">
            <v>3000</v>
          </cell>
        </row>
        <row r="865">
          <cell r="A865" t="str">
            <v>111039728X</v>
          </cell>
          <cell r="B865">
            <v>3000</v>
          </cell>
        </row>
        <row r="866">
          <cell r="A866" t="str">
            <v>111066045X</v>
          </cell>
          <cell r="B866">
            <v>2000</v>
          </cell>
          <cell r="C866">
            <v>0</v>
          </cell>
        </row>
        <row r="867">
          <cell r="A867" t="str">
            <v>111067637X</v>
          </cell>
          <cell r="B867">
            <v>1000</v>
          </cell>
          <cell r="C867">
            <v>0</v>
          </cell>
        </row>
        <row r="868">
          <cell r="A868" t="str">
            <v>111067664X</v>
          </cell>
          <cell r="B868">
            <v>1000</v>
          </cell>
          <cell r="C868">
            <v>0</v>
          </cell>
        </row>
        <row r="869">
          <cell r="A869" t="str">
            <v>111068564X</v>
          </cell>
          <cell r="B869">
            <v>2000</v>
          </cell>
          <cell r="C869">
            <v>0</v>
          </cell>
        </row>
        <row r="870">
          <cell r="A870" t="str">
            <v>111068601X</v>
          </cell>
          <cell r="B870">
            <v>1000</v>
          </cell>
          <cell r="C870">
            <v>1000</v>
          </cell>
        </row>
        <row r="871">
          <cell r="A871" t="str">
            <v>111068735X</v>
          </cell>
          <cell r="B871">
            <v>1000</v>
          </cell>
        </row>
        <row r="872">
          <cell r="A872" t="str">
            <v>111069147X</v>
          </cell>
          <cell r="B872">
            <v>3000</v>
          </cell>
          <cell r="C872">
            <v>0</v>
          </cell>
        </row>
        <row r="873">
          <cell r="A873" t="str">
            <v>111069486X</v>
          </cell>
          <cell r="B873">
            <v>2000</v>
          </cell>
          <cell r="C873">
            <v>4000</v>
          </cell>
        </row>
        <row r="874">
          <cell r="A874" t="str">
            <v>111069493X</v>
          </cell>
          <cell r="B874">
            <v>2000</v>
          </cell>
          <cell r="C874">
            <v>2000</v>
          </cell>
        </row>
        <row r="875">
          <cell r="A875">
            <v>1110695140</v>
          </cell>
          <cell r="B875">
            <v>100</v>
          </cell>
          <cell r="C875">
            <v>200</v>
          </cell>
        </row>
        <row r="876">
          <cell r="A876">
            <v>1120689030</v>
          </cell>
          <cell r="B876">
            <v>100</v>
          </cell>
          <cell r="C876">
            <v>2300</v>
          </cell>
        </row>
        <row r="877">
          <cell r="A877" t="str">
            <v>113133918X</v>
          </cell>
          <cell r="B877">
            <v>2000</v>
          </cell>
          <cell r="C877">
            <v>0</v>
          </cell>
        </row>
        <row r="878">
          <cell r="A878" t="str">
            <v>113134421X</v>
          </cell>
          <cell r="B878">
            <v>2000</v>
          </cell>
          <cell r="C878">
            <v>0</v>
          </cell>
        </row>
        <row r="879">
          <cell r="A879" t="str">
            <v>113134849X</v>
          </cell>
          <cell r="B879">
            <v>2000</v>
          </cell>
          <cell r="C879">
            <v>2000</v>
          </cell>
        </row>
        <row r="880">
          <cell r="A880" t="str">
            <v>113134858X</v>
          </cell>
          <cell r="B880">
            <v>2000</v>
          </cell>
          <cell r="C880">
            <v>4000</v>
          </cell>
        </row>
        <row r="881">
          <cell r="A881" t="str">
            <v>113134887X</v>
          </cell>
          <cell r="B881">
            <v>2000</v>
          </cell>
          <cell r="C881">
            <v>0</v>
          </cell>
        </row>
        <row r="882">
          <cell r="A882" t="str">
            <v>113135091X</v>
          </cell>
          <cell r="B882">
            <v>2000</v>
          </cell>
          <cell r="C882">
            <v>8000</v>
          </cell>
        </row>
        <row r="883">
          <cell r="A883" t="str">
            <v>113135127X</v>
          </cell>
          <cell r="B883">
            <v>600</v>
          </cell>
          <cell r="C883">
            <v>0</v>
          </cell>
        </row>
        <row r="884">
          <cell r="A884" t="str">
            <v>113135132X</v>
          </cell>
          <cell r="B884">
            <v>2000</v>
          </cell>
          <cell r="C884">
            <v>0</v>
          </cell>
        </row>
        <row r="885">
          <cell r="A885">
            <v>1133285050</v>
          </cell>
          <cell r="B885">
            <v>100</v>
          </cell>
          <cell r="C885">
            <v>100</v>
          </cell>
        </row>
        <row r="886">
          <cell r="A886" t="str">
            <v>113328682X</v>
          </cell>
          <cell r="B886">
            <v>3000</v>
          </cell>
          <cell r="C886">
            <v>0</v>
          </cell>
        </row>
        <row r="887">
          <cell r="A887">
            <v>1134202230</v>
          </cell>
          <cell r="B887">
            <v>200</v>
          </cell>
          <cell r="C887">
            <v>200</v>
          </cell>
        </row>
        <row r="888">
          <cell r="A888">
            <v>1134208470</v>
          </cell>
          <cell r="B888">
            <v>25</v>
          </cell>
          <cell r="C888">
            <v>200</v>
          </cell>
        </row>
        <row r="889">
          <cell r="A889">
            <v>1134208560</v>
          </cell>
          <cell r="B889">
            <v>200</v>
          </cell>
          <cell r="C889">
            <v>600</v>
          </cell>
        </row>
        <row r="890">
          <cell r="A890">
            <v>1140182290</v>
          </cell>
          <cell r="B890">
            <v>100</v>
          </cell>
          <cell r="C890">
            <v>200</v>
          </cell>
        </row>
        <row r="891">
          <cell r="A891">
            <v>1151105150</v>
          </cell>
          <cell r="B891">
            <v>100</v>
          </cell>
          <cell r="C891">
            <v>0</v>
          </cell>
        </row>
        <row r="892">
          <cell r="A892">
            <v>1154049620</v>
          </cell>
          <cell r="B892">
            <v>200</v>
          </cell>
          <cell r="C892">
            <v>200</v>
          </cell>
        </row>
        <row r="893">
          <cell r="A893">
            <v>1154609040</v>
          </cell>
          <cell r="B893">
            <v>100</v>
          </cell>
          <cell r="C893">
            <v>3000</v>
          </cell>
        </row>
        <row r="894">
          <cell r="A894">
            <v>1230115560</v>
          </cell>
          <cell r="B894">
            <v>100</v>
          </cell>
          <cell r="C894">
            <v>0</v>
          </cell>
        </row>
        <row r="895">
          <cell r="A895">
            <v>1230319030</v>
          </cell>
          <cell r="B895">
            <v>100</v>
          </cell>
          <cell r="C895">
            <v>1500</v>
          </cell>
        </row>
        <row r="896">
          <cell r="A896">
            <v>1230324900</v>
          </cell>
          <cell r="B896">
            <v>100</v>
          </cell>
          <cell r="C896">
            <v>0</v>
          </cell>
        </row>
        <row r="897">
          <cell r="A897">
            <v>1230522830</v>
          </cell>
          <cell r="B897">
            <v>100</v>
          </cell>
          <cell r="C897">
            <v>1700</v>
          </cell>
        </row>
        <row r="898">
          <cell r="A898">
            <v>1240311930</v>
          </cell>
          <cell r="B898">
            <v>100</v>
          </cell>
          <cell r="C898">
            <v>1200</v>
          </cell>
        </row>
        <row r="899">
          <cell r="A899">
            <v>1240431030</v>
          </cell>
          <cell r="B899">
            <v>100</v>
          </cell>
          <cell r="C899">
            <v>0</v>
          </cell>
        </row>
        <row r="900">
          <cell r="A900">
            <v>6311715770</v>
          </cell>
          <cell r="B900">
            <v>20000</v>
          </cell>
          <cell r="C900">
            <v>0</v>
          </cell>
        </row>
        <row r="901">
          <cell r="A901">
            <v>1310632600</v>
          </cell>
          <cell r="B901">
            <v>100</v>
          </cell>
          <cell r="C901">
            <v>0</v>
          </cell>
        </row>
        <row r="902">
          <cell r="A902">
            <v>1111036940</v>
          </cell>
          <cell r="B902">
            <v>1000</v>
          </cell>
          <cell r="C902">
            <v>0</v>
          </cell>
        </row>
        <row r="903">
          <cell r="A903">
            <v>1230109510</v>
          </cell>
          <cell r="B903">
            <v>1000</v>
          </cell>
          <cell r="C903">
            <v>0</v>
          </cell>
        </row>
        <row r="904">
          <cell r="A904">
            <v>1230109620</v>
          </cell>
          <cell r="B904">
            <v>500</v>
          </cell>
          <cell r="C904">
            <v>0</v>
          </cell>
        </row>
        <row r="905">
          <cell r="A905">
            <v>1020245350</v>
          </cell>
          <cell r="B905">
            <v>100</v>
          </cell>
          <cell r="C905">
            <v>1200</v>
          </cell>
        </row>
        <row r="906">
          <cell r="A906">
            <v>1230331670</v>
          </cell>
          <cell r="B906">
            <v>1000</v>
          </cell>
        </row>
        <row r="907">
          <cell r="A907" t="str">
            <v>123360593X</v>
          </cell>
          <cell r="B907">
            <v>1000</v>
          </cell>
          <cell r="C907">
            <v>1000</v>
          </cell>
        </row>
        <row r="908">
          <cell r="A908">
            <v>6235205610</v>
          </cell>
          <cell r="B908">
            <v>1000</v>
          </cell>
          <cell r="C908">
            <v>0</v>
          </cell>
        </row>
        <row r="909">
          <cell r="A909">
            <v>1023001630</v>
          </cell>
          <cell r="B909">
            <v>1000</v>
          </cell>
          <cell r="C909">
            <v>1000</v>
          </cell>
        </row>
        <row r="910">
          <cell r="A910">
            <v>1023001760</v>
          </cell>
          <cell r="B910">
            <v>1000</v>
          </cell>
        </row>
        <row r="911">
          <cell r="A911">
            <v>1312120750</v>
          </cell>
          <cell r="B911">
            <v>9000</v>
          </cell>
          <cell r="C911">
            <v>9000</v>
          </cell>
        </row>
        <row r="912">
          <cell r="A912">
            <v>6063200180</v>
          </cell>
          <cell r="B912">
            <v>5000</v>
          </cell>
          <cell r="C912">
            <v>0</v>
          </cell>
        </row>
        <row r="913">
          <cell r="A913" t="str">
            <v>112066516X</v>
          </cell>
          <cell r="B913">
            <v>400</v>
          </cell>
          <cell r="C913">
            <v>4800</v>
          </cell>
        </row>
        <row r="914">
          <cell r="A914" t="str">
            <v>115222043B</v>
          </cell>
          <cell r="B914">
            <v>150</v>
          </cell>
          <cell r="C914">
            <v>150</v>
          </cell>
        </row>
        <row r="915">
          <cell r="A915" t="str">
            <v>124041950A</v>
          </cell>
          <cell r="B915">
            <v>700</v>
          </cell>
          <cell r="C915">
            <v>700</v>
          </cell>
        </row>
        <row r="916">
          <cell r="A916">
            <v>1023170550</v>
          </cell>
          <cell r="B916">
            <v>1000</v>
          </cell>
          <cell r="C916">
            <v>1000</v>
          </cell>
        </row>
        <row r="917">
          <cell r="A917" t="str">
            <v>111068582X</v>
          </cell>
          <cell r="B917">
            <v>3000</v>
          </cell>
          <cell r="C917">
            <v>3000</v>
          </cell>
        </row>
        <row r="918">
          <cell r="A918">
            <v>1020242450</v>
          </cell>
          <cell r="B918">
            <v>500</v>
          </cell>
          <cell r="C918">
            <v>2000</v>
          </cell>
        </row>
        <row r="919">
          <cell r="A919">
            <v>1021511650</v>
          </cell>
          <cell r="B919">
            <v>200</v>
          </cell>
          <cell r="C919">
            <v>800</v>
          </cell>
        </row>
        <row r="920">
          <cell r="A920" t="str">
            <v>105026666A</v>
          </cell>
          <cell r="B920">
            <v>1000</v>
          </cell>
          <cell r="C920">
            <v>1000</v>
          </cell>
        </row>
        <row r="921">
          <cell r="A921" t="str">
            <v>113135114X</v>
          </cell>
          <cell r="B921">
            <v>600</v>
          </cell>
          <cell r="C921">
            <v>3000</v>
          </cell>
        </row>
        <row r="922">
          <cell r="A922">
            <v>1133244600</v>
          </cell>
          <cell r="B922">
            <v>200</v>
          </cell>
          <cell r="C922">
            <v>800</v>
          </cell>
        </row>
        <row r="923">
          <cell r="A923" t="str">
            <v>113420801X</v>
          </cell>
          <cell r="B923">
            <v>500</v>
          </cell>
          <cell r="C923">
            <v>1000</v>
          </cell>
        </row>
        <row r="924">
          <cell r="A924" t="str">
            <v>113421158X</v>
          </cell>
          <cell r="B924">
            <v>500</v>
          </cell>
          <cell r="C924">
            <v>1000</v>
          </cell>
        </row>
        <row r="925">
          <cell r="A925" t="str">
            <v>113421169X</v>
          </cell>
          <cell r="B925">
            <v>500</v>
          </cell>
          <cell r="C925">
            <v>1000</v>
          </cell>
        </row>
        <row r="926">
          <cell r="A926" t="str">
            <v>V060100400</v>
          </cell>
          <cell r="B926">
            <v>5000</v>
          </cell>
        </row>
        <row r="927">
          <cell r="A927" t="str">
            <v>V060100600</v>
          </cell>
          <cell r="B927">
            <v>5000</v>
          </cell>
        </row>
        <row r="928">
          <cell r="A928">
            <v>1023195690</v>
          </cell>
          <cell r="B928">
            <v>250</v>
          </cell>
        </row>
        <row r="929">
          <cell r="A929">
            <v>1050517920</v>
          </cell>
          <cell r="B929">
            <v>1000</v>
          </cell>
          <cell r="C929">
            <v>1000</v>
          </cell>
        </row>
        <row r="930">
          <cell r="A930" t="str">
            <v>113134869X</v>
          </cell>
          <cell r="B930">
            <v>2000</v>
          </cell>
          <cell r="C930">
            <v>0</v>
          </cell>
        </row>
        <row r="931">
          <cell r="A931" t="str">
            <v>113329744X</v>
          </cell>
          <cell r="B931">
            <v>1000</v>
          </cell>
          <cell r="C931">
            <v>1000</v>
          </cell>
        </row>
        <row r="932">
          <cell r="A932" t="str">
            <v>113421000X</v>
          </cell>
          <cell r="B932">
            <v>500</v>
          </cell>
          <cell r="C932">
            <v>1500</v>
          </cell>
        </row>
        <row r="933">
          <cell r="A933" t="str">
            <v>113421011X</v>
          </cell>
          <cell r="B933">
            <v>500</v>
          </cell>
          <cell r="C933">
            <v>1000</v>
          </cell>
        </row>
        <row r="934">
          <cell r="A934">
            <v>1140183130</v>
          </cell>
          <cell r="B934">
            <v>100</v>
          </cell>
          <cell r="C934">
            <v>600</v>
          </cell>
        </row>
        <row r="935">
          <cell r="A935">
            <v>1140520870</v>
          </cell>
          <cell r="B935">
            <v>500</v>
          </cell>
          <cell r="C935">
            <v>1000</v>
          </cell>
        </row>
        <row r="936">
          <cell r="A936">
            <v>1152711330</v>
          </cell>
          <cell r="B936">
            <v>50</v>
          </cell>
        </row>
        <row r="937">
          <cell r="A937" t="str">
            <v>121018715A</v>
          </cell>
          <cell r="B937">
            <v>100</v>
          </cell>
          <cell r="C937">
            <v>200</v>
          </cell>
        </row>
        <row r="938">
          <cell r="A938" t="str">
            <v>122051863A</v>
          </cell>
          <cell r="B938">
            <v>400</v>
          </cell>
          <cell r="C938">
            <v>400</v>
          </cell>
        </row>
        <row r="939">
          <cell r="A939">
            <v>1240260230</v>
          </cell>
          <cell r="B939">
            <v>100</v>
          </cell>
          <cell r="C939">
            <v>500</v>
          </cell>
        </row>
        <row r="940">
          <cell r="A940">
            <v>1240273410</v>
          </cell>
          <cell r="B940">
            <v>250</v>
          </cell>
        </row>
        <row r="941">
          <cell r="A941">
            <v>1240273500</v>
          </cell>
          <cell r="B941">
            <v>250</v>
          </cell>
        </row>
        <row r="942">
          <cell r="A942">
            <v>1255113820</v>
          </cell>
          <cell r="B942">
            <v>100</v>
          </cell>
          <cell r="C942">
            <v>200</v>
          </cell>
        </row>
        <row r="943">
          <cell r="A943">
            <v>1310632040</v>
          </cell>
          <cell r="B943">
            <v>30000</v>
          </cell>
        </row>
        <row r="944">
          <cell r="A944">
            <v>6060101260</v>
          </cell>
          <cell r="B944">
            <v>2000</v>
          </cell>
          <cell r="C944">
            <v>1000</v>
          </cell>
        </row>
        <row r="945">
          <cell r="A945">
            <v>6060130480</v>
          </cell>
          <cell r="B945">
            <v>5000</v>
          </cell>
          <cell r="C945">
            <v>5000</v>
          </cell>
        </row>
        <row r="946">
          <cell r="A946">
            <v>6062512640</v>
          </cell>
          <cell r="B946">
            <v>100</v>
          </cell>
          <cell r="C946">
            <v>400</v>
          </cell>
        </row>
        <row r="947">
          <cell r="A947">
            <v>6063700860</v>
          </cell>
          <cell r="B947">
            <v>500</v>
          </cell>
          <cell r="C947">
            <v>500</v>
          </cell>
        </row>
        <row r="948">
          <cell r="A948" t="str">
            <v>113424171X</v>
          </cell>
          <cell r="B948">
            <v>1000</v>
          </cell>
          <cell r="C948">
            <v>1000</v>
          </cell>
        </row>
        <row r="949">
          <cell r="A949" t="str">
            <v>113420924X</v>
          </cell>
          <cell r="B949">
            <v>1000</v>
          </cell>
          <cell r="C949">
            <v>0</v>
          </cell>
        </row>
        <row r="950">
          <cell r="A950" t="str">
            <v>初回のみ</v>
          </cell>
          <cell r="B950">
            <v>135</v>
          </cell>
          <cell r="C950">
            <v>0</v>
          </cell>
        </row>
        <row r="951">
          <cell r="A951">
            <v>1010265250</v>
          </cell>
          <cell r="B951">
            <v>45</v>
          </cell>
        </row>
        <row r="952">
          <cell r="A952" t="str">
            <v>115443156X</v>
          </cell>
          <cell r="B952">
            <v>1000</v>
          </cell>
          <cell r="C952">
            <v>0</v>
          </cell>
        </row>
        <row r="953">
          <cell r="A953">
            <v>1154608960</v>
          </cell>
          <cell r="B953">
            <v>100</v>
          </cell>
          <cell r="C953">
            <v>100</v>
          </cell>
        </row>
        <row r="954">
          <cell r="A954" t="str">
            <v>115404368X</v>
          </cell>
          <cell r="B954">
            <v>2000</v>
          </cell>
          <cell r="C954">
            <v>0</v>
          </cell>
        </row>
        <row r="955">
          <cell r="A955">
            <v>1152014350</v>
          </cell>
          <cell r="B955">
            <v>10</v>
          </cell>
          <cell r="C955">
            <v>0</v>
          </cell>
        </row>
        <row r="956">
          <cell r="A956" t="str">
            <v>1152127360</v>
          </cell>
          <cell r="B956">
            <v>20</v>
          </cell>
          <cell r="C956">
            <v>20</v>
          </cell>
        </row>
        <row r="957">
          <cell r="A957" t="str">
            <v>1152807240</v>
          </cell>
          <cell r="B957">
            <v>100</v>
          </cell>
          <cell r="C957">
            <v>100</v>
          </cell>
        </row>
        <row r="958">
          <cell r="A958" t="str">
            <v>1230333140</v>
          </cell>
          <cell r="B958">
            <v>500</v>
          </cell>
        </row>
        <row r="959">
          <cell r="A959" t="str">
            <v>1233987940</v>
          </cell>
          <cell r="B959">
            <v>200</v>
          </cell>
        </row>
        <row r="960">
          <cell r="A960" t="str">
            <v>1240434150</v>
          </cell>
          <cell r="B960">
            <v>200</v>
          </cell>
        </row>
        <row r="961">
          <cell r="A961" t="str">
            <v>111041860X</v>
          </cell>
          <cell r="B961">
            <v>2500</v>
          </cell>
        </row>
        <row r="963">
          <cell r="B963">
            <v>0</v>
          </cell>
          <cell r="C963">
            <v>0</v>
          </cell>
        </row>
        <row r="964">
          <cell r="A964">
            <v>1253201000</v>
          </cell>
          <cell r="B964">
            <v>1</v>
          </cell>
          <cell r="C964">
            <v>1000</v>
          </cell>
        </row>
        <row r="965">
          <cell r="B965">
            <v>0</v>
          </cell>
          <cell r="C965">
            <v>0</v>
          </cell>
        </row>
        <row r="966">
          <cell r="A966">
            <v>6310600080</v>
          </cell>
          <cell r="B966">
            <v>1000</v>
          </cell>
          <cell r="C966">
            <v>0</v>
          </cell>
        </row>
        <row r="967">
          <cell r="B967">
            <v>0</v>
          </cell>
          <cell r="C967">
            <v>0</v>
          </cell>
        </row>
        <row r="968">
          <cell r="A968">
            <v>1000732100</v>
          </cell>
          <cell r="B968">
            <v>100</v>
          </cell>
          <cell r="C968">
            <v>0</v>
          </cell>
        </row>
        <row r="969">
          <cell r="A969">
            <v>1000733420</v>
          </cell>
          <cell r="B969">
            <v>100</v>
          </cell>
          <cell r="C969">
            <v>1000</v>
          </cell>
        </row>
        <row r="970">
          <cell r="A970" t="str">
            <v>100073535A</v>
          </cell>
          <cell r="B970">
            <v>100</v>
          </cell>
        </row>
        <row r="971">
          <cell r="A971">
            <v>1000735420</v>
          </cell>
          <cell r="B971">
            <v>1</v>
          </cell>
        </row>
        <row r="972">
          <cell r="A972">
            <v>1000733510</v>
          </cell>
          <cell r="B972">
            <v>200</v>
          </cell>
          <cell r="C972">
            <v>200</v>
          </cell>
        </row>
        <row r="973">
          <cell r="A973">
            <v>1000736830</v>
          </cell>
          <cell r="B973">
            <v>1</v>
          </cell>
        </row>
        <row r="974">
          <cell r="B974">
            <v>0</v>
          </cell>
          <cell r="C974">
            <v>0</v>
          </cell>
        </row>
        <row r="975">
          <cell r="A975">
            <v>1012152910</v>
          </cell>
          <cell r="B975">
            <v>10</v>
          </cell>
          <cell r="C975">
            <v>100</v>
          </cell>
        </row>
        <row r="976">
          <cell r="A976">
            <v>1012154620</v>
          </cell>
          <cell r="B976">
            <v>10</v>
          </cell>
          <cell r="C976">
            <v>200</v>
          </cell>
        </row>
        <row r="977">
          <cell r="A977">
            <v>1012154350</v>
          </cell>
          <cell r="B977">
            <v>10</v>
          </cell>
          <cell r="C977">
            <v>100</v>
          </cell>
        </row>
        <row r="978">
          <cell r="A978">
            <v>1012154510</v>
          </cell>
          <cell r="B978">
            <v>10</v>
          </cell>
          <cell r="C978">
            <v>200</v>
          </cell>
        </row>
        <row r="979">
          <cell r="A979">
            <v>1012153430</v>
          </cell>
          <cell r="B979">
            <v>10</v>
          </cell>
          <cell r="C979">
            <v>240</v>
          </cell>
        </row>
        <row r="980">
          <cell r="A980">
            <v>1010264790</v>
          </cell>
          <cell r="B980">
            <v>10</v>
          </cell>
        </row>
        <row r="981">
          <cell r="A981">
            <v>1065131610</v>
          </cell>
          <cell r="B981">
            <v>10</v>
          </cell>
          <cell r="C981">
            <v>200</v>
          </cell>
        </row>
        <row r="982">
          <cell r="A982">
            <v>1012154420</v>
          </cell>
          <cell r="B982">
            <v>10</v>
          </cell>
          <cell r="C982">
            <v>110</v>
          </cell>
        </row>
        <row r="983">
          <cell r="B983">
            <v>0</v>
          </cell>
          <cell r="C983">
            <v>0</v>
          </cell>
        </row>
        <row r="984">
          <cell r="B984">
            <v>0</v>
          </cell>
          <cell r="C984">
            <v>0</v>
          </cell>
        </row>
        <row r="985">
          <cell r="A985">
            <v>1013539390</v>
          </cell>
          <cell r="B985">
            <v>10</v>
          </cell>
        </row>
        <row r="986">
          <cell r="A986">
            <v>1013539460</v>
          </cell>
          <cell r="B986">
            <v>10</v>
          </cell>
          <cell r="C986">
            <v>100</v>
          </cell>
        </row>
        <row r="987">
          <cell r="B987">
            <v>0</v>
          </cell>
          <cell r="C987">
            <v>0</v>
          </cell>
        </row>
        <row r="988">
          <cell r="B988">
            <v>0</v>
          </cell>
          <cell r="C988">
            <v>0</v>
          </cell>
        </row>
        <row r="989">
          <cell r="A989" t="str">
            <v>111115369X</v>
          </cell>
          <cell r="B989">
            <v>1000</v>
          </cell>
          <cell r="C989">
            <v>0</v>
          </cell>
        </row>
        <row r="990">
          <cell r="A990" t="str">
            <v>102153758A</v>
          </cell>
          <cell r="B990">
            <v>2000</v>
          </cell>
          <cell r="C990">
            <v>1000</v>
          </cell>
        </row>
        <row r="991">
          <cell r="A991" t="str">
            <v>102154089A</v>
          </cell>
          <cell r="B991">
            <v>100</v>
          </cell>
          <cell r="C991">
            <v>0</v>
          </cell>
        </row>
        <row r="992">
          <cell r="A992">
            <v>1065301110</v>
          </cell>
          <cell r="B992">
            <v>100</v>
          </cell>
        </row>
        <row r="993">
          <cell r="A993">
            <v>1021540740</v>
          </cell>
          <cell r="B993">
            <v>1000</v>
          </cell>
          <cell r="C993">
            <v>1500</v>
          </cell>
        </row>
        <row r="994">
          <cell r="A994">
            <v>1021543910</v>
          </cell>
          <cell r="B994">
            <v>500</v>
          </cell>
          <cell r="C994">
            <v>500</v>
          </cell>
        </row>
        <row r="995">
          <cell r="A995" t="str">
            <v>101171207A</v>
          </cell>
          <cell r="B995">
            <v>100</v>
          </cell>
        </row>
        <row r="996">
          <cell r="A996">
            <v>1020517970</v>
          </cell>
          <cell r="B996">
            <v>100</v>
          </cell>
        </row>
        <row r="997">
          <cell r="A997">
            <v>1210334820</v>
          </cell>
          <cell r="B997">
            <v>100</v>
          </cell>
        </row>
        <row r="998">
          <cell r="A998">
            <v>1060380240</v>
          </cell>
          <cell r="B998">
            <v>500</v>
          </cell>
          <cell r="C998">
            <v>500</v>
          </cell>
        </row>
        <row r="999">
          <cell r="A999">
            <v>6060102070</v>
          </cell>
          <cell r="B999">
            <v>500</v>
          </cell>
        </row>
        <row r="1000">
          <cell r="B1000">
            <v>0</v>
          </cell>
          <cell r="C1000">
            <v>0</v>
          </cell>
        </row>
        <row r="1001">
          <cell r="A1001">
            <v>1111231130</v>
          </cell>
          <cell r="B1001">
            <v>160</v>
          </cell>
          <cell r="C1001">
            <v>0</v>
          </cell>
        </row>
        <row r="1002">
          <cell r="A1002">
            <v>1111231260</v>
          </cell>
          <cell r="B1002">
            <v>100</v>
          </cell>
          <cell r="C1002">
            <v>0</v>
          </cell>
        </row>
        <row r="1003">
          <cell r="A1003">
            <v>1111231020</v>
          </cell>
          <cell r="B1003">
            <v>10</v>
          </cell>
          <cell r="C1003">
            <v>0</v>
          </cell>
        </row>
        <row r="1004">
          <cell r="A1004">
            <v>1111232630</v>
          </cell>
          <cell r="B1004">
            <v>1000</v>
          </cell>
          <cell r="C1004">
            <v>1000</v>
          </cell>
        </row>
        <row r="1005">
          <cell r="A1005">
            <v>1113169440</v>
          </cell>
          <cell r="B1005">
            <v>2400</v>
          </cell>
          <cell r="C1005">
            <v>2400</v>
          </cell>
        </row>
        <row r="1006">
          <cell r="A1006">
            <v>1113169530</v>
          </cell>
          <cell r="B1006">
            <v>1600</v>
          </cell>
          <cell r="C1006">
            <v>1600</v>
          </cell>
        </row>
        <row r="1007">
          <cell r="B1007">
            <v>0</v>
          </cell>
          <cell r="C1007">
            <v>0</v>
          </cell>
        </row>
        <row r="1008">
          <cell r="B1008">
            <v>0</v>
          </cell>
          <cell r="C1008">
            <v>0</v>
          </cell>
        </row>
        <row r="1009">
          <cell r="B1009">
            <v>0</v>
          </cell>
          <cell r="C1009">
            <v>0</v>
          </cell>
        </row>
        <row r="1010">
          <cell r="A1010" t="str">
            <v>102152696A</v>
          </cell>
          <cell r="B1010">
            <v>100</v>
          </cell>
          <cell r="C1010">
            <v>1300</v>
          </cell>
        </row>
        <row r="1011">
          <cell r="A1011">
            <v>1210171560</v>
          </cell>
          <cell r="B1011">
            <v>100</v>
          </cell>
          <cell r="C1011">
            <v>0</v>
          </cell>
        </row>
        <row r="1012">
          <cell r="A1012">
            <v>1010264390</v>
          </cell>
          <cell r="B1012">
            <v>100</v>
          </cell>
          <cell r="C1012">
            <v>200</v>
          </cell>
        </row>
        <row r="1013">
          <cell r="A1013">
            <v>1010264460</v>
          </cell>
          <cell r="B1013">
            <v>100</v>
          </cell>
          <cell r="C1013">
            <v>200</v>
          </cell>
        </row>
        <row r="1014">
          <cell r="A1014">
            <v>1010264550</v>
          </cell>
          <cell r="B1014">
            <v>100</v>
          </cell>
        </row>
        <row r="1015">
          <cell r="A1015">
            <v>1010264660</v>
          </cell>
          <cell r="B1015">
            <v>100</v>
          </cell>
        </row>
        <row r="1016">
          <cell r="A1016">
            <v>1010265010</v>
          </cell>
          <cell r="B1016">
            <v>100</v>
          </cell>
        </row>
        <row r="1017">
          <cell r="A1017">
            <v>1010265120</v>
          </cell>
          <cell r="B1017">
            <v>100</v>
          </cell>
        </row>
        <row r="1018">
          <cell r="A1018">
            <v>1220518430</v>
          </cell>
          <cell r="B1018">
            <v>100</v>
          </cell>
          <cell r="C1018">
            <v>500</v>
          </cell>
        </row>
        <row r="1019">
          <cell r="A1019" t="str">
            <v>1010263700</v>
          </cell>
          <cell r="B1019">
            <v>100</v>
          </cell>
          <cell r="C1019">
            <v>500</v>
          </cell>
        </row>
        <row r="1020">
          <cell r="B1020">
            <v>0</v>
          </cell>
          <cell r="C1020">
            <v>0</v>
          </cell>
        </row>
        <row r="1021">
          <cell r="B1021">
            <v>0</v>
          </cell>
          <cell r="C1021">
            <v>0</v>
          </cell>
        </row>
        <row r="1022">
          <cell r="A1022">
            <v>1012153070</v>
          </cell>
          <cell r="B1022">
            <v>10</v>
          </cell>
          <cell r="C1022">
            <v>0</v>
          </cell>
        </row>
        <row r="1023">
          <cell r="A1023">
            <v>1021544100</v>
          </cell>
          <cell r="B1023">
            <v>10</v>
          </cell>
          <cell r="C1023">
            <v>0</v>
          </cell>
        </row>
        <row r="1024">
          <cell r="A1024">
            <v>1210389530</v>
          </cell>
          <cell r="B1024">
            <v>10</v>
          </cell>
          <cell r="C1024">
            <v>800</v>
          </cell>
        </row>
        <row r="1025">
          <cell r="A1025">
            <v>1210393650</v>
          </cell>
          <cell r="B1025">
            <v>10</v>
          </cell>
          <cell r="C1025">
            <v>800</v>
          </cell>
        </row>
        <row r="1026">
          <cell r="A1026">
            <v>1010264000</v>
          </cell>
          <cell r="B1026">
            <v>10</v>
          </cell>
          <cell r="C1026">
            <v>0</v>
          </cell>
        </row>
        <row r="1027">
          <cell r="A1027">
            <v>1210380100</v>
          </cell>
          <cell r="B1027">
            <v>10</v>
          </cell>
          <cell r="C1027">
            <v>500</v>
          </cell>
        </row>
        <row r="1028">
          <cell r="A1028" t="str">
            <v>121038023A</v>
          </cell>
          <cell r="B1028">
            <v>10</v>
          </cell>
          <cell r="C1028">
            <v>500</v>
          </cell>
        </row>
        <row r="1029">
          <cell r="A1029">
            <v>1010264240</v>
          </cell>
          <cell r="B1029">
            <v>100</v>
          </cell>
          <cell r="C1029">
            <v>100</v>
          </cell>
        </row>
        <row r="1030">
          <cell r="B1030">
            <v>0</v>
          </cell>
          <cell r="C1030">
            <v>0</v>
          </cell>
        </row>
        <row r="1031">
          <cell r="B1031">
            <v>0</v>
          </cell>
          <cell r="C1031">
            <v>0</v>
          </cell>
        </row>
        <row r="1032">
          <cell r="A1032">
            <v>1154604900</v>
          </cell>
          <cell r="B1032">
            <v>100</v>
          </cell>
          <cell r="C1032">
            <v>1000</v>
          </cell>
        </row>
        <row r="1033">
          <cell r="A1033">
            <v>1154605660</v>
          </cell>
          <cell r="B1033">
            <v>100</v>
          </cell>
          <cell r="C1033">
            <v>1000</v>
          </cell>
        </row>
        <row r="1034">
          <cell r="A1034" t="str">
            <v>115460591X</v>
          </cell>
          <cell r="B1034">
            <v>100</v>
          </cell>
          <cell r="C1034">
            <v>1000</v>
          </cell>
        </row>
        <row r="1035">
          <cell r="A1035" t="str">
            <v>115461383X</v>
          </cell>
          <cell r="B1035">
            <v>100</v>
          </cell>
          <cell r="C1035">
            <v>1000</v>
          </cell>
        </row>
        <row r="1036">
          <cell r="A1036" t="str">
            <v>115461163X</v>
          </cell>
          <cell r="B1036">
            <v>100</v>
          </cell>
          <cell r="C1036">
            <v>1000</v>
          </cell>
        </row>
        <row r="1037">
          <cell r="B1037">
            <v>0</v>
          </cell>
          <cell r="C1037">
            <v>0</v>
          </cell>
        </row>
        <row r="1038">
          <cell r="B1038">
            <v>0</v>
          </cell>
          <cell r="C1038">
            <v>0</v>
          </cell>
        </row>
        <row r="1039">
          <cell r="A1039" t="str">
            <v>123361370X</v>
          </cell>
          <cell r="B1039">
            <v>1000</v>
          </cell>
          <cell r="C1039">
            <v>0</v>
          </cell>
        </row>
        <row r="1040">
          <cell r="A1040" t="str">
            <v>123361385X</v>
          </cell>
          <cell r="B1040">
            <v>1000</v>
          </cell>
          <cell r="C1040">
            <v>1000</v>
          </cell>
        </row>
        <row r="1041">
          <cell r="A1041" t="str">
            <v>123361392X</v>
          </cell>
          <cell r="B1041">
            <v>1000</v>
          </cell>
        </row>
        <row r="1042">
          <cell r="A1042" t="str">
            <v>123361491X</v>
          </cell>
          <cell r="B1042">
            <v>1000</v>
          </cell>
          <cell r="C1042">
            <v>3000</v>
          </cell>
        </row>
        <row r="1043">
          <cell r="A1043" t="str">
            <v>123361501X</v>
          </cell>
          <cell r="B1043">
            <v>1000</v>
          </cell>
          <cell r="C1043">
            <v>1000</v>
          </cell>
        </row>
        <row r="1044">
          <cell r="A1044">
            <v>1233978760</v>
          </cell>
          <cell r="B1044">
            <v>1000</v>
          </cell>
        </row>
        <row r="1045">
          <cell r="A1045">
            <v>1230110750</v>
          </cell>
          <cell r="B1045">
            <v>200</v>
          </cell>
          <cell r="C1045">
            <v>200</v>
          </cell>
        </row>
        <row r="1046">
          <cell r="A1046">
            <v>1240432640</v>
          </cell>
          <cell r="B1046">
            <v>200</v>
          </cell>
        </row>
        <row r="1047">
          <cell r="B1047">
            <v>0</v>
          </cell>
          <cell r="C1047">
            <v>0</v>
          </cell>
        </row>
        <row r="1048">
          <cell r="B1048">
            <v>0</v>
          </cell>
          <cell r="C1048">
            <v>0</v>
          </cell>
        </row>
        <row r="1049">
          <cell r="A1049">
            <v>1013537280</v>
          </cell>
          <cell r="B1049">
            <v>10</v>
          </cell>
          <cell r="C1049">
            <v>100</v>
          </cell>
        </row>
        <row r="1050">
          <cell r="A1050">
            <v>1013537150</v>
          </cell>
          <cell r="B1050">
            <v>10</v>
          </cell>
          <cell r="C1050">
            <v>100</v>
          </cell>
        </row>
        <row r="1051">
          <cell r="A1051">
            <v>1011648340</v>
          </cell>
          <cell r="B1051">
            <v>10</v>
          </cell>
          <cell r="C1051">
            <v>100</v>
          </cell>
        </row>
        <row r="1052">
          <cell r="A1052">
            <v>1011648160</v>
          </cell>
          <cell r="B1052">
            <v>10</v>
          </cell>
          <cell r="C1052">
            <v>300</v>
          </cell>
        </row>
        <row r="1053">
          <cell r="A1053">
            <v>1010847320</v>
          </cell>
          <cell r="B1053">
            <v>10</v>
          </cell>
          <cell r="C1053">
            <v>100</v>
          </cell>
        </row>
        <row r="1054">
          <cell r="A1054">
            <v>1013537950</v>
          </cell>
          <cell r="B1054">
            <v>10</v>
          </cell>
          <cell r="C1054">
            <v>100</v>
          </cell>
        </row>
        <row r="1055">
          <cell r="A1055">
            <v>1013538250</v>
          </cell>
          <cell r="B1055">
            <v>10</v>
          </cell>
          <cell r="C1055">
            <v>200</v>
          </cell>
        </row>
        <row r="1056">
          <cell r="A1056">
            <v>1013538010</v>
          </cell>
          <cell r="B1056">
            <v>10</v>
          </cell>
          <cell r="C1056">
            <v>600</v>
          </cell>
        </row>
        <row r="1057">
          <cell r="A1057">
            <v>1013538120</v>
          </cell>
          <cell r="B1057">
            <v>10</v>
          </cell>
          <cell r="C1057">
            <v>0</v>
          </cell>
        </row>
        <row r="1058">
          <cell r="A1058">
            <v>1023196350</v>
          </cell>
          <cell r="B1058">
            <v>10</v>
          </cell>
          <cell r="C1058">
            <v>700</v>
          </cell>
        </row>
        <row r="1059">
          <cell r="A1059">
            <v>1012154170</v>
          </cell>
          <cell r="B1059">
            <v>10</v>
          </cell>
          <cell r="C1059">
            <v>600</v>
          </cell>
        </row>
        <row r="1060">
          <cell r="A1060">
            <v>1012154200</v>
          </cell>
          <cell r="B1060">
            <v>10</v>
          </cell>
          <cell r="C1060">
            <v>600</v>
          </cell>
        </row>
        <row r="1061">
          <cell r="A1061" t="str">
            <v>101352998A</v>
          </cell>
          <cell r="B1061">
            <v>10</v>
          </cell>
          <cell r="C1061">
            <v>1100</v>
          </cell>
        </row>
        <row r="1062">
          <cell r="A1062">
            <v>1240430910</v>
          </cell>
          <cell r="B1062">
            <v>10</v>
          </cell>
          <cell r="C1062">
            <v>1000</v>
          </cell>
        </row>
        <row r="1063">
          <cell r="A1063">
            <v>1013534500</v>
          </cell>
          <cell r="B1063">
            <v>10</v>
          </cell>
          <cell r="C1063">
            <v>50</v>
          </cell>
        </row>
        <row r="1064">
          <cell r="A1064">
            <v>1013539000</v>
          </cell>
          <cell r="B1064">
            <v>10</v>
          </cell>
          <cell r="C1064">
            <v>700</v>
          </cell>
        </row>
        <row r="1065">
          <cell r="A1065">
            <v>1012153760</v>
          </cell>
          <cell r="B1065">
            <v>10</v>
          </cell>
          <cell r="C1065">
            <v>220</v>
          </cell>
        </row>
        <row r="1066">
          <cell r="A1066">
            <v>1012153810</v>
          </cell>
          <cell r="B1066">
            <v>10</v>
          </cell>
          <cell r="C1066">
            <v>220</v>
          </cell>
        </row>
        <row r="1067">
          <cell r="A1067">
            <v>1013534410</v>
          </cell>
          <cell r="B1067">
            <v>10</v>
          </cell>
          <cell r="C1067">
            <v>220</v>
          </cell>
        </row>
        <row r="1068">
          <cell r="A1068">
            <v>1013540060</v>
          </cell>
          <cell r="B1068">
            <v>10</v>
          </cell>
        </row>
        <row r="1069">
          <cell r="A1069">
            <v>1013538700</v>
          </cell>
          <cell r="B1069">
            <v>10</v>
          </cell>
          <cell r="C1069">
            <v>350</v>
          </cell>
        </row>
        <row r="1070">
          <cell r="A1070">
            <v>1013534050</v>
          </cell>
          <cell r="B1070">
            <v>10</v>
          </cell>
          <cell r="C1070">
            <v>220</v>
          </cell>
        </row>
        <row r="1071">
          <cell r="A1071">
            <v>1013534160</v>
          </cell>
          <cell r="B1071">
            <v>10</v>
          </cell>
          <cell r="C1071">
            <v>220</v>
          </cell>
        </row>
        <row r="1072">
          <cell r="A1072">
            <v>1013539790</v>
          </cell>
          <cell r="B1072">
            <v>10</v>
          </cell>
          <cell r="C1072">
            <v>220</v>
          </cell>
        </row>
        <row r="1073">
          <cell r="A1073">
            <v>1013539840</v>
          </cell>
          <cell r="B1073">
            <v>10</v>
          </cell>
          <cell r="C1073">
            <v>220</v>
          </cell>
        </row>
        <row r="1074">
          <cell r="A1074">
            <v>1012154060</v>
          </cell>
          <cell r="B1074">
            <v>10</v>
          </cell>
          <cell r="C1074">
            <v>300</v>
          </cell>
        </row>
        <row r="1075">
          <cell r="A1075">
            <v>1012153980</v>
          </cell>
          <cell r="B1075">
            <v>10</v>
          </cell>
          <cell r="C1075">
            <v>300</v>
          </cell>
        </row>
        <row r="1076">
          <cell r="A1076">
            <v>6013500690</v>
          </cell>
          <cell r="B1076">
            <v>10</v>
          </cell>
          <cell r="C1076">
            <v>100</v>
          </cell>
        </row>
        <row r="1077">
          <cell r="B1077">
            <v>0</v>
          </cell>
          <cell r="C1077">
            <v>0</v>
          </cell>
        </row>
        <row r="1078">
          <cell r="B1078">
            <v>0</v>
          </cell>
          <cell r="C1078">
            <v>0</v>
          </cell>
        </row>
        <row r="1079">
          <cell r="A1079" t="str">
            <v>111066236X</v>
          </cell>
          <cell r="B1079">
            <v>1000</v>
          </cell>
          <cell r="C1079">
            <v>1000</v>
          </cell>
        </row>
        <row r="1080">
          <cell r="A1080" t="str">
            <v>111067488X</v>
          </cell>
          <cell r="B1080">
            <v>3000</v>
          </cell>
          <cell r="C1080">
            <v>6000</v>
          </cell>
        </row>
        <row r="1081">
          <cell r="A1081" t="str">
            <v>111070899X</v>
          </cell>
          <cell r="B1081">
            <v>3000</v>
          </cell>
          <cell r="C1081">
            <v>0</v>
          </cell>
        </row>
        <row r="1082">
          <cell r="A1082" t="str">
            <v>111070907X</v>
          </cell>
          <cell r="B1082">
            <v>2000</v>
          </cell>
          <cell r="C1082">
            <v>0</v>
          </cell>
        </row>
        <row r="1083">
          <cell r="A1083" t="str">
            <v>111317149X</v>
          </cell>
          <cell r="B1083">
            <v>2000</v>
          </cell>
          <cell r="C1083">
            <v>2000</v>
          </cell>
        </row>
        <row r="1084">
          <cell r="A1084" t="str">
            <v>111116975X</v>
          </cell>
          <cell r="B1084">
            <v>2000</v>
          </cell>
          <cell r="C1084">
            <v>4000</v>
          </cell>
        </row>
        <row r="1085">
          <cell r="A1085" t="str">
            <v>111118320X</v>
          </cell>
          <cell r="B1085">
            <v>2000</v>
          </cell>
          <cell r="C1085">
            <v>2000</v>
          </cell>
        </row>
        <row r="1086">
          <cell r="A1086" t="str">
            <v>111118434X</v>
          </cell>
          <cell r="B1086">
            <v>2000</v>
          </cell>
          <cell r="C1086">
            <v>0</v>
          </cell>
        </row>
        <row r="1087">
          <cell r="A1087" t="str">
            <v>111118441X</v>
          </cell>
          <cell r="B1087">
            <v>2000</v>
          </cell>
          <cell r="C1087">
            <v>2000</v>
          </cell>
        </row>
        <row r="1088">
          <cell r="A1088" t="str">
            <v>111119260X</v>
          </cell>
          <cell r="B1088">
            <v>2000</v>
          </cell>
          <cell r="C1088">
            <v>0</v>
          </cell>
        </row>
        <row r="1089">
          <cell r="A1089" t="str">
            <v>111119295X</v>
          </cell>
          <cell r="B1089">
            <v>2000</v>
          </cell>
          <cell r="C1089">
            <v>0</v>
          </cell>
        </row>
        <row r="1090">
          <cell r="A1090" t="str">
            <v>111119370X</v>
          </cell>
          <cell r="B1090">
            <v>2000</v>
          </cell>
          <cell r="C1090">
            <v>0</v>
          </cell>
        </row>
        <row r="1091">
          <cell r="A1091" t="str">
            <v>111312829X</v>
          </cell>
          <cell r="B1091">
            <v>2000</v>
          </cell>
          <cell r="C1091">
            <v>0</v>
          </cell>
        </row>
        <row r="1092">
          <cell r="A1092" t="str">
            <v>111312850X</v>
          </cell>
          <cell r="B1092">
            <v>2000</v>
          </cell>
          <cell r="C1092">
            <v>2000</v>
          </cell>
        </row>
        <row r="1093">
          <cell r="A1093" t="str">
            <v>111312889X</v>
          </cell>
          <cell r="B1093">
            <v>2000</v>
          </cell>
          <cell r="C1093">
            <v>2000</v>
          </cell>
        </row>
        <row r="1094">
          <cell r="A1094" t="str">
            <v>111312896X</v>
          </cell>
          <cell r="B1094">
            <v>2000</v>
          </cell>
          <cell r="C1094">
            <v>0</v>
          </cell>
        </row>
        <row r="1095">
          <cell r="A1095">
            <v>1113145530</v>
          </cell>
          <cell r="B1095">
            <v>300</v>
          </cell>
          <cell r="C1095">
            <v>600</v>
          </cell>
        </row>
        <row r="1096">
          <cell r="A1096" t="str">
            <v>111314599X</v>
          </cell>
          <cell r="B1096">
            <v>1000</v>
          </cell>
          <cell r="C1096">
            <v>2000</v>
          </cell>
        </row>
        <row r="1097">
          <cell r="A1097" t="str">
            <v>111314720X</v>
          </cell>
          <cell r="B1097">
            <v>2000</v>
          </cell>
          <cell r="C1097">
            <v>0</v>
          </cell>
        </row>
        <row r="1098">
          <cell r="A1098">
            <v>1113163040</v>
          </cell>
          <cell r="B1098">
            <v>500</v>
          </cell>
          <cell r="C1098">
            <v>500</v>
          </cell>
        </row>
        <row r="1099">
          <cell r="A1099" t="str">
            <v>111119385X</v>
          </cell>
          <cell r="B1099">
            <v>2000</v>
          </cell>
          <cell r="C1099">
            <v>2000</v>
          </cell>
        </row>
        <row r="1100">
          <cell r="A1100" t="str">
            <v>111317187X</v>
          </cell>
          <cell r="B1100">
            <v>2000</v>
          </cell>
          <cell r="C1100">
            <v>0</v>
          </cell>
        </row>
        <row r="1101">
          <cell r="A1101" t="str">
            <v>111230165X</v>
          </cell>
          <cell r="B1101">
            <v>3000</v>
          </cell>
          <cell r="C1101">
            <v>0</v>
          </cell>
        </row>
        <row r="1102">
          <cell r="B1102">
            <v>0</v>
          </cell>
          <cell r="C1102">
            <v>0</v>
          </cell>
        </row>
        <row r="1103">
          <cell r="B1103">
            <v>0</v>
          </cell>
          <cell r="C1103">
            <v>0</v>
          </cell>
        </row>
        <row r="1104">
          <cell r="A1104" t="str">
            <v>115221295D</v>
          </cell>
          <cell r="B1104">
            <v>500</v>
          </cell>
          <cell r="C1104">
            <v>500</v>
          </cell>
        </row>
        <row r="1105">
          <cell r="A1105">
            <v>1152706550</v>
          </cell>
          <cell r="B1105">
            <v>500</v>
          </cell>
          <cell r="C1105">
            <v>0</v>
          </cell>
        </row>
        <row r="1106">
          <cell r="A1106">
            <v>1152219160</v>
          </cell>
          <cell r="B1106">
            <v>500</v>
          </cell>
          <cell r="C1106">
            <v>0</v>
          </cell>
        </row>
        <row r="1107">
          <cell r="A1107">
            <v>1152707890</v>
          </cell>
          <cell r="B1107">
            <v>100</v>
          </cell>
        </row>
        <row r="1108">
          <cell r="A1108">
            <v>1152707960</v>
          </cell>
          <cell r="B1108">
            <v>100</v>
          </cell>
          <cell r="C1108">
            <v>0</v>
          </cell>
        </row>
        <row r="1109">
          <cell r="A1109">
            <v>1152708310</v>
          </cell>
          <cell r="B1109">
            <v>100</v>
          </cell>
        </row>
        <row r="1110">
          <cell r="A1110">
            <v>1152708480</v>
          </cell>
          <cell r="B1110">
            <v>100</v>
          </cell>
          <cell r="C1110">
            <v>100</v>
          </cell>
        </row>
        <row r="1111">
          <cell r="A1111" t="str">
            <v>115221905B</v>
          </cell>
          <cell r="B1111">
            <v>10</v>
          </cell>
          <cell r="C1111">
            <v>0</v>
          </cell>
        </row>
        <row r="1112">
          <cell r="A1112" t="str">
            <v>115221929B</v>
          </cell>
          <cell r="B1112">
            <v>100</v>
          </cell>
          <cell r="C1112">
            <v>100</v>
          </cell>
        </row>
        <row r="1113">
          <cell r="B1113">
            <v>0</v>
          </cell>
          <cell r="C1113">
            <v>0</v>
          </cell>
        </row>
        <row r="1114">
          <cell r="B1114">
            <v>0</v>
          </cell>
          <cell r="C1114">
            <v>0</v>
          </cell>
        </row>
        <row r="1115">
          <cell r="B1115">
            <v>0</v>
          </cell>
          <cell r="C1115">
            <v>0</v>
          </cell>
        </row>
        <row r="1116">
          <cell r="A1116">
            <v>2013524140</v>
          </cell>
          <cell r="B1116">
            <v>10</v>
          </cell>
          <cell r="C1116">
            <v>200</v>
          </cell>
        </row>
        <row r="1117">
          <cell r="A1117">
            <v>2012107770</v>
          </cell>
          <cell r="B1117">
            <v>10</v>
          </cell>
          <cell r="C1117">
            <v>400</v>
          </cell>
        </row>
        <row r="1118">
          <cell r="A1118">
            <v>2012109070</v>
          </cell>
          <cell r="B1118">
            <v>10</v>
          </cell>
          <cell r="C1118">
            <v>250</v>
          </cell>
        </row>
        <row r="1119">
          <cell r="A1119">
            <v>2012109180</v>
          </cell>
          <cell r="B1119">
            <v>10</v>
          </cell>
          <cell r="C1119">
            <v>250</v>
          </cell>
        </row>
        <row r="1120">
          <cell r="A1120">
            <v>2013525150</v>
          </cell>
          <cell r="B1120">
            <v>10</v>
          </cell>
          <cell r="C1120">
            <v>500</v>
          </cell>
        </row>
        <row r="1121">
          <cell r="A1121">
            <v>2012109520</v>
          </cell>
          <cell r="B1121">
            <v>10</v>
          </cell>
          <cell r="C1121">
            <v>400</v>
          </cell>
        </row>
        <row r="1122">
          <cell r="A1122">
            <v>2012109630</v>
          </cell>
          <cell r="B1122">
            <v>10</v>
          </cell>
          <cell r="C1122">
            <v>200</v>
          </cell>
        </row>
        <row r="1123">
          <cell r="A1123">
            <v>2012109210</v>
          </cell>
          <cell r="B1123">
            <v>10</v>
          </cell>
          <cell r="C1123">
            <v>100</v>
          </cell>
        </row>
        <row r="1124">
          <cell r="A1124">
            <v>2012109430</v>
          </cell>
          <cell r="B1124">
            <v>10</v>
          </cell>
          <cell r="C1124">
            <v>200</v>
          </cell>
        </row>
        <row r="1125">
          <cell r="A1125">
            <v>2012109760</v>
          </cell>
          <cell r="B1125">
            <v>10</v>
          </cell>
          <cell r="C1125">
            <v>240</v>
          </cell>
        </row>
        <row r="1126">
          <cell r="A1126">
            <v>2012107850</v>
          </cell>
          <cell r="B1126">
            <v>10</v>
          </cell>
        </row>
        <row r="1127">
          <cell r="A1127" t="str">
            <v>2012108190</v>
          </cell>
          <cell r="B1127">
            <v>100</v>
          </cell>
          <cell r="C1127">
            <v>0</v>
          </cell>
        </row>
        <row r="1128">
          <cell r="A1128">
            <v>2012108640</v>
          </cell>
          <cell r="B1128">
            <v>200</v>
          </cell>
        </row>
        <row r="1129">
          <cell r="A1129">
            <v>2012107920</v>
          </cell>
          <cell r="B1129">
            <v>10</v>
          </cell>
        </row>
        <row r="1130">
          <cell r="A1130">
            <v>2012110520</v>
          </cell>
          <cell r="B1130">
            <v>200</v>
          </cell>
        </row>
        <row r="1131">
          <cell r="A1131">
            <v>2012108990</v>
          </cell>
          <cell r="B1131">
            <v>10</v>
          </cell>
          <cell r="C1131">
            <v>240</v>
          </cell>
        </row>
        <row r="1132">
          <cell r="A1132">
            <v>2012108080</v>
          </cell>
          <cell r="B1132">
            <v>10</v>
          </cell>
          <cell r="C1132">
            <v>240</v>
          </cell>
        </row>
        <row r="1133">
          <cell r="A1133">
            <v>2012109810</v>
          </cell>
          <cell r="B1133">
            <v>10</v>
          </cell>
          <cell r="C1133">
            <v>200</v>
          </cell>
        </row>
        <row r="1134">
          <cell r="A1134">
            <v>2012109980</v>
          </cell>
          <cell r="B1134">
            <v>10</v>
          </cell>
          <cell r="C1134">
            <v>200</v>
          </cell>
        </row>
        <row r="1135">
          <cell r="A1135">
            <v>2013526070</v>
          </cell>
          <cell r="B1135">
            <v>10</v>
          </cell>
          <cell r="C1135">
            <v>200</v>
          </cell>
        </row>
        <row r="1136">
          <cell r="A1136">
            <v>2013525590</v>
          </cell>
          <cell r="B1136">
            <v>10</v>
          </cell>
          <cell r="C1136">
            <v>60</v>
          </cell>
        </row>
        <row r="1137">
          <cell r="A1137">
            <v>2010200580</v>
          </cell>
          <cell r="B1137">
            <v>10</v>
          </cell>
        </row>
        <row r="1138">
          <cell r="A1138">
            <v>2065100240</v>
          </cell>
          <cell r="B1138">
            <v>10</v>
          </cell>
          <cell r="C1138">
            <v>200</v>
          </cell>
        </row>
        <row r="1139">
          <cell r="A1139">
            <v>2013525600</v>
          </cell>
          <cell r="B1139">
            <v>10</v>
          </cell>
          <cell r="C1139">
            <v>100</v>
          </cell>
        </row>
        <row r="1140">
          <cell r="A1140">
            <v>2013525950</v>
          </cell>
          <cell r="B1140">
            <v>10</v>
          </cell>
          <cell r="C1140">
            <v>200</v>
          </cell>
        </row>
        <row r="1141">
          <cell r="A1141">
            <v>2013526180</v>
          </cell>
          <cell r="B1141">
            <v>10</v>
          </cell>
        </row>
        <row r="1142">
          <cell r="A1142">
            <v>2010200490</v>
          </cell>
          <cell r="B1142">
            <v>10</v>
          </cell>
        </row>
        <row r="1143">
          <cell r="A1143">
            <v>2012109360</v>
          </cell>
          <cell r="B1143">
            <v>10</v>
          </cell>
          <cell r="C1143">
            <v>0</v>
          </cell>
        </row>
        <row r="1144">
          <cell r="B1144">
            <v>10</v>
          </cell>
          <cell r="C1144">
            <v>100</v>
          </cell>
        </row>
        <row r="1145">
          <cell r="B1145">
            <v>0</v>
          </cell>
          <cell r="C1145">
            <v>0</v>
          </cell>
        </row>
        <row r="1146">
          <cell r="B1146">
            <v>0</v>
          </cell>
          <cell r="C1146">
            <v>0</v>
          </cell>
        </row>
        <row r="1147">
          <cell r="A1147">
            <v>1111025520</v>
          </cell>
          <cell r="B1147">
            <v>100</v>
          </cell>
          <cell r="C1147">
            <v>600</v>
          </cell>
        </row>
        <row r="1148">
          <cell r="A1148">
            <v>1110903290</v>
          </cell>
          <cell r="B1148">
            <v>50</v>
          </cell>
          <cell r="C1148">
            <v>200</v>
          </cell>
        </row>
        <row r="1149">
          <cell r="A1149" t="str">
            <v>111067039X</v>
          </cell>
          <cell r="B1149">
            <v>1000</v>
          </cell>
          <cell r="C1149">
            <v>1000</v>
          </cell>
        </row>
        <row r="1150">
          <cell r="A1150">
            <v>1110903340</v>
          </cell>
          <cell r="B1150">
            <v>500</v>
          </cell>
          <cell r="C1150">
            <v>1500</v>
          </cell>
        </row>
        <row r="1151">
          <cell r="A1151">
            <v>1110903890</v>
          </cell>
          <cell r="B1151">
            <v>100</v>
          </cell>
          <cell r="C1151">
            <v>100</v>
          </cell>
        </row>
      </sheetData>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AIHA0311"/>
      <sheetName val="NHATQUANG0311"/>
      <sheetName val="PO-shoes"/>
      <sheetName val="TOA-1112"/>
      <sheetName val="TOA-pow.supply"/>
      <sheetName val="POタケ-camerasample"/>
      <sheetName val="POタケ-partlost"/>
      <sheetName val="POタケ-SG5155"/>
      <sheetName val="POタケ-Plug"/>
      <sheetName val="POタケ-CCV10camera"/>
      <sheetName val="POタケ-CL200"/>
      <sheetName val="POﾒｲﾝ-CMS40Padding"/>
      <sheetName val="OHTORI-SOLDERTHREAD"/>
      <sheetName val="OHTORI-cv11lens"/>
      <sheetName val="OHTORI-SILICON"/>
      <sheetName val="OHTORI-SOLDERCREAM"/>
      <sheetName val="OHTORI-5jisilkscreen"/>
      <sheetName val="POﾒｲﾝMAR-AUG"/>
      <sheetName val="POTONENG-MAY-AUG"/>
      <sheetName val="electoro-PO"/>
      <sheetName val="electoro-metalscreen"/>
      <sheetName val="POﾒｲﾝ-TEIKI"/>
      <sheetName val="SHOWPLA-C2900Rearcover"/>
      <sheetName val="C2900-case"/>
      <sheetName val="PO東-covers"/>
      <sheetName val="PO東-covers (2)"/>
      <sheetName val="PO東-bind"/>
      <sheetName val="VOLEX0311"/>
      <sheetName val="CBC-TEIKI"/>
      <sheetName val="HITACHI-TEIKI"/>
      <sheetName val="HITACHI-TEIKI (2)"/>
      <sheetName val="DAIWA-TEIKI"/>
      <sheetName val="SHOWPLA-C2900cover"/>
      <sheetName val="KYUSHU-TEIKI"/>
      <sheetName val="DAITRON-TEIKI"/>
      <sheetName val="USC-TEIKI"/>
      <sheetName val="SHOWA-TEIKI"/>
      <sheetName val="HIKA-teiki"/>
      <sheetName val="SDV-11TEIKI"/>
      <sheetName val="POSIIX-TEIKI"/>
      <sheetName val="SERIAL-SN74LV"/>
      <sheetName val="PO-SIIXOSAKA-TEIKI"/>
      <sheetName val="PO東-TEIKI"/>
      <sheetName val="OHTORI-TEIKI"/>
      <sheetName val="TOA540203"/>
      <sheetName val="TSUKUBA-TEIKI"/>
      <sheetName val="POタケ-teiki"/>
      <sheetName val="SHOWPLA-TEIKI"/>
      <sheetName val="HIROTA-TEIKI"/>
      <sheetName val="2003年11月TEIKI発注"/>
      <sheetName val="2003年11月TSUIKA発注"/>
      <sheetName val="HIROTA-Tsuika"/>
      <sheetName val="HIROTA-CCV10Tsuika"/>
      <sheetName val="SHOWPLA-C2900coverTsuika"/>
      <sheetName val="SHOWPLA-CCV10Tsuika"/>
      <sheetName val="DAITRON-Tsuika"/>
      <sheetName val="USC-Tsuika"/>
      <sheetName val="POタケ-tsuika"/>
      <sheetName val="POタケ-toshiba"/>
      <sheetName val="POタケ-toshiba-ADD"/>
      <sheetName val="POタケ-toshibamanual"/>
      <sheetName val="POタケ-CCV10"/>
      <sheetName val="CBC-Tsuika"/>
      <sheetName val="CBC-CCV10TSUKA"/>
      <sheetName val="CBC-TOSHIBAjan"/>
      <sheetName val="CBC-TOSHIBAfeb"/>
      <sheetName val="CBC-TOSHIBAfeb-ADD"/>
      <sheetName val="CBC-5ji-feb"/>
      <sheetName val="OHTORI-TSUIKA"/>
      <sheetName val="OHTORI-CCC10TSUIKA"/>
      <sheetName val="OHTORI-TOSHIBA-ADD"/>
      <sheetName val="PO東-TSUIKA"/>
      <sheetName val="PO東-toshiba"/>
      <sheetName val="PO東-toshiba-B"/>
      <sheetName val="PO東-toshiba-C"/>
      <sheetName val="PO東-toshiba-D"/>
      <sheetName val="PO東-toshiba-front"/>
      <sheetName val="PO東-PHscrew"/>
      <sheetName val="PO東-CCV10TSUIKA"/>
      <sheetName val="PO-SIIXOSAKA-TSUIKA"/>
      <sheetName val="POﾒｲﾝ-TSUIKA"/>
      <sheetName val="POﾒｲﾝ-TOSHIBA"/>
      <sheetName val="POﾒｲﾝ-TOSHIBA-B"/>
      <sheetName val="POSIIX-TSUIKA"/>
      <sheetName val="POSIIX-TSUIKA-B"/>
      <sheetName val="POSIIX-5jsisaku"/>
      <sheetName val="SDV-11TSUIKA"/>
      <sheetName val="Datthem&amp;LuigiaohangSXT2"/>
      <sheetName val="CBC-air"/>
      <sheetName val="POﾒｲﾝNG-OCT"/>
      <sheetName val="POTONENG-OCT"/>
      <sheetName val="Sheet1 (2)"/>
      <sheetName val="OHTORI(3.5LEADTIME)"/>
      <sheetName val="OHTORI-sokuteiki"/>
      <sheetName val="HIKA-2516X"/>
      <sheetName val="POタケ-5th-1stlot"/>
      <sheetName val="YONEI-mechachuck"/>
      <sheetName val="TAK-INkribon"/>
      <sheetName val="2003年11月発注-5JI-1st-senyo"/>
      <sheetName val="5ji-1stlotadding"/>
      <sheetName val="HIROTA-5JI1stlotadding"/>
      <sheetName val="PO東-12A-5JI1LOT"/>
      <sheetName val="PO東-5JI1LOTadding"/>
      <sheetName val="PO東-zcyh601-lowercase"/>
      <sheetName val="TSUKUBA10A-5JI1LOT"/>
      <sheetName val="TSUKUBA10A-5JI1LOTADD"/>
      <sheetName val="OHTORI-09-5JI1LOT"/>
      <sheetName val="OHTORI-5JI1LOTadding"/>
      <sheetName val="POタケ-5JI1LOT"/>
      <sheetName val="POタケ-5th-sisaku-ADD"/>
      <sheetName val="SDV-04A-5JI1LOT"/>
      <sheetName val="HIROTA03A-5JI1LOT"/>
      <sheetName val="DAITRON-02A-5JI1LOT"/>
      <sheetName val="CBC-01A-5JI-1LOT"/>
      <sheetName val="Sheet1"/>
      <sheetName val="2003年11月発注-5JISISAKU-senyo"/>
      <sheetName val="PO東-12-5JISISAKU"/>
      <sheetName val="SHOWA11-5JISISAKU"/>
      <sheetName val="TSUKUBA10-5JISISAKU"/>
      <sheetName val="OHTORI-09-5JISISAKU"/>
      <sheetName val="PO-SIIXOSAKA-07-5JISISAKU"/>
      <sheetName val="POSIIX-06-5JISISAKU"/>
      <sheetName val="SHOWPLA-05-5JISISAKU"/>
      <sheetName val="SDV-045JISISAKU"/>
      <sheetName val="HIROTA03-5JISISAKU"/>
      <sheetName val="DAITRON-02-5JISISAKU"/>
      <sheetName val="CBC-01-5JISISAK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row r="3">
          <cell r="A3" t="str">
            <v>123293037B</v>
          </cell>
          <cell r="B3" t="str">
            <v>connection parts</v>
          </cell>
          <cell r="C3" t="str">
            <v>2P71#28(400)BW/SAN-DH!23</v>
          </cell>
          <cell r="D3" t="str">
            <v>SE005</v>
          </cell>
          <cell r="E3" t="str">
            <v>KDC</v>
          </cell>
          <cell r="F3">
            <v>0.1111</v>
          </cell>
          <cell r="H3">
            <v>80</v>
          </cell>
        </row>
        <row r="4">
          <cell r="A4" t="str">
            <v>123293387B</v>
          </cell>
          <cell r="B4" t="str">
            <v>connection parts</v>
          </cell>
          <cell r="C4" t="str">
            <v>2P71#28(120)BW/SAN-PH!21</v>
          </cell>
          <cell r="D4" t="str">
            <v>SE009</v>
          </cell>
          <cell r="E4" t="str">
            <v>KDC</v>
          </cell>
          <cell r="F4">
            <v>9.2700000000000005E-2</v>
          </cell>
          <cell r="H4">
            <v>80</v>
          </cell>
        </row>
        <row r="5">
          <cell r="A5" t="str">
            <v>123293394B</v>
          </cell>
          <cell r="B5" t="str">
            <v>connection parts</v>
          </cell>
          <cell r="C5" t="str">
            <v>2P71#28(260)BW/SAN-PH!1</v>
          </cell>
          <cell r="D5" t="str">
            <v>SE006</v>
          </cell>
          <cell r="E5" t="str">
            <v>KDC</v>
          </cell>
          <cell r="F5">
            <v>0.1012</v>
          </cell>
          <cell r="H5">
            <v>342</v>
          </cell>
        </row>
        <row r="6">
          <cell r="A6" t="str">
            <v>123293402B</v>
          </cell>
          <cell r="B6" t="str">
            <v>connection parts</v>
          </cell>
          <cell r="C6" t="str">
            <v>3P1571#28(140)BWW/SAN-PH</v>
          </cell>
          <cell r="D6" t="str">
            <v>SE003</v>
          </cell>
          <cell r="E6" t="str">
            <v>KDC</v>
          </cell>
          <cell r="F6">
            <v>0.1245</v>
          </cell>
          <cell r="G6">
            <v>-500</v>
          </cell>
          <cell r="H6">
            <v>422</v>
          </cell>
        </row>
        <row r="7">
          <cell r="A7" t="str">
            <v>123293426B</v>
          </cell>
          <cell r="B7" t="str">
            <v>connection parts</v>
          </cell>
          <cell r="C7" t="str">
            <v>5P1571#28(160)BW*4/SAN-P</v>
          </cell>
          <cell r="D7" t="str">
            <v>SE013</v>
          </cell>
          <cell r="E7" t="str">
            <v>KDC</v>
          </cell>
          <cell r="F7">
            <v>0.20150000000000001</v>
          </cell>
          <cell r="H7">
            <v>342</v>
          </cell>
        </row>
        <row r="8">
          <cell r="A8" t="str">
            <v>123293431B</v>
          </cell>
          <cell r="B8" t="str">
            <v>connection parts</v>
          </cell>
          <cell r="C8" t="str">
            <v>5P1571#28(120)BW*4/SAN-P</v>
          </cell>
          <cell r="D8" t="str">
            <v>SE004</v>
          </cell>
          <cell r="E8" t="str">
            <v>KDC</v>
          </cell>
          <cell r="F8">
            <v>0.1938</v>
          </cell>
          <cell r="H8">
            <v>80</v>
          </cell>
        </row>
        <row r="9">
          <cell r="A9" t="str">
            <v>123293448B</v>
          </cell>
          <cell r="B9" t="str">
            <v>connection parts</v>
          </cell>
          <cell r="C9" t="str">
            <v>6P1571#28(180)BW*5/SAN-P</v>
          </cell>
          <cell r="D9" t="str">
            <v>SE018</v>
          </cell>
          <cell r="E9" t="str">
            <v>KDC</v>
          </cell>
          <cell r="F9">
            <v>0.23580000000000001</v>
          </cell>
          <cell r="H9">
            <v>80</v>
          </cell>
        </row>
        <row r="10">
          <cell r="A10" t="str">
            <v>123293457B</v>
          </cell>
          <cell r="B10" t="str">
            <v>connection parts</v>
          </cell>
          <cell r="C10" t="str">
            <v>8P71#28(350)BW*7/SAN-PH!</v>
          </cell>
          <cell r="D10" t="str">
            <v>SE020</v>
          </cell>
          <cell r="E10" t="str">
            <v>KDC</v>
          </cell>
          <cell r="F10">
            <v>0.37540000000000001</v>
          </cell>
          <cell r="H10">
            <v>80</v>
          </cell>
        </row>
        <row r="11">
          <cell r="A11" t="str">
            <v>123293468B</v>
          </cell>
          <cell r="B11" t="str">
            <v>connection parts</v>
          </cell>
          <cell r="C11" t="str">
            <v>8P71#28(140)BW*7/SAN-PH!</v>
          </cell>
          <cell r="D11" t="str">
            <v>SE017</v>
          </cell>
          <cell r="E11" t="str">
            <v>KDC</v>
          </cell>
          <cell r="F11">
            <v>0.31209999999999999</v>
          </cell>
          <cell r="H11">
            <v>342</v>
          </cell>
        </row>
        <row r="12">
          <cell r="A12" t="str">
            <v>123293471B</v>
          </cell>
          <cell r="B12" t="str">
            <v>connection parts</v>
          </cell>
          <cell r="C12" t="str">
            <v>2P71#28(300)BW/PH-5HAN!20</v>
          </cell>
          <cell r="D12" t="str">
            <v>SE026</v>
          </cell>
          <cell r="E12" t="str">
            <v>KDC</v>
          </cell>
          <cell r="F12">
            <v>8.0299999999999996E-2</v>
          </cell>
          <cell r="H12">
            <v>80</v>
          </cell>
        </row>
        <row r="13">
          <cell r="A13" t="str">
            <v>123294337A</v>
          </cell>
          <cell r="B13" t="str">
            <v>connection parts</v>
          </cell>
          <cell r="C13" t="str">
            <v>3P1571#28(100)BWW/SAN-PH</v>
          </cell>
          <cell r="D13" t="str">
            <v>SE010</v>
          </cell>
          <cell r="E13" t="str">
            <v>KDC</v>
          </cell>
          <cell r="F13">
            <v>0.12</v>
          </cell>
          <cell r="H13">
            <v>342</v>
          </cell>
        </row>
        <row r="14">
          <cell r="A14" t="str">
            <v>123294377A</v>
          </cell>
          <cell r="B14" t="str">
            <v>connection parts</v>
          </cell>
          <cell r="C14" t="str">
            <v>3P1571#28(200)BWW/ZH-5</v>
          </cell>
          <cell r="D14" t="str">
            <v>SE007</v>
          </cell>
          <cell r="E14" t="str">
            <v>KDC</v>
          </cell>
          <cell r="F14">
            <v>9.4799999999999995E-2</v>
          </cell>
          <cell r="H14">
            <v>80</v>
          </cell>
        </row>
        <row r="15">
          <cell r="A15" t="str">
            <v>123294382A</v>
          </cell>
          <cell r="B15" t="str">
            <v>connection parts</v>
          </cell>
          <cell r="C15" t="str">
            <v>3P71B91HZ#28(300)SAN-PH</v>
          </cell>
          <cell r="D15" t="str">
            <v>SE014</v>
          </cell>
          <cell r="E15" t="str">
            <v>KDC</v>
          </cell>
          <cell r="F15">
            <v>0.2636</v>
          </cell>
          <cell r="H15">
            <v>80</v>
          </cell>
        </row>
        <row r="16">
          <cell r="A16" t="str">
            <v>123294553B</v>
          </cell>
          <cell r="B16" t="str">
            <v>connection parts</v>
          </cell>
          <cell r="C16" t="str">
            <v>CP40SAL Video Connector</v>
          </cell>
          <cell r="D16" t="str">
            <v>SE022</v>
          </cell>
          <cell r="E16" t="str">
            <v>KDC</v>
          </cell>
          <cell r="F16">
            <v>0.4481</v>
          </cell>
          <cell r="G16">
            <v>-1200</v>
          </cell>
          <cell r="H16">
            <v>1368</v>
          </cell>
        </row>
        <row r="17">
          <cell r="A17" t="str">
            <v>1232958240</v>
          </cell>
          <cell r="B17" t="str">
            <v>connection parts</v>
          </cell>
          <cell r="C17" t="str">
            <v>CP40SAL Black Out Connector</v>
          </cell>
          <cell r="D17" t="str">
            <v>SE015</v>
          </cell>
          <cell r="E17" t="str">
            <v>KDC</v>
          </cell>
          <cell r="F17">
            <v>0.4723</v>
          </cell>
          <cell r="H17">
            <v>342</v>
          </cell>
        </row>
        <row r="18">
          <cell r="A18" t="str">
            <v>1232958390</v>
          </cell>
          <cell r="B18" t="str">
            <v>connection parts</v>
          </cell>
          <cell r="C18" t="str">
            <v>10P1571#28(220)BW*9/SAN-</v>
          </cell>
          <cell r="D18" t="str">
            <v>SE011</v>
          </cell>
          <cell r="E18" t="str">
            <v>KDC</v>
          </cell>
          <cell r="F18">
            <v>0.4083</v>
          </cell>
          <cell r="H18">
            <v>342</v>
          </cell>
        </row>
        <row r="19">
          <cell r="A19" t="str">
            <v>1232958460</v>
          </cell>
          <cell r="B19" t="str">
            <v>connection parts</v>
          </cell>
          <cell r="C19" t="str">
            <v>12P1571#28(220)BW*11/SAN</v>
          </cell>
          <cell r="D19" t="str">
            <v>SE021</v>
          </cell>
          <cell r="E19" t="str">
            <v>KDC</v>
          </cell>
          <cell r="F19">
            <v>0.49380000000000002</v>
          </cell>
          <cell r="H19">
            <v>342</v>
          </cell>
        </row>
        <row r="20">
          <cell r="A20" t="str">
            <v>1232975410</v>
          </cell>
          <cell r="B20" t="str">
            <v>connection parts</v>
          </cell>
          <cell r="C20" t="str">
            <v>2P1007#26(290)BW/SAN-PH</v>
          </cell>
          <cell r="D20" t="str">
            <v>SE002</v>
          </cell>
          <cell r="E20" t="str">
            <v>KDC</v>
          </cell>
          <cell r="F20">
            <v>9.9900000000000003E-2</v>
          </cell>
          <cell r="G20">
            <v>-500</v>
          </cell>
          <cell r="H20">
            <v>256</v>
          </cell>
        </row>
        <row r="21">
          <cell r="A21" t="str">
            <v>1232975500</v>
          </cell>
          <cell r="B21" t="str">
            <v>connection parts</v>
          </cell>
          <cell r="C21" t="str">
            <v>2P1007#26(160)BW/SAN-PH</v>
          </cell>
          <cell r="D21" t="str">
            <v>SE001</v>
          </cell>
          <cell r="E21" t="str">
            <v>KDC</v>
          </cell>
          <cell r="F21">
            <v>9.4899999999999998E-2</v>
          </cell>
          <cell r="G21">
            <v>-500</v>
          </cell>
          <cell r="H21">
            <v>256</v>
          </cell>
        </row>
        <row r="22">
          <cell r="A22" t="str">
            <v>1232975610</v>
          </cell>
          <cell r="B22" t="str">
            <v>connection parts</v>
          </cell>
          <cell r="C22" t="str">
            <v>3P1007#26(150)BWW/SAN-PH</v>
          </cell>
          <cell r="D22" t="str">
            <v>SE008</v>
          </cell>
          <cell r="E22" t="str">
            <v>KDC</v>
          </cell>
          <cell r="F22">
            <v>0.1193</v>
          </cell>
          <cell r="G22">
            <v>-500</v>
          </cell>
          <cell r="H22">
            <v>256</v>
          </cell>
        </row>
        <row r="23">
          <cell r="A23" t="str">
            <v>1232975890</v>
          </cell>
          <cell r="B23" t="str">
            <v>connection parts</v>
          </cell>
          <cell r="C23" t="str">
            <v>10P1007#26(70)BW*9SAN-PH</v>
          </cell>
          <cell r="D23" t="str">
            <v>SE016</v>
          </cell>
          <cell r="E23" t="str">
            <v>KDC</v>
          </cell>
          <cell r="F23">
            <v>0.33729999999999999</v>
          </cell>
          <cell r="G23">
            <v>-500</v>
          </cell>
          <cell r="H23">
            <v>256</v>
          </cell>
        </row>
        <row r="24">
          <cell r="A24" t="str">
            <v>1233904750</v>
          </cell>
          <cell r="B24" t="str">
            <v>connection parts</v>
          </cell>
          <cell r="C24" t="str">
            <v>3P1672#22(70)BAW/VH-15</v>
          </cell>
          <cell r="D24" t="str">
            <v>SE034</v>
          </cell>
          <cell r="E24" t="str">
            <v>KDC</v>
          </cell>
          <cell r="F24">
            <v>9.6100000000000005E-2</v>
          </cell>
          <cell r="H24">
            <v>60</v>
          </cell>
        </row>
        <row r="25">
          <cell r="A25" t="str">
            <v>1233904800</v>
          </cell>
          <cell r="B25" t="str">
            <v>connection parts</v>
          </cell>
          <cell r="C25" t="str">
            <v>6-4P72#22(70)WWABAW/VHVH</v>
          </cell>
          <cell r="D25" t="str">
            <v>SE031</v>
          </cell>
          <cell r="E25" t="str">
            <v>KDC</v>
          </cell>
          <cell r="F25">
            <v>0.25030000000000002</v>
          </cell>
          <cell r="H25">
            <v>60</v>
          </cell>
        </row>
        <row r="26">
          <cell r="A26" t="str">
            <v>1233904970</v>
          </cell>
          <cell r="B26" t="str">
            <v>connection parts</v>
          </cell>
          <cell r="C26" t="str">
            <v>2P10007#26(70)WW/EH-EH</v>
          </cell>
          <cell r="D26" t="str">
            <v>SE025</v>
          </cell>
          <cell r="E26" t="str">
            <v>KDC</v>
          </cell>
          <cell r="F26">
            <v>8.8900000000000007E-2</v>
          </cell>
          <cell r="H26">
            <v>60</v>
          </cell>
        </row>
        <row r="27">
          <cell r="A27" t="str">
            <v>1233905070</v>
          </cell>
          <cell r="B27" t="str">
            <v>connection parts</v>
          </cell>
          <cell r="C27" t="str">
            <v>4P33#26(270.200)H/SB-SB2</v>
          </cell>
          <cell r="D27" t="str">
            <v>SE012</v>
          </cell>
          <cell r="E27" t="str">
            <v>KDC</v>
          </cell>
          <cell r="F27">
            <v>0.44679999999999997</v>
          </cell>
          <cell r="H27">
            <v>60</v>
          </cell>
        </row>
        <row r="28">
          <cell r="A28" t="str">
            <v>1233911880</v>
          </cell>
          <cell r="B28" t="str">
            <v>connection parts</v>
          </cell>
          <cell r="C28" t="str">
            <v>5P15#22(120)BAWAA/VH15</v>
          </cell>
          <cell r="D28" t="str">
            <v>SE029</v>
          </cell>
          <cell r="E28" t="str">
            <v>KDC</v>
          </cell>
          <cell r="F28">
            <v>0.14460000000000001</v>
          </cell>
          <cell r="H28">
            <v>342</v>
          </cell>
        </row>
        <row r="29">
          <cell r="A29" t="str">
            <v>1233933390</v>
          </cell>
          <cell r="B29" t="str">
            <v>connection parts</v>
          </cell>
          <cell r="C29" t="str">
            <v>11P07#26(120)BW*10/SANPH</v>
          </cell>
          <cell r="D29" t="str">
            <v>SE019</v>
          </cell>
          <cell r="E29" t="str">
            <v>KDC</v>
          </cell>
          <cell r="F29">
            <v>0.3826</v>
          </cell>
          <cell r="G29">
            <v>-500</v>
          </cell>
          <cell r="H29">
            <v>256</v>
          </cell>
        </row>
        <row r="30">
          <cell r="A30" t="str">
            <v>1233951390</v>
          </cell>
          <cell r="B30" t="str">
            <v>connection parts</v>
          </cell>
          <cell r="C30" t="str">
            <v>4-2P15#22(220)TAAR/VH-VH</v>
          </cell>
          <cell r="D30" t="str">
            <v>SE036</v>
          </cell>
          <cell r="E30" t="str">
            <v>KDC</v>
          </cell>
          <cell r="F30">
            <v>0.14549999999999999</v>
          </cell>
          <cell r="H30">
            <v>342</v>
          </cell>
        </row>
        <row r="31">
          <cell r="A31" t="str">
            <v>1233923520</v>
          </cell>
          <cell r="B31" t="str">
            <v>connection parts</v>
          </cell>
          <cell r="C31" t="str">
            <v>5P72#20(100)BAWAA/VH15</v>
          </cell>
          <cell r="D31" t="str">
            <v>SE042</v>
          </cell>
          <cell r="E31" t="str">
            <v>KDC</v>
          </cell>
          <cell r="F31">
            <v>0.11749999999999999</v>
          </cell>
          <cell r="H31">
            <v>153</v>
          </cell>
        </row>
        <row r="32">
          <cell r="A32" t="str">
            <v>1233967540</v>
          </cell>
          <cell r="B32" t="str">
            <v>connection parts</v>
          </cell>
          <cell r="C32" t="str">
            <v>4-3P72#20(80)WAABZ/VH-VH</v>
          </cell>
          <cell r="D32" t="str">
            <v>SE043</v>
          </cell>
          <cell r="E32" t="str">
            <v>KDC</v>
          </cell>
          <cell r="F32">
            <v>0.1578</v>
          </cell>
          <cell r="H32">
            <v>153</v>
          </cell>
        </row>
        <row r="33">
          <cell r="A33" t="str">
            <v>123396592A</v>
          </cell>
          <cell r="B33" t="str">
            <v>connection parts</v>
          </cell>
          <cell r="C33" t="str">
            <v>6P07#26(180)W*6/EH-EH</v>
          </cell>
          <cell r="D33" t="str">
            <v>SE050</v>
          </cell>
          <cell r="E33" t="str">
            <v>KDC</v>
          </cell>
          <cell r="F33">
            <v>0.2918</v>
          </cell>
          <cell r="H33">
            <v>560</v>
          </cell>
        </row>
        <row r="34">
          <cell r="A34" t="str">
            <v>123396604B</v>
          </cell>
          <cell r="B34" t="str">
            <v>connection parts</v>
          </cell>
          <cell r="C34" t="str">
            <v>5P-1685#28(50)W*5/SH-SH</v>
          </cell>
          <cell r="D34" t="str">
            <v>SE051</v>
          </cell>
          <cell r="E34" t="str">
            <v>KDC</v>
          </cell>
          <cell r="F34">
            <v>0.32129999999999997</v>
          </cell>
          <cell r="G34">
            <v>-615</v>
          </cell>
          <cell r="H34">
            <v>200</v>
          </cell>
        </row>
        <row r="35">
          <cell r="A35" t="str">
            <v>123396615B</v>
          </cell>
          <cell r="B35" t="str">
            <v>connection parts</v>
          </cell>
          <cell r="C35" t="str">
            <v>7P-1685#28(50)W*7/SH-SH</v>
          </cell>
          <cell r="D35" t="str">
            <v>SE052</v>
          </cell>
          <cell r="E35" t="str">
            <v>KDC</v>
          </cell>
          <cell r="F35">
            <v>0.42720000000000002</v>
          </cell>
          <cell r="G35">
            <v>-605</v>
          </cell>
          <cell r="H35">
            <v>200</v>
          </cell>
        </row>
        <row r="36">
          <cell r="A36" t="str">
            <v>123396628B</v>
          </cell>
          <cell r="B36" t="str">
            <v>connection parts</v>
          </cell>
          <cell r="C36" t="str">
            <v>8P-1685#28(100)W*8/SH-SH</v>
          </cell>
          <cell r="D36" t="str">
            <v>SE053</v>
          </cell>
          <cell r="E36" t="str">
            <v>KDC</v>
          </cell>
          <cell r="F36">
            <v>0.4909</v>
          </cell>
          <cell r="G36">
            <v>-743</v>
          </cell>
          <cell r="H36">
            <v>422</v>
          </cell>
        </row>
        <row r="37">
          <cell r="A37" t="str">
            <v>123396633B</v>
          </cell>
          <cell r="B37" t="str">
            <v>connection parts</v>
          </cell>
          <cell r="C37" t="str">
            <v>10P1685#28(50)W*10/SH-SH</v>
          </cell>
          <cell r="D37" t="str">
            <v>SE054</v>
          </cell>
          <cell r="E37" t="str">
            <v>KDC</v>
          </cell>
          <cell r="F37">
            <v>0.58620000000000005</v>
          </cell>
          <cell r="G37">
            <v>-605</v>
          </cell>
          <cell r="H37">
            <v>200</v>
          </cell>
        </row>
        <row r="38">
          <cell r="A38" t="str">
            <v>1233970760</v>
          </cell>
          <cell r="B38" t="str">
            <v>connection parts</v>
          </cell>
          <cell r="C38" t="str">
            <v>5P72#20(80)BAWAA/VH-15ﾊﾝ</v>
          </cell>
          <cell r="D38" t="str">
            <v>SE048</v>
          </cell>
          <cell r="E38" t="str">
            <v>KDC</v>
          </cell>
          <cell r="F38">
            <v>0.14180000000000001</v>
          </cell>
          <cell r="H38">
            <v>400</v>
          </cell>
        </row>
        <row r="39">
          <cell r="A39" t="str">
            <v>1233980000</v>
          </cell>
          <cell r="B39" t="str">
            <v>connection parts</v>
          </cell>
          <cell r="C39" t="str">
            <v>5P72#20(310)BAWAA/VH-15ﾊﾝ</v>
          </cell>
          <cell r="D39" t="str">
            <v>SE049</v>
          </cell>
          <cell r="E39" t="str">
            <v>KDC</v>
          </cell>
          <cell r="F39">
            <v>0.2145</v>
          </cell>
          <cell r="H39">
            <v>160</v>
          </cell>
        </row>
        <row r="40">
          <cell r="A40" t="str">
            <v>123396585B</v>
          </cell>
          <cell r="B40" t="str">
            <v>connection parts</v>
          </cell>
          <cell r="C40" t="str">
            <v>8P-1685#28(55)W*8/SH-SH</v>
          </cell>
          <cell r="D40" t="str">
            <v>***ｼﾝｷ</v>
          </cell>
          <cell r="E40" t="str">
            <v>KDC</v>
          </cell>
          <cell r="F40">
            <v>0.45529999999999998</v>
          </cell>
          <cell r="G40">
            <v>500</v>
          </cell>
          <cell r="H40">
            <v>2300</v>
          </cell>
        </row>
        <row r="41">
          <cell r="A41" t="str">
            <v>1233977110</v>
          </cell>
          <cell r="B41" t="str">
            <v>connection parts</v>
          </cell>
          <cell r="C41" t="str">
            <v>4P1685#28(70)W*4/SH-SH</v>
          </cell>
          <cell r="D41" t="str">
            <v>***ｼﾝｷ</v>
          </cell>
          <cell r="E41" t="str">
            <v>KDC</v>
          </cell>
          <cell r="F41">
            <v>0.25280000000000002</v>
          </cell>
          <cell r="G41">
            <v>500</v>
          </cell>
          <cell r="H41">
            <v>2300</v>
          </cell>
        </row>
        <row r="42">
          <cell r="A42" t="str">
            <v>1233977240</v>
          </cell>
          <cell r="B42" t="str">
            <v>connection parts</v>
          </cell>
          <cell r="C42" t="str">
            <v>3P1685#28(45)W*3/SH-SH</v>
          </cell>
          <cell r="D42" t="str">
            <v>***ｼﾝｷ</v>
          </cell>
          <cell r="E42" t="str">
            <v>KDC</v>
          </cell>
          <cell r="F42">
            <v>0.1988</v>
          </cell>
          <cell r="G42">
            <v>500</v>
          </cell>
          <cell r="H42">
            <v>2300</v>
          </cell>
        </row>
        <row r="43">
          <cell r="A43" t="str">
            <v>1233977390</v>
          </cell>
          <cell r="B43" t="str">
            <v>connection parts</v>
          </cell>
          <cell r="C43" t="str">
            <v>2P1007#26(175)WW/PHPH</v>
          </cell>
          <cell r="D43" t="str">
            <v>***ｼﾝｷ</v>
          </cell>
          <cell r="E43" t="str">
            <v>KDC</v>
          </cell>
          <cell r="F43">
            <v>8.5800000000000001E-2</v>
          </cell>
          <cell r="H43">
            <v>50</v>
          </cell>
        </row>
        <row r="44">
          <cell r="A44" t="str">
            <v>1233979800</v>
          </cell>
          <cell r="B44" t="str">
            <v>connection parts</v>
          </cell>
          <cell r="C44" t="str">
            <v>10P1685#28(90)W*10/SH-SH</v>
          </cell>
          <cell r="D44" t="str">
            <v>***ｼﾝｷ</v>
          </cell>
          <cell r="E44" t="str">
            <v>KDC</v>
          </cell>
          <cell r="F44">
            <v>0.54500000000000004</v>
          </cell>
          <cell r="G44">
            <v>500</v>
          </cell>
          <cell r="H44">
            <v>2300</v>
          </cell>
        </row>
        <row r="45">
          <cell r="A45" t="str">
            <v>1233979970</v>
          </cell>
          <cell r="B45" t="str">
            <v>connection parts</v>
          </cell>
          <cell r="C45" t="str">
            <v>6P1685#28(75)W*6/SH-SH</v>
          </cell>
          <cell r="D45" t="str">
            <v>***ｼﾝｷ</v>
          </cell>
          <cell r="E45" t="str">
            <v>KDC</v>
          </cell>
          <cell r="F45">
            <v>0.34360000000000002</v>
          </cell>
          <cell r="G45">
            <v>632</v>
          </cell>
          <cell r="H45">
            <v>2522</v>
          </cell>
        </row>
        <row r="46">
          <cell r="C46" t="str">
            <v>＊＊＊</v>
          </cell>
          <cell r="H46">
            <v>0</v>
          </cell>
        </row>
        <row r="47">
          <cell r="C47" t="str">
            <v>＊＊＊</v>
          </cell>
          <cell r="H47">
            <v>0</v>
          </cell>
        </row>
        <row r="48">
          <cell r="A48" t="str">
            <v>1321606290</v>
          </cell>
          <cell r="B48" t="str">
            <v xml:space="preserve">packing material </v>
          </cell>
          <cell r="C48" t="str">
            <v>CMS40P Packing Case</v>
          </cell>
          <cell r="D48" t="str">
            <v>SI001</v>
          </cell>
          <cell r="E48" t="str">
            <v>NHATQUANG</v>
          </cell>
          <cell r="F48">
            <v>33000</v>
          </cell>
          <cell r="H48">
            <v>108</v>
          </cell>
        </row>
        <row r="49">
          <cell r="A49" t="str">
            <v>1321606340</v>
          </cell>
          <cell r="B49" t="str">
            <v xml:space="preserve">packing material </v>
          </cell>
          <cell r="C49" t="str">
            <v>CP10AL Packing Case</v>
          </cell>
          <cell r="D49" t="str">
            <v>SI003</v>
          </cell>
          <cell r="E49" t="str">
            <v>NHATQUANG</v>
          </cell>
          <cell r="F49">
            <v>8500</v>
          </cell>
          <cell r="H49">
            <v>256</v>
          </cell>
        </row>
        <row r="50">
          <cell r="A50" t="str">
            <v>1321606410</v>
          </cell>
          <cell r="B50" t="str">
            <v xml:space="preserve">packing material </v>
          </cell>
          <cell r="C50" t="str">
            <v>CP40 Packing Case</v>
          </cell>
          <cell r="D50" t="str">
            <v>SI005</v>
          </cell>
          <cell r="E50" t="str">
            <v>NHATQUANG</v>
          </cell>
          <cell r="F50">
            <v>18000</v>
          </cell>
          <cell r="H50">
            <v>1007</v>
          </cell>
        </row>
        <row r="51">
          <cell r="A51" t="str">
            <v>V320600150</v>
          </cell>
          <cell r="B51" t="str">
            <v xml:space="preserve">packing material </v>
          </cell>
          <cell r="C51" t="str">
            <v>CMS40P Outer Packing Case</v>
          </cell>
          <cell r="D51" t="str">
            <v>SI002</v>
          </cell>
          <cell r="E51" t="str">
            <v>NHATQUANG</v>
          </cell>
          <cell r="F51">
            <v>7600</v>
          </cell>
          <cell r="H51">
            <v>54</v>
          </cell>
        </row>
        <row r="52">
          <cell r="A52" t="str">
            <v>V320600280</v>
          </cell>
          <cell r="B52" t="str">
            <v xml:space="preserve">packing material </v>
          </cell>
          <cell r="C52" t="str">
            <v>CP40L Outer Packing Case</v>
          </cell>
          <cell r="D52" t="str">
            <v>SI006</v>
          </cell>
          <cell r="E52" t="str">
            <v>NHATQUANG</v>
          </cell>
          <cell r="F52">
            <v>8200</v>
          </cell>
          <cell r="H52">
            <v>251.75</v>
          </cell>
        </row>
        <row r="53">
          <cell r="A53" t="str">
            <v>V32060033A</v>
          </cell>
          <cell r="B53" t="str">
            <v xml:space="preserve">packing material </v>
          </cell>
          <cell r="C53" t="str">
            <v>CP10AL Outer Packing Case</v>
          </cell>
          <cell r="D53" t="str">
            <v>SI004</v>
          </cell>
          <cell r="E53" t="str">
            <v>NHATQUANG</v>
          </cell>
          <cell r="F53">
            <v>6840</v>
          </cell>
          <cell r="H53">
            <v>43.52</v>
          </cell>
        </row>
        <row r="54">
          <cell r="A54">
            <v>1321612330</v>
          </cell>
          <cell r="B54" t="str">
            <v xml:space="preserve">packing material </v>
          </cell>
          <cell r="C54" t="str">
            <v>CCC100ZL Packing case</v>
          </cell>
          <cell r="D54" t="str">
            <v>SO002</v>
          </cell>
          <cell r="E54" t="str">
            <v>NHATQUANG</v>
          </cell>
          <cell r="F54">
            <v>9000</v>
          </cell>
          <cell r="H54">
            <v>200</v>
          </cell>
        </row>
        <row r="55">
          <cell r="A55">
            <v>1321612400</v>
          </cell>
          <cell r="B55" t="str">
            <v xml:space="preserve">packing material </v>
          </cell>
          <cell r="C55" t="str">
            <v xml:space="preserve">TC-R0350 </v>
          </cell>
          <cell r="D55" t="str">
            <v>SO003</v>
          </cell>
          <cell r="E55" t="str">
            <v>NHATQUANG</v>
          </cell>
          <cell r="F55">
            <v>14000</v>
          </cell>
          <cell r="H55">
            <v>20</v>
          </cell>
        </row>
        <row r="56">
          <cell r="A56">
            <v>1321612590</v>
          </cell>
          <cell r="B56" t="str">
            <v xml:space="preserve">packing material </v>
          </cell>
          <cell r="C56" t="str">
            <v>S2950</v>
          </cell>
          <cell r="D56" t="str">
            <v>***ｼﾝｷ</v>
          </cell>
          <cell r="E56" t="str">
            <v>NHATQUANG</v>
          </cell>
          <cell r="F56">
            <v>15000</v>
          </cell>
          <cell r="H56">
            <v>0</v>
          </cell>
        </row>
        <row r="57">
          <cell r="A57" t="str">
            <v>1320693860</v>
          </cell>
          <cell r="B57" t="str">
            <v xml:space="preserve">packing material </v>
          </cell>
          <cell r="C57" t="str">
            <v>CCC300 Packing Case</v>
          </cell>
          <cell r="D57" t="str">
            <v>***ｼﾝｷ</v>
          </cell>
          <cell r="E57" t="str">
            <v>NHATQUANG</v>
          </cell>
          <cell r="F57">
            <v>5500</v>
          </cell>
          <cell r="H57">
            <v>1000</v>
          </cell>
        </row>
        <row r="58">
          <cell r="A58" t="str">
            <v>1320695680</v>
          </cell>
          <cell r="B58" t="str">
            <v xml:space="preserve">packing material </v>
          </cell>
          <cell r="C58" t="str">
            <v>TCR0410 Outer Packing Case</v>
          </cell>
          <cell r="D58" t="str">
            <v>***ｼﾝｷ</v>
          </cell>
          <cell r="E58" t="str">
            <v>NHATQUANG</v>
          </cell>
          <cell r="F58">
            <v>9450</v>
          </cell>
          <cell r="H58">
            <v>0</v>
          </cell>
        </row>
        <row r="59">
          <cell r="A59" t="str">
            <v>1321609620</v>
          </cell>
          <cell r="B59" t="str">
            <v xml:space="preserve">packing material </v>
          </cell>
          <cell r="C59" t="str">
            <v>C2900 Packing Case</v>
          </cell>
          <cell r="D59" t="str">
            <v>***ｼﾝｷ</v>
          </cell>
          <cell r="E59" t="str">
            <v>NHATQUANG</v>
          </cell>
          <cell r="F59">
            <v>5700</v>
          </cell>
          <cell r="H59">
            <v>1300</v>
          </cell>
        </row>
        <row r="60">
          <cell r="A60" t="str">
            <v>1321610420</v>
          </cell>
          <cell r="B60" t="str">
            <v xml:space="preserve">packing material </v>
          </cell>
          <cell r="C60" t="str">
            <v>C2900 Outer Packing Case</v>
          </cell>
          <cell r="D60" t="str">
            <v>***ｼﾝｷ</v>
          </cell>
          <cell r="E60" t="str">
            <v>NHATQUANG</v>
          </cell>
          <cell r="F60">
            <v>10700</v>
          </cell>
          <cell r="H60">
            <v>130</v>
          </cell>
        </row>
        <row r="61">
          <cell r="C61" t="str">
            <v>＊＊＊</v>
          </cell>
          <cell r="H61">
            <v>0</v>
          </cell>
        </row>
        <row r="62">
          <cell r="C62" t="str">
            <v>＊＊＊</v>
          </cell>
          <cell r="H62">
            <v>0</v>
          </cell>
        </row>
        <row r="63">
          <cell r="A63" t="str">
            <v>V322100180</v>
          </cell>
          <cell r="B63" t="str">
            <v xml:space="preserve">packing material </v>
          </cell>
          <cell r="C63" t="str">
            <v>Poly Bag 390X580</v>
          </cell>
          <cell r="D63" t="str">
            <v>SD021</v>
          </cell>
          <cell r="E63" t="str">
            <v>TUAN NGOC</v>
          </cell>
          <cell r="F63">
            <v>300</v>
          </cell>
          <cell r="H63">
            <v>1213</v>
          </cell>
        </row>
        <row r="64">
          <cell r="A64" t="str">
            <v>V322100210</v>
          </cell>
          <cell r="B64" t="str">
            <v xml:space="preserve">packing material </v>
          </cell>
          <cell r="C64" t="str">
            <v>Poly Bag 220X360</v>
          </cell>
          <cell r="D64" t="str">
            <v>SD023</v>
          </cell>
          <cell r="E64" t="str">
            <v>TUAN NGOC</v>
          </cell>
          <cell r="F64">
            <v>110</v>
          </cell>
          <cell r="H64">
            <v>2893</v>
          </cell>
        </row>
        <row r="65">
          <cell r="A65" t="str">
            <v>V322100360</v>
          </cell>
          <cell r="B65" t="str">
            <v xml:space="preserve">packing material </v>
          </cell>
          <cell r="C65" t="str">
            <v>Poly Bag 450X850</v>
          </cell>
          <cell r="D65" t="str">
            <v>SD022</v>
          </cell>
          <cell r="E65" t="str">
            <v>TUAN NGOC</v>
          </cell>
          <cell r="F65">
            <v>550</v>
          </cell>
          <cell r="H65">
            <v>108</v>
          </cell>
        </row>
        <row r="66">
          <cell r="A66" t="str">
            <v>V322100430</v>
          </cell>
          <cell r="B66" t="str">
            <v xml:space="preserve">packing material </v>
          </cell>
          <cell r="C66" t="str">
            <v>Poly Bag 120X200</v>
          </cell>
          <cell r="D66" t="str">
            <v>SD024</v>
          </cell>
          <cell r="E66" t="str">
            <v>TUAN NGOC</v>
          </cell>
          <cell r="F66">
            <v>75</v>
          </cell>
          <cell r="H66">
            <v>153</v>
          </cell>
        </row>
        <row r="67">
          <cell r="A67" t="str">
            <v>V322100520</v>
          </cell>
          <cell r="B67" t="str">
            <v xml:space="preserve">packing material </v>
          </cell>
          <cell r="C67" t="str">
            <v>Poly bag 190X280</v>
          </cell>
          <cell r="D67" t="str">
            <v>SC051</v>
          </cell>
          <cell r="E67" t="str">
            <v>TUAN NGOC</v>
          </cell>
          <cell r="F67">
            <v>100</v>
          </cell>
          <cell r="H67">
            <v>500</v>
          </cell>
        </row>
        <row r="68">
          <cell r="A68" t="str">
            <v>6321310950</v>
          </cell>
          <cell r="B68" t="str">
            <v xml:space="preserve">packing material </v>
          </cell>
          <cell r="C68" t="str">
            <v>Air Cap 290*740(140 Bag)</v>
          </cell>
          <cell r="D68" t="str">
            <v>***ｼﾝｷ</v>
          </cell>
          <cell r="E68" t="str">
            <v>TUAN NGOC</v>
          </cell>
          <cell r="F68">
            <v>1650</v>
          </cell>
          <cell r="H68">
            <v>2500</v>
          </cell>
        </row>
        <row r="69">
          <cell r="C69" t="str">
            <v>＊＊＊</v>
          </cell>
          <cell r="H69">
            <v>0</v>
          </cell>
        </row>
        <row r="70">
          <cell r="C70" t="str">
            <v>＊＊＊</v>
          </cell>
          <cell r="H70">
            <v>0</v>
          </cell>
        </row>
        <row r="71">
          <cell r="A71" t="str">
            <v>133124138B</v>
          </cell>
          <cell r="B71" t="str">
            <v>instruction manual</v>
          </cell>
          <cell r="C71" t="str">
            <v>CP10AL Manual (JPN)</v>
          </cell>
          <cell r="D71" t="str">
            <v>SF003</v>
          </cell>
          <cell r="E71" t="str">
            <v>TRANGVANG</v>
          </cell>
          <cell r="F71">
            <v>2520</v>
          </cell>
          <cell r="H71">
            <v>156</v>
          </cell>
        </row>
        <row r="72">
          <cell r="A72" t="str">
            <v>133124154B</v>
          </cell>
          <cell r="B72" t="str">
            <v>instruction manual</v>
          </cell>
          <cell r="C72" t="str">
            <v>CP40L Manual (JPN)</v>
          </cell>
          <cell r="D72" t="str">
            <v>SF016</v>
          </cell>
          <cell r="E72" t="str">
            <v>TRANGVANG</v>
          </cell>
          <cell r="F72">
            <v>4500</v>
          </cell>
          <cell r="H72">
            <v>132</v>
          </cell>
        </row>
        <row r="73">
          <cell r="A73" t="str">
            <v>133124260C</v>
          </cell>
          <cell r="B73" t="str">
            <v>instruction manual</v>
          </cell>
          <cell r="C73" t="str">
            <v>CMC0100 Manual (JPN)</v>
          </cell>
          <cell r="D73" t="str">
            <v>SF012</v>
          </cell>
          <cell r="E73" t="str">
            <v>TRANGVANG</v>
          </cell>
          <cell r="F73">
            <v>2160</v>
          </cell>
          <cell r="H73">
            <v>100</v>
          </cell>
        </row>
        <row r="74">
          <cell r="A74" t="str">
            <v>133124273C</v>
          </cell>
          <cell r="B74" t="str">
            <v>instruction manual</v>
          </cell>
          <cell r="C74" t="str">
            <v>CMC0120 Manual (JPN)</v>
          </cell>
          <cell r="D74" t="str">
            <v>SF014</v>
          </cell>
          <cell r="E74" t="str">
            <v>TRANGVANG</v>
          </cell>
          <cell r="F74">
            <v>4860</v>
          </cell>
          <cell r="H74">
            <v>210</v>
          </cell>
        </row>
        <row r="75">
          <cell r="A75" t="str">
            <v>133125353D</v>
          </cell>
          <cell r="B75" t="str">
            <v>instruction manual</v>
          </cell>
          <cell r="C75" t="str">
            <v>CMS40P Manual (JPN)</v>
          </cell>
          <cell r="D75" t="str">
            <v>SF004</v>
          </cell>
          <cell r="E75" t="str">
            <v>TRANGVANG</v>
          </cell>
          <cell r="F75">
            <v>15120</v>
          </cell>
          <cell r="H75">
            <v>0</v>
          </cell>
        </row>
        <row r="76">
          <cell r="A76" t="str">
            <v>133125599C</v>
          </cell>
          <cell r="B76" t="str">
            <v>instruction manual</v>
          </cell>
          <cell r="C76" t="str">
            <v>CMC0150 Manual (JPN)</v>
          </cell>
          <cell r="D76" t="str">
            <v>SF009</v>
          </cell>
          <cell r="E76" t="str">
            <v>TRANGVANG</v>
          </cell>
          <cell r="F76">
            <v>15400</v>
          </cell>
          <cell r="H76">
            <v>60</v>
          </cell>
        </row>
        <row r="77">
          <cell r="A77" t="str">
            <v>133212505B</v>
          </cell>
          <cell r="B77" t="str">
            <v>instruction manual</v>
          </cell>
          <cell r="C77" t="str">
            <v xml:space="preserve">CP10AL CDU Caution </v>
          </cell>
          <cell r="D77" t="str">
            <v>SF001</v>
          </cell>
          <cell r="E77" t="str">
            <v>TRANGVANG</v>
          </cell>
          <cell r="F77">
            <v>450</v>
          </cell>
          <cell r="H77">
            <v>288</v>
          </cell>
        </row>
        <row r="78">
          <cell r="A78" t="str">
            <v>133212516A</v>
          </cell>
          <cell r="B78" t="str">
            <v>instruction manual</v>
          </cell>
          <cell r="C78" t="str">
            <v>CMC0100 Caution</v>
          </cell>
          <cell r="D78" t="str">
            <v>SF002</v>
          </cell>
          <cell r="E78" t="str">
            <v>TRANGVANG</v>
          </cell>
          <cell r="F78">
            <v>450</v>
          </cell>
          <cell r="H78">
            <v>310</v>
          </cell>
        </row>
        <row r="79">
          <cell r="A79" t="str">
            <v>1332125500</v>
          </cell>
          <cell r="B79" t="str">
            <v>instruction manual</v>
          </cell>
          <cell r="C79" t="str">
            <v>Information Address</v>
          </cell>
          <cell r="D79" t="str">
            <v>SF007</v>
          </cell>
          <cell r="E79" t="str">
            <v>TRANGVANG</v>
          </cell>
          <cell r="F79">
            <v>450</v>
          </cell>
          <cell r="H79">
            <v>363</v>
          </cell>
        </row>
        <row r="80">
          <cell r="A80" t="str">
            <v>1332127940</v>
          </cell>
          <cell r="B80" t="str">
            <v>instruction manual</v>
          </cell>
          <cell r="C80" t="str">
            <v>SECOM PL Caution NO.1</v>
          </cell>
          <cell r="D80" t="str">
            <v>SF011</v>
          </cell>
          <cell r="E80" t="str">
            <v>TRANGVANG</v>
          </cell>
          <cell r="F80">
            <v>1800</v>
          </cell>
          <cell r="H80">
            <v>310</v>
          </cell>
        </row>
        <row r="81">
          <cell r="A81" t="str">
            <v>1332129540</v>
          </cell>
          <cell r="B81" t="str">
            <v>instruction manual</v>
          </cell>
          <cell r="C81" t="str">
            <v>Safety Caution</v>
          </cell>
          <cell r="D81" t="str">
            <v>SF015</v>
          </cell>
          <cell r="E81" t="str">
            <v>TRANGVANG</v>
          </cell>
          <cell r="F81">
            <v>600</v>
          </cell>
          <cell r="H81">
            <v>288</v>
          </cell>
        </row>
        <row r="82">
          <cell r="A82" t="str">
            <v>133213601B</v>
          </cell>
          <cell r="B82" t="str">
            <v>instruction manual</v>
          </cell>
          <cell r="C82" t="str">
            <v>Set Up Caution (JPN-ENG)</v>
          </cell>
          <cell r="D82" t="str">
            <v>SF010</v>
          </cell>
          <cell r="E82" t="str">
            <v>TRANGVANG</v>
          </cell>
          <cell r="F82">
            <v>500</v>
          </cell>
          <cell r="H82">
            <v>60</v>
          </cell>
        </row>
        <row r="83">
          <cell r="A83" t="str">
            <v>133214112A</v>
          </cell>
          <cell r="B83" t="str">
            <v>instruction manual</v>
          </cell>
          <cell r="C83" t="str">
            <v>CMS40P Caution</v>
          </cell>
          <cell r="D83" t="str">
            <v>SF008</v>
          </cell>
          <cell r="E83" t="str">
            <v>TRANGVANG</v>
          </cell>
          <cell r="F83">
            <v>540</v>
          </cell>
          <cell r="H83">
            <v>0</v>
          </cell>
        </row>
        <row r="84">
          <cell r="C84" t="str">
            <v>＊＊＊</v>
          </cell>
          <cell r="H84">
            <v>0</v>
          </cell>
        </row>
        <row r="85">
          <cell r="C85" t="str">
            <v>＊＊＊</v>
          </cell>
          <cell r="H85">
            <v>0</v>
          </cell>
        </row>
        <row r="86">
          <cell r="A86" t="str">
            <v>133127971B</v>
          </cell>
          <cell r="B86" t="str">
            <v>instruction manual</v>
          </cell>
          <cell r="C86" t="str">
            <v>CMS161D Manual (JPN)</v>
          </cell>
          <cell r="D86" t="str">
            <v>SF021</v>
          </cell>
          <cell r="E86" t="str">
            <v>THAI HA</v>
          </cell>
          <cell r="F86">
            <v>32200</v>
          </cell>
          <cell r="H86">
            <v>60</v>
          </cell>
        </row>
        <row r="87">
          <cell r="A87" t="str">
            <v>133127986B</v>
          </cell>
          <cell r="B87" t="str">
            <v>instruction manual</v>
          </cell>
          <cell r="C87" t="str">
            <v>CMS161S Manual (JPN)</v>
          </cell>
          <cell r="D87" t="str">
            <v>SF022</v>
          </cell>
          <cell r="E87" t="str">
            <v>THAI HA</v>
          </cell>
          <cell r="F87">
            <v>35700</v>
          </cell>
          <cell r="H87">
            <v>15</v>
          </cell>
        </row>
        <row r="88">
          <cell r="A88" t="str">
            <v>133128110A</v>
          </cell>
          <cell r="B88" t="str">
            <v>instruction manual</v>
          </cell>
          <cell r="C88" t="str">
            <v>CMS0140 Manual (JPN)</v>
          </cell>
          <cell r="D88" t="str">
            <v>SF023</v>
          </cell>
          <cell r="E88" t="str">
            <v>THAI HA</v>
          </cell>
          <cell r="F88">
            <v>35000</v>
          </cell>
          <cell r="H88">
            <v>19</v>
          </cell>
        </row>
        <row r="89">
          <cell r="A89" t="str">
            <v>133128123A</v>
          </cell>
          <cell r="B89" t="str">
            <v>instruction manual</v>
          </cell>
          <cell r="C89" t="str">
            <v>CMS0160 Manual (JPN)</v>
          </cell>
          <cell r="D89" t="str">
            <v>SF024</v>
          </cell>
          <cell r="E89" t="str">
            <v>THAI HA</v>
          </cell>
          <cell r="F89">
            <v>31500</v>
          </cell>
          <cell r="H89">
            <v>45</v>
          </cell>
        </row>
        <row r="90">
          <cell r="A90" t="str">
            <v>133125582C</v>
          </cell>
          <cell r="B90" t="str">
            <v>instruction manual</v>
          </cell>
          <cell r="C90" t="str">
            <v>TCR0350 Manual (JPN)</v>
          </cell>
          <cell r="D90" t="str">
            <v>SE059</v>
          </cell>
          <cell r="E90" t="str">
            <v>THAI HA</v>
          </cell>
          <cell r="F90">
            <v>4200</v>
          </cell>
          <cell r="H90">
            <v>200</v>
          </cell>
        </row>
        <row r="91">
          <cell r="A91" t="str">
            <v>133127957B</v>
          </cell>
          <cell r="B91" t="str">
            <v>instruction manual</v>
          </cell>
          <cell r="C91" t="str">
            <v>CPV09 Manual (JPN)</v>
          </cell>
          <cell r="D91" t="str">
            <v>SE055</v>
          </cell>
          <cell r="E91" t="str">
            <v>THAI HA</v>
          </cell>
          <cell r="F91">
            <v>3500</v>
          </cell>
          <cell r="H91">
            <v>350</v>
          </cell>
        </row>
        <row r="92">
          <cell r="A92" t="str">
            <v>1331280350</v>
          </cell>
          <cell r="B92" t="str">
            <v>instruction manual</v>
          </cell>
          <cell r="C92" t="str">
            <v>CPV09SS Manual (JPN)</v>
          </cell>
          <cell r="D92" t="str">
            <v>SE058</v>
          </cell>
          <cell r="E92" t="str">
            <v>THAI HA</v>
          </cell>
          <cell r="F92">
            <v>3600</v>
          </cell>
          <cell r="H92">
            <v>0</v>
          </cell>
        </row>
        <row r="93">
          <cell r="A93" t="str">
            <v>1331283250</v>
          </cell>
          <cell r="B93" t="str">
            <v>instruction manual</v>
          </cell>
          <cell r="C93" t="str">
            <v>S2950 Manual (JPN)</v>
          </cell>
          <cell r="D93" t="str">
            <v>SE056</v>
          </cell>
          <cell r="E93" t="str">
            <v>THAI HA</v>
          </cell>
          <cell r="F93">
            <v>3500</v>
          </cell>
          <cell r="H93">
            <v>160</v>
          </cell>
        </row>
        <row r="94">
          <cell r="A94" t="str">
            <v>1331284240</v>
          </cell>
          <cell r="B94" t="str">
            <v>instruction manual</v>
          </cell>
          <cell r="C94" t="str">
            <v>ZPCD901J Manual (JPN)</v>
          </cell>
          <cell r="D94" t="str">
            <v>SE057</v>
          </cell>
          <cell r="E94" t="str">
            <v>THAI HA</v>
          </cell>
          <cell r="F94">
            <v>3600</v>
          </cell>
          <cell r="H94">
            <v>0</v>
          </cell>
        </row>
        <row r="95">
          <cell r="A95" t="str">
            <v>1331285250</v>
          </cell>
          <cell r="B95" t="str">
            <v>instruction manual</v>
          </cell>
          <cell r="C95" t="str">
            <v>CMS161D Manual (ENG)</v>
          </cell>
          <cell r="D95" t="str">
            <v>SE060</v>
          </cell>
          <cell r="E95" t="str">
            <v>THAI HA</v>
          </cell>
          <cell r="F95">
            <v>34500</v>
          </cell>
          <cell r="H95">
            <v>14</v>
          </cell>
        </row>
        <row r="96">
          <cell r="A96" t="str">
            <v>133128020B</v>
          </cell>
          <cell r="B96" t="str">
            <v>instruction manual</v>
          </cell>
          <cell r="C96" t="str">
            <v>CCV10SS Manual (JPN)</v>
          </cell>
          <cell r="D96" t="str">
            <v>***ｼﾝｷ</v>
          </cell>
          <cell r="E96" t="str">
            <v>THAI HA</v>
          </cell>
          <cell r="F96">
            <v>3600</v>
          </cell>
          <cell r="H96">
            <v>0</v>
          </cell>
        </row>
        <row r="97">
          <cell r="A97" t="str">
            <v>1331282330</v>
          </cell>
          <cell r="B97" t="str">
            <v>instruction manual</v>
          </cell>
          <cell r="C97" t="str">
            <v>CPV04 Manual (JPN)</v>
          </cell>
          <cell r="D97" t="str">
            <v>***ｼﾝｷ</v>
          </cell>
          <cell r="E97" t="str">
            <v>THAI HA</v>
          </cell>
          <cell r="F97">
            <v>3600</v>
          </cell>
          <cell r="H97">
            <v>50</v>
          </cell>
        </row>
        <row r="98">
          <cell r="A98" t="str">
            <v>133128295A</v>
          </cell>
          <cell r="B98" t="str">
            <v>instruction manual</v>
          </cell>
          <cell r="C98" t="str">
            <v>C2900 Manual (JPN)</v>
          </cell>
          <cell r="D98" t="str">
            <v>***ｼﾝｷ</v>
          </cell>
          <cell r="E98" t="str">
            <v>THAI HA</v>
          </cell>
          <cell r="F98">
            <v>3900</v>
          </cell>
          <cell r="H98">
            <v>1300</v>
          </cell>
        </row>
        <row r="99">
          <cell r="A99" t="str">
            <v>1331284460</v>
          </cell>
          <cell r="B99" t="str">
            <v>instruction manual</v>
          </cell>
          <cell r="C99" t="str">
            <v>ZCYH601 Manual (JPN)</v>
          </cell>
          <cell r="D99" t="str">
            <v>***ｼﾝｷ</v>
          </cell>
          <cell r="E99" t="str">
            <v>THAI HA</v>
          </cell>
          <cell r="F99">
            <v>4200</v>
          </cell>
          <cell r="H99">
            <v>0</v>
          </cell>
        </row>
        <row r="100">
          <cell r="A100" t="str">
            <v>133127948D</v>
          </cell>
          <cell r="B100" t="str">
            <v>instruction manual</v>
          </cell>
          <cell r="C100" t="str">
            <v>CCV10 Manual (JPN)</v>
          </cell>
          <cell r="D100" t="str">
            <v>***ｼﾝｷ</v>
          </cell>
          <cell r="E100" t="str">
            <v>THAI HA</v>
          </cell>
          <cell r="F100">
            <v>3200</v>
          </cell>
          <cell r="H100">
            <v>1000</v>
          </cell>
        </row>
        <row r="101">
          <cell r="C101" t="str">
            <v>＊＊＊</v>
          </cell>
          <cell r="H101">
            <v>0</v>
          </cell>
        </row>
        <row r="102">
          <cell r="C102" t="str">
            <v>＊＊＊</v>
          </cell>
          <cell r="H102">
            <v>0</v>
          </cell>
        </row>
        <row r="103">
          <cell r="A103" t="str">
            <v>1010845960</v>
          </cell>
          <cell r="B103" t="str">
            <v>mechanical parts</v>
          </cell>
          <cell r="C103" t="str">
            <v>Heat Sink 30FB109H-25</v>
          </cell>
          <cell r="D103" t="str">
            <v>SM003</v>
          </cell>
          <cell r="E103" t="str">
            <v>SIIX</v>
          </cell>
          <cell r="F103">
            <v>0.67510000000000003</v>
          </cell>
          <cell r="H103">
            <v>256</v>
          </cell>
        </row>
        <row r="104">
          <cell r="A104" t="str">
            <v>1010842080</v>
          </cell>
          <cell r="B104" t="str">
            <v>mechanical parts</v>
          </cell>
          <cell r="C104" t="str">
            <v>Colgate Heat Sink L=201.5</v>
          </cell>
          <cell r="D104" t="str">
            <v>SL013</v>
          </cell>
          <cell r="E104" t="str">
            <v>SIIX</v>
          </cell>
          <cell r="F104">
            <v>0.54100000000000004</v>
          </cell>
          <cell r="H104">
            <v>342</v>
          </cell>
        </row>
        <row r="105">
          <cell r="A105" t="str">
            <v>1100601780</v>
          </cell>
          <cell r="B105" t="str">
            <v>electronics parts</v>
          </cell>
          <cell r="C105" t="str">
            <v>PKM17EPP-4001-BO</v>
          </cell>
          <cell r="D105" t="str">
            <v>SA036</v>
          </cell>
          <cell r="E105" t="str">
            <v>SIIX</v>
          </cell>
          <cell r="F105">
            <v>0.185</v>
          </cell>
          <cell r="H105">
            <v>213</v>
          </cell>
        </row>
        <row r="106">
          <cell r="A106" t="str">
            <v>1110123290</v>
          </cell>
          <cell r="B106" t="str">
            <v>electronics parts</v>
          </cell>
          <cell r="C106" t="str">
            <v>KTB1366YU</v>
          </cell>
          <cell r="D106" t="str">
            <v>SJ010</v>
          </cell>
          <cell r="E106" t="str">
            <v>SIIX</v>
          </cell>
          <cell r="F106">
            <v>0.15229999999999999</v>
          </cell>
          <cell r="H106">
            <v>256</v>
          </cell>
        </row>
        <row r="107">
          <cell r="A107" t="str">
            <v>111032899F</v>
          </cell>
          <cell r="B107" t="str">
            <v>electronics parts</v>
          </cell>
          <cell r="C107" t="str">
            <v>S2VB20</v>
          </cell>
          <cell r="D107" t="str">
            <v>SA039</v>
          </cell>
          <cell r="E107" t="str">
            <v>SIIX</v>
          </cell>
          <cell r="F107">
            <v>0.1948</v>
          </cell>
          <cell r="H107">
            <v>256</v>
          </cell>
        </row>
        <row r="108">
          <cell r="A108" t="str">
            <v>111036284T</v>
          </cell>
          <cell r="B108" t="str">
            <v>electronics parts</v>
          </cell>
          <cell r="C108" t="str">
            <v>1SS133 T-77</v>
          </cell>
          <cell r="D108" t="str">
            <v>SA031</v>
          </cell>
          <cell r="E108" t="str">
            <v>SIIX</v>
          </cell>
          <cell r="F108">
            <v>1.14E-2</v>
          </cell>
          <cell r="H108">
            <v>160</v>
          </cell>
        </row>
        <row r="109">
          <cell r="A109" t="str">
            <v>1110821170</v>
          </cell>
          <cell r="B109" t="str">
            <v>electronics parts</v>
          </cell>
          <cell r="C109" t="str">
            <v>GL3LR8 LED(RED)</v>
          </cell>
          <cell r="D109" t="str">
            <v>SA003</v>
          </cell>
          <cell r="E109" t="str">
            <v>SIIX</v>
          </cell>
          <cell r="F109">
            <v>0.121</v>
          </cell>
          <cell r="H109">
            <v>60</v>
          </cell>
        </row>
        <row r="110">
          <cell r="A110" t="str">
            <v>1113166980</v>
          </cell>
          <cell r="B110" t="str">
            <v>electronics parts</v>
          </cell>
          <cell r="C110" t="str">
            <v>S-80842CLY Reset IC   CMOS</v>
          </cell>
          <cell r="D110" t="str">
            <v>SC001</v>
          </cell>
          <cell r="E110" t="str">
            <v>SIIX</v>
          </cell>
          <cell r="F110">
            <v>0.251</v>
          </cell>
          <cell r="H110">
            <v>60</v>
          </cell>
        </row>
        <row r="111">
          <cell r="A111" t="str">
            <v>1120661580</v>
          </cell>
          <cell r="B111" t="str">
            <v>electronics parts</v>
          </cell>
          <cell r="C111" t="str">
            <v>EVM-L4G 500 Ω</v>
          </cell>
          <cell r="D111" t="str">
            <v>SA005</v>
          </cell>
          <cell r="E111" t="str">
            <v>SIIX</v>
          </cell>
          <cell r="F111">
            <v>0.17399999999999999</v>
          </cell>
          <cell r="G111">
            <v>-500</v>
          </cell>
          <cell r="H111">
            <v>360</v>
          </cell>
        </row>
        <row r="112">
          <cell r="A112" t="str">
            <v>1120661690</v>
          </cell>
          <cell r="B112" t="str">
            <v>electronics parts</v>
          </cell>
          <cell r="C112" t="str">
            <v>EVM-L4G   1K　Ω</v>
          </cell>
          <cell r="D112" t="str">
            <v>SA009</v>
          </cell>
          <cell r="E112" t="str">
            <v>SIIX</v>
          </cell>
          <cell r="F112">
            <v>0.17399999999999999</v>
          </cell>
          <cell r="G112">
            <v>-500</v>
          </cell>
          <cell r="H112">
            <v>300</v>
          </cell>
        </row>
        <row r="113">
          <cell r="A113" t="str">
            <v>1120661720</v>
          </cell>
          <cell r="B113" t="str">
            <v>electronics parts</v>
          </cell>
          <cell r="C113" t="str">
            <v>EVM-L4G A00 2KΩ(B)</v>
          </cell>
          <cell r="D113" t="str">
            <v>SA026</v>
          </cell>
          <cell r="E113" t="str">
            <v>SIIX</v>
          </cell>
          <cell r="F113">
            <v>0.17399999999999999</v>
          </cell>
          <cell r="G113">
            <v>-500</v>
          </cell>
          <cell r="H113">
            <v>240</v>
          </cell>
        </row>
        <row r="114">
          <cell r="A114" t="str">
            <v>1123165890</v>
          </cell>
          <cell r="B114" t="str">
            <v>electronics parts</v>
          </cell>
          <cell r="C114" t="str">
            <v>SR25N  680 Ω J</v>
          </cell>
          <cell r="D114" t="str">
            <v>SA029</v>
          </cell>
          <cell r="E114" t="str">
            <v>SIIX</v>
          </cell>
          <cell r="F114">
            <v>4.7999999999999996E-3</v>
          </cell>
          <cell r="H114">
            <v>400</v>
          </cell>
        </row>
        <row r="115">
          <cell r="A115" t="str">
            <v>1123165960</v>
          </cell>
          <cell r="B115" t="str">
            <v>electronics parts</v>
          </cell>
          <cell r="C115" t="str">
            <v>SR25N  820 Ω J</v>
          </cell>
          <cell r="D115" t="str">
            <v>SA025</v>
          </cell>
          <cell r="E115" t="str">
            <v>SIIX</v>
          </cell>
          <cell r="F115">
            <v>4.7999999999999996E-3</v>
          </cell>
          <cell r="G115">
            <v>-2000</v>
          </cell>
          <cell r="H115">
            <v>1448</v>
          </cell>
        </row>
        <row r="116">
          <cell r="A116" t="str">
            <v>1123166080</v>
          </cell>
          <cell r="B116" t="str">
            <v>electronics parts</v>
          </cell>
          <cell r="C116" t="str">
            <v>SR25N  1.8KΩ J</v>
          </cell>
          <cell r="D116" t="str">
            <v>SA020</v>
          </cell>
          <cell r="E116" t="str">
            <v>SIIX</v>
          </cell>
          <cell r="F116">
            <v>4.7999999999999996E-3</v>
          </cell>
          <cell r="H116">
            <v>342</v>
          </cell>
        </row>
        <row r="117">
          <cell r="A117" t="str">
            <v>1124708720</v>
          </cell>
          <cell r="B117" t="str">
            <v>electronics parts</v>
          </cell>
          <cell r="C117" t="str">
            <v>R50 8.2KΩ J (X)</v>
          </cell>
          <cell r="D117" t="str">
            <v>SA012</v>
          </cell>
          <cell r="E117" t="str">
            <v>SIIX</v>
          </cell>
          <cell r="F117">
            <v>8.9999999999999993E-3</v>
          </cell>
          <cell r="H117">
            <v>240</v>
          </cell>
        </row>
        <row r="118">
          <cell r="A118" t="str">
            <v>112494014F</v>
          </cell>
          <cell r="B118" t="str">
            <v>electronics parts</v>
          </cell>
          <cell r="C118" t="str">
            <v>SPR5L30 10Ω(J)</v>
          </cell>
          <cell r="D118" t="str">
            <v>SA037</v>
          </cell>
          <cell r="E118" t="str">
            <v>SIIX</v>
          </cell>
          <cell r="F118">
            <v>0.12989999999999999</v>
          </cell>
          <cell r="G118">
            <v>-2000</v>
          </cell>
          <cell r="H118">
            <v>1864</v>
          </cell>
        </row>
        <row r="119">
          <cell r="A119" t="str">
            <v>1130277890</v>
          </cell>
          <cell r="B119" t="str">
            <v>electronics parts</v>
          </cell>
          <cell r="C119" t="str">
            <v>CE04KMA 6.3V 47MFVB105ﾟC</v>
          </cell>
          <cell r="D119" t="str">
            <v>SB013</v>
          </cell>
          <cell r="E119" t="str">
            <v>SIIX</v>
          </cell>
          <cell r="F119">
            <v>2.5999999999999999E-2</v>
          </cell>
          <cell r="H119">
            <v>60</v>
          </cell>
        </row>
        <row r="120">
          <cell r="A120" t="str">
            <v>1130278020</v>
          </cell>
          <cell r="B120" t="str">
            <v>electronics parts</v>
          </cell>
          <cell r="C120" t="str">
            <v>CE04KMA 6.3V100MFVB105ﾟC</v>
          </cell>
          <cell r="D120" t="str">
            <v>SB016</v>
          </cell>
          <cell r="E120" t="str">
            <v>SIIX</v>
          </cell>
          <cell r="F120">
            <v>0.03</v>
          </cell>
          <cell r="G120">
            <v>-1000</v>
          </cell>
          <cell r="H120">
            <v>540</v>
          </cell>
        </row>
        <row r="121">
          <cell r="A121" t="str">
            <v>1130282030</v>
          </cell>
          <cell r="B121" t="str">
            <v>electronics parts</v>
          </cell>
          <cell r="C121" t="str">
            <v>CE04KMA 50V  10MFVB105ﾟC</v>
          </cell>
          <cell r="D121" t="str">
            <v>SA017</v>
          </cell>
          <cell r="E121" t="str">
            <v>SIIX</v>
          </cell>
          <cell r="F121">
            <v>0.03</v>
          </cell>
          <cell r="G121">
            <v>-1000</v>
          </cell>
          <cell r="H121">
            <v>240</v>
          </cell>
        </row>
        <row r="122">
          <cell r="A122" t="str">
            <v>1133274120</v>
          </cell>
          <cell r="B122" t="str">
            <v>electronics parts</v>
          </cell>
          <cell r="C122" t="str">
            <v>CE04KMF 50V 1000MFVB</v>
          </cell>
          <cell r="D122" t="str">
            <v>SA034</v>
          </cell>
          <cell r="E122" t="str">
            <v>SIIX</v>
          </cell>
          <cell r="F122">
            <v>0.27800000000000002</v>
          </cell>
          <cell r="G122">
            <v>-500</v>
          </cell>
          <cell r="H122">
            <v>512</v>
          </cell>
        </row>
        <row r="123">
          <cell r="A123" t="str">
            <v>1133278180</v>
          </cell>
          <cell r="B123" t="str">
            <v>electronics parts</v>
          </cell>
          <cell r="C123" t="str">
            <v>CE04SXE50V68MFVB</v>
          </cell>
          <cell r="D123" t="str">
            <v>SA021</v>
          </cell>
          <cell r="E123" t="str">
            <v>SIIX</v>
          </cell>
          <cell r="F123">
            <v>6.5000000000000002E-2</v>
          </cell>
          <cell r="G123">
            <v>-1000</v>
          </cell>
          <cell r="H123">
            <v>240</v>
          </cell>
        </row>
        <row r="124">
          <cell r="A124" t="str">
            <v>1133291530</v>
          </cell>
          <cell r="B124" t="str">
            <v>electronics parts</v>
          </cell>
          <cell r="C124" t="str">
            <v>CE04 LXY 35V 560MF VB 12.5*20(K20)</v>
          </cell>
          <cell r="D124" t="str">
            <v>SA013</v>
          </cell>
          <cell r="E124" t="str">
            <v>SIIX</v>
          </cell>
          <cell r="F124">
            <v>0.16500000000000001</v>
          </cell>
          <cell r="G124">
            <v>-600</v>
          </cell>
          <cell r="H124">
            <v>684</v>
          </cell>
        </row>
        <row r="125">
          <cell r="A125" t="str">
            <v>1133291770</v>
          </cell>
          <cell r="B125" t="str">
            <v>electronics parts</v>
          </cell>
          <cell r="C125" t="str">
            <v>CE04 LXY 35V 220MF VB 8*20(H20)</v>
          </cell>
          <cell r="D125" t="str">
            <v>SA002</v>
          </cell>
          <cell r="E125" t="str">
            <v>SIIX</v>
          </cell>
          <cell r="F125">
            <v>9.5000000000000001E-2</v>
          </cell>
          <cell r="H125">
            <v>1376</v>
          </cell>
        </row>
        <row r="126">
          <cell r="A126" t="str">
            <v>1151217950</v>
          </cell>
          <cell r="B126" t="str">
            <v>electronics parts</v>
          </cell>
          <cell r="C126" t="str">
            <v>ESD-32228 Slide Switch</v>
          </cell>
          <cell r="D126" t="str">
            <v>SB021</v>
          </cell>
          <cell r="E126" t="str">
            <v>SIIX</v>
          </cell>
          <cell r="F126">
            <v>0.629</v>
          </cell>
          <cell r="H126">
            <v>60</v>
          </cell>
        </row>
        <row r="127">
          <cell r="A127" t="str">
            <v>1151428600</v>
          </cell>
          <cell r="B127" t="str">
            <v>electronics parts</v>
          </cell>
          <cell r="C127" t="str">
            <v>Mechanic Key-SW B3F-1150</v>
          </cell>
          <cell r="D127" t="str">
            <v>SA015</v>
          </cell>
          <cell r="E127" t="str">
            <v>SIIX</v>
          </cell>
          <cell r="F127">
            <v>5.9200000000000003E-2</v>
          </cell>
          <cell r="G127">
            <v>-2000</v>
          </cell>
          <cell r="H127">
            <v>1240</v>
          </cell>
        </row>
        <row r="128">
          <cell r="A128" t="str">
            <v>1154403840</v>
          </cell>
          <cell r="B128" t="str">
            <v>electronics parts</v>
          </cell>
          <cell r="C128" t="str">
            <v>Noise Filter BL02RN2-R62</v>
          </cell>
          <cell r="D128" t="str">
            <v>SC010</v>
          </cell>
          <cell r="E128" t="str">
            <v>SIIX</v>
          </cell>
          <cell r="F128">
            <v>0.03</v>
          </cell>
          <cell r="G128">
            <v>-3000</v>
          </cell>
          <cell r="H128">
            <v>1380</v>
          </cell>
        </row>
        <row r="129">
          <cell r="A129" t="str">
            <v>1154403910</v>
          </cell>
          <cell r="B129" t="str">
            <v>electronics parts</v>
          </cell>
          <cell r="C129" t="str">
            <v>Filter DSS310-55D223S50</v>
          </cell>
          <cell r="D129" t="str">
            <v>SA035</v>
          </cell>
          <cell r="E129" t="str">
            <v>SIIX</v>
          </cell>
          <cell r="F129">
            <v>6.0999999999999999E-2</v>
          </cell>
          <cell r="H129">
            <v>120</v>
          </cell>
        </row>
        <row r="130">
          <cell r="A130" t="str">
            <v>1154427770</v>
          </cell>
          <cell r="B130" t="str">
            <v>electronics parts</v>
          </cell>
          <cell r="C130" t="str">
            <v>SFE10.7MA19 Ceramic Filter</v>
          </cell>
          <cell r="D130" t="str">
            <v>SA024</v>
          </cell>
          <cell r="E130" t="str">
            <v>SIIX</v>
          </cell>
          <cell r="F130">
            <v>0.17100000000000001</v>
          </cell>
          <cell r="G130">
            <v>-500</v>
          </cell>
          <cell r="H130">
            <v>1912</v>
          </cell>
        </row>
        <row r="131">
          <cell r="A131" t="str">
            <v>1154603390</v>
          </cell>
          <cell r="B131" t="str">
            <v>electronics parts</v>
          </cell>
          <cell r="C131" t="str">
            <v>NR-18 5MHZ 50/50</v>
          </cell>
          <cell r="D131" t="str">
            <v>SA028</v>
          </cell>
          <cell r="E131" t="str">
            <v>SIIX</v>
          </cell>
          <cell r="F131">
            <v>0.58360000000000001</v>
          </cell>
          <cell r="H131">
            <v>60</v>
          </cell>
        </row>
        <row r="132">
          <cell r="A132" t="str">
            <v>1154603660</v>
          </cell>
          <cell r="B132" t="str">
            <v>electronics parts</v>
          </cell>
          <cell r="C132" t="str">
            <v>NR-18 27.0MHZ 20/10</v>
          </cell>
          <cell r="D132" t="str">
            <v>SA001</v>
          </cell>
          <cell r="E132" t="str">
            <v>SIIX</v>
          </cell>
          <cell r="F132">
            <v>1.3956</v>
          </cell>
          <cell r="H132">
            <v>60</v>
          </cell>
        </row>
        <row r="133">
          <cell r="A133" t="str">
            <v>1155107400</v>
          </cell>
          <cell r="B133" t="str">
            <v>electronics parts</v>
          </cell>
          <cell r="C133" t="str">
            <v>DIP Switch J-S8766-04 4 Bit</v>
          </cell>
          <cell r="D133" t="str">
            <v>SB030</v>
          </cell>
          <cell r="E133" t="str">
            <v>SIIX</v>
          </cell>
          <cell r="F133">
            <v>0.56200000000000006</v>
          </cell>
          <cell r="H133">
            <v>342</v>
          </cell>
        </row>
        <row r="134">
          <cell r="A134" t="str">
            <v>1155115740</v>
          </cell>
          <cell r="B134" t="str">
            <v>electronics parts</v>
          </cell>
          <cell r="C134" t="str">
            <v>A6E-4104 DIP Switch</v>
          </cell>
          <cell r="D134" t="str">
            <v>SB023</v>
          </cell>
          <cell r="E134" t="str">
            <v>SIIX</v>
          </cell>
          <cell r="F134">
            <v>0.33</v>
          </cell>
          <cell r="G134">
            <v>-1000</v>
          </cell>
          <cell r="H134">
            <v>470</v>
          </cell>
        </row>
        <row r="135">
          <cell r="A135" t="str">
            <v>1231649480</v>
          </cell>
          <cell r="B135" t="str">
            <v>connection parts</v>
          </cell>
          <cell r="C135" t="str">
            <v>VH Connector B2P-VH</v>
          </cell>
          <cell r="D135" t="str">
            <v>SA004</v>
          </cell>
          <cell r="E135" t="str">
            <v>SIIX</v>
          </cell>
          <cell r="F135">
            <v>3.1699999999999999E-2</v>
          </cell>
          <cell r="H135">
            <v>598</v>
          </cell>
        </row>
        <row r="136">
          <cell r="A136" t="str">
            <v>1231649680</v>
          </cell>
          <cell r="B136" t="str">
            <v>connection parts</v>
          </cell>
          <cell r="C136" t="str">
            <v>VH Connector  B4P-VH</v>
          </cell>
          <cell r="D136" t="str">
            <v>SA008</v>
          </cell>
          <cell r="E136" t="str">
            <v>SIIX</v>
          </cell>
          <cell r="F136">
            <v>5.7000000000000002E-2</v>
          </cell>
          <cell r="H136">
            <v>60</v>
          </cell>
        </row>
        <row r="137">
          <cell r="A137" t="str">
            <v>1232622640</v>
          </cell>
          <cell r="B137" t="str">
            <v>connection parts</v>
          </cell>
          <cell r="C137" t="str">
            <v>2P Connector  (PH)</v>
          </cell>
          <cell r="D137" t="str">
            <v>SA014</v>
          </cell>
          <cell r="E137" t="str">
            <v>SIIX</v>
          </cell>
          <cell r="F137">
            <v>3.1099999999999999E-2</v>
          </cell>
          <cell r="G137">
            <v>-1000</v>
          </cell>
          <cell r="H137">
            <v>386</v>
          </cell>
        </row>
        <row r="138">
          <cell r="A138" t="str">
            <v>1232627580</v>
          </cell>
          <cell r="B138" t="str">
            <v>connection parts</v>
          </cell>
          <cell r="C138" t="str">
            <v>B2B-EH-A</v>
          </cell>
          <cell r="D138" t="str">
            <v>SA033</v>
          </cell>
          <cell r="E138" t="str">
            <v>SIIX</v>
          </cell>
          <cell r="F138">
            <v>2.1299999999999999E-2</v>
          </cell>
          <cell r="H138">
            <v>120</v>
          </cell>
        </row>
        <row r="139">
          <cell r="A139" t="str">
            <v>1232647850</v>
          </cell>
          <cell r="B139" t="str">
            <v>connection parts</v>
          </cell>
          <cell r="C139" t="str">
            <v>B2B-ZR Connector</v>
          </cell>
          <cell r="D139" t="str">
            <v>SA022</v>
          </cell>
          <cell r="E139" t="str">
            <v>SIIX</v>
          </cell>
          <cell r="F139">
            <v>3.5299999999999998E-2</v>
          </cell>
          <cell r="H139">
            <v>342</v>
          </cell>
        </row>
        <row r="140">
          <cell r="A140" t="str">
            <v>1232647920</v>
          </cell>
          <cell r="B140" t="str">
            <v>connection parts</v>
          </cell>
          <cell r="C140" t="str">
            <v>B3B-ZR Connector</v>
          </cell>
          <cell r="D140" t="str">
            <v>SA018</v>
          </cell>
          <cell r="E140" t="str">
            <v>SIIX</v>
          </cell>
          <cell r="F140">
            <v>4.1700000000000001E-2</v>
          </cell>
          <cell r="H140">
            <v>80</v>
          </cell>
        </row>
        <row r="141">
          <cell r="A141" t="str">
            <v>1232682510</v>
          </cell>
          <cell r="B141" t="str">
            <v>connection parts</v>
          </cell>
          <cell r="C141" t="str">
            <v>Connector 15FE-ST-M</v>
          </cell>
          <cell r="D141" t="str">
            <v>SB028</v>
          </cell>
          <cell r="E141" t="str">
            <v>SIIX</v>
          </cell>
          <cell r="F141">
            <v>8.4400000000000003E-2</v>
          </cell>
          <cell r="G141">
            <v>-540</v>
          </cell>
          <cell r="H141">
            <v>300</v>
          </cell>
        </row>
        <row r="142">
          <cell r="A142" t="str">
            <v>1232690320</v>
          </cell>
          <cell r="B142" t="str">
            <v>connection parts</v>
          </cell>
          <cell r="C142" t="str">
            <v>Connector 15FE-BT-M</v>
          </cell>
          <cell r="D142" t="str">
            <v>SA040</v>
          </cell>
          <cell r="E142" t="str">
            <v>SIIX</v>
          </cell>
          <cell r="F142">
            <v>8.4400000000000003E-2</v>
          </cell>
          <cell r="G142">
            <v>-900</v>
          </cell>
          <cell r="H142">
            <v>300</v>
          </cell>
        </row>
        <row r="143">
          <cell r="A143" t="str">
            <v>1232690940</v>
          </cell>
          <cell r="B143" t="str">
            <v>connection parts</v>
          </cell>
          <cell r="C143" t="str">
            <v>Connector 21P-1.25FJ</v>
          </cell>
          <cell r="D143" t="str">
            <v>SA032</v>
          </cell>
          <cell r="E143" t="str">
            <v>SIIX</v>
          </cell>
          <cell r="F143">
            <v>0.34279999999999999</v>
          </cell>
          <cell r="G143">
            <v>-240</v>
          </cell>
          <cell r="H143">
            <v>60</v>
          </cell>
        </row>
        <row r="144">
          <cell r="A144" t="str">
            <v>1232691060</v>
          </cell>
          <cell r="B144" t="str">
            <v>connection parts</v>
          </cell>
          <cell r="C144" t="str">
            <v>Connector 21R-1.25FJ</v>
          </cell>
          <cell r="D144" t="str">
            <v>SA016</v>
          </cell>
          <cell r="E144" t="str">
            <v>SIIX</v>
          </cell>
          <cell r="F144">
            <v>0.2344</v>
          </cell>
          <cell r="G144">
            <v>-200</v>
          </cell>
          <cell r="H144">
            <v>60</v>
          </cell>
        </row>
        <row r="145">
          <cell r="A145" t="str">
            <v>1233622340</v>
          </cell>
          <cell r="B145" t="str">
            <v>connection parts</v>
          </cell>
          <cell r="C145" t="str">
            <v>Connector B2B-PH-K-S</v>
          </cell>
          <cell r="D145" t="str">
            <v>SA027</v>
          </cell>
          <cell r="E145" t="str">
            <v>SIIX</v>
          </cell>
          <cell r="F145">
            <v>1.6E-2</v>
          </cell>
          <cell r="G145">
            <v>-1000</v>
          </cell>
          <cell r="H145">
            <v>808</v>
          </cell>
        </row>
        <row r="146">
          <cell r="A146" t="str">
            <v>1233622410</v>
          </cell>
          <cell r="B146" t="str">
            <v>connection parts</v>
          </cell>
          <cell r="C146" t="str">
            <v>Connector B3B-PH-K-S</v>
          </cell>
          <cell r="D146" t="str">
            <v>SA011</v>
          </cell>
          <cell r="E146" t="str">
            <v>SIIX</v>
          </cell>
          <cell r="F146">
            <v>1.7600000000000001E-2</v>
          </cell>
          <cell r="G146">
            <v>-1000</v>
          </cell>
          <cell r="H146">
            <v>1100</v>
          </cell>
        </row>
        <row r="147">
          <cell r="A147" t="str">
            <v>1233622610</v>
          </cell>
          <cell r="B147" t="str">
            <v>connection parts</v>
          </cell>
          <cell r="C147" t="str">
            <v>Connector B5B-PH-K-S</v>
          </cell>
          <cell r="D147" t="str">
            <v>SA023</v>
          </cell>
          <cell r="E147" t="str">
            <v>SIIX</v>
          </cell>
          <cell r="F147">
            <v>2.3E-2</v>
          </cell>
          <cell r="G147">
            <v>-2000</v>
          </cell>
          <cell r="H147">
            <v>1790</v>
          </cell>
        </row>
        <row r="148">
          <cell r="A148" t="str">
            <v>1233622740</v>
          </cell>
          <cell r="B148" t="str">
            <v>connection parts</v>
          </cell>
          <cell r="C148" t="str">
            <v>Connector B6B-PH-K-S</v>
          </cell>
          <cell r="D148" t="str">
            <v>SA007</v>
          </cell>
          <cell r="E148" t="str">
            <v>SIIX</v>
          </cell>
          <cell r="F148">
            <v>2.8400000000000002E-2</v>
          </cell>
          <cell r="H148">
            <v>80</v>
          </cell>
        </row>
        <row r="149">
          <cell r="A149" t="str">
            <v>1233622960</v>
          </cell>
          <cell r="B149" t="str">
            <v>connection parts</v>
          </cell>
          <cell r="C149" t="str">
            <v>Connector B8B-PH-K-S</v>
          </cell>
          <cell r="D149" t="str">
            <v>SA019</v>
          </cell>
          <cell r="E149" t="str">
            <v>SIIX</v>
          </cell>
          <cell r="F149">
            <v>0.05</v>
          </cell>
          <cell r="G149">
            <v>-500</v>
          </cell>
          <cell r="H149">
            <v>422</v>
          </cell>
        </row>
        <row r="150">
          <cell r="A150" t="str">
            <v>1233623130</v>
          </cell>
          <cell r="B150" t="str">
            <v>connection parts</v>
          </cell>
          <cell r="C150" t="str">
            <v>Connector B10B-PH-K-S</v>
          </cell>
          <cell r="D150" t="str">
            <v>SA010</v>
          </cell>
          <cell r="E150" t="str">
            <v>SIIX</v>
          </cell>
          <cell r="F150">
            <v>6.59E-2</v>
          </cell>
          <cell r="G150">
            <v>-500</v>
          </cell>
          <cell r="H150">
            <v>598</v>
          </cell>
        </row>
        <row r="151">
          <cell r="A151" t="str">
            <v>1233623260</v>
          </cell>
          <cell r="B151" t="str">
            <v>connection parts</v>
          </cell>
          <cell r="C151" t="str">
            <v>Connector B11B-PH-K-S</v>
          </cell>
          <cell r="D151" t="str">
            <v>SA006</v>
          </cell>
          <cell r="E151" t="str">
            <v>SIIX</v>
          </cell>
          <cell r="F151">
            <v>5.62E-2</v>
          </cell>
          <cell r="H151">
            <v>256</v>
          </cell>
        </row>
        <row r="152">
          <cell r="A152" t="str">
            <v>1233623310</v>
          </cell>
          <cell r="B152" t="str">
            <v>connection parts</v>
          </cell>
          <cell r="C152" t="str">
            <v>Connector B12B-PH-K-S</v>
          </cell>
          <cell r="D152" t="str">
            <v>SA030</v>
          </cell>
          <cell r="E152" t="str">
            <v>SIIX</v>
          </cell>
          <cell r="F152">
            <v>7.2800000000000004E-2</v>
          </cell>
          <cell r="H152">
            <v>342</v>
          </cell>
        </row>
        <row r="153">
          <cell r="A153" t="str">
            <v>1230204400</v>
          </cell>
          <cell r="B153" t="str">
            <v>mechanical parts</v>
          </cell>
          <cell r="C153" t="str">
            <v>D Sub Plug 25P JBZ-25P</v>
          </cell>
          <cell r="D153" t="str">
            <v>SN004</v>
          </cell>
          <cell r="E153" t="str">
            <v>SIIX</v>
          </cell>
          <cell r="F153">
            <v>0.91349999999999998</v>
          </cell>
          <cell r="G153">
            <v>-1000</v>
          </cell>
          <cell r="H153">
            <v>278</v>
          </cell>
        </row>
        <row r="154">
          <cell r="A154" t="str">
            <v>1240433410</v>
          </cell>
          <cell r="B154" t="str">
            <v>mechanical parts</v>
          </cell>
          <cell r="C154" t="str">
            <v>SMCD-15X120-BDX8(BL)-P1.25-S4-M UL2896</v>
          </cell>
          <cell r="D154" t="str">
            <v>SE037</v>
          </cell>
          <cell r="E154" t="str">
            <v>SIIX</v>
          </cell>
          <cell r="F154">
            <v>9.4450000000000006E-2</v>
          </cell>
          <cell r="G154">
            <v>-700</v>
          </cell>
          <cell r="H154">
            <v>300</v>
          </cell>
        </row>
        <row r="155">
          <cell r="A155" t="str">
            <v>112804725X</v>
          </cell>
          <cell r="B155" t="str">
            <v>electronics parts</v>
          </cell>
          <cell r="C155" t="str">
            <v>SR73K2B  TD 0.1 OHM  G</v>
          </cell>
          <cell r="D155" t="str">
            <v>CT139</v>
          </cell>
          <cell r="E155" t="str">
            <v>SIIX</v>
          </cell>
          <cell r="F155">
            <v>4.9700000000000001E-2</v>
          </cell>
          <cell r="H155">
            <v>306</v>
          </cell>
        </row>
        <row r="156">
          <cell r="A156" t="str">
            <v>124042081X</v>
          </cell>
          <cell r="B156" t="str">
            <v>electronics parts</v>
          </cell>
          <cell r="C156" t="str">
            <v>RCT00000C   CHIP T Taping</v>
          </cell>
          <cell r="D156" t="str">
            <v>CT209</v>
          </cell>
          <cell r="E156" t="str">
            <v>SIIX</v>
          </cell>
          <cell r="F156">
            <v>3.5400000000000001E-2</v>
          </cell>
          <cell r="H156">
            <v>1404</v>
          </cell>
        </row>
        <row r="157">
          <cell r="A157" t="str">
            <v>111012516X</v>
          </cell>
          <cell r="B157" t="str">
            <v>electronics parts</v>
          </cell>
          <cell r="C157" t="str">
            <v>KTA1661YRTF Taping</v>
          </cell>
          <cell r="D157" t="str">
            <v>CT002</v>
          </cell>
          <cell r="E157" t="str">
            <v>SIIX</v>
          </cell>
          <cell r="F157">
            <v>8.5900000000000004E-2</v>
          </cell>
          <cell r="H157">
            <v>3248</v>
          </cell>
        </row>
        <row r="158">
          <cell r="A158" t="str">
            <v>113404995X</v>
          </cell>
          <cell r="B158" t="str">
            <v>electronics parts</v>
          </cell>
          <cell r="C158" t="str">
            <v>C1608CH1H040CT Taping</v>
          </cell>
          <cell r="D158" t="str">
            <v>CT178</v>
          </cell>
          <cell r="E158" t="str">
            <v>SIIX</v>
          </cell>
          <cell r="F158">
            <v>3.5000000000000001E-3</v>
          </cell>
          <cell r="H158">
            <v>153</v>
          </cell>
        </row>
        <row r="159">
          <cell r="A159" t="str">
            <v>113405071X</v>
          </cell>
          <cell r="B159" t="str">
            <v>electronics parts</v>
          </cell>
          <cell r="C159" t="str">
            <v>C1608CH1H120JT Taping</v>
          </cell>
          <cell r="D159" t="str">
            <v>CT179</v>
          </cell>
          <cell r="E159" t="str">
            <v>SIIX</v>
          </cell>
          <cell r="F159">
            <v>3.5000000000000001E-3</v>
          </cell>
          <cell r="H159">
            <v>4181</v>
          </cell>
        </row>
        <row r="160">
          <cell r="A160" t="str">
            <v>113405093X</v>
          </cell>
          <cell r="B160" t="str">
            <v>electronics parts</v>
          </cell>
          <cell r="C160" t="str">
            <v>C1608CH1H150JT Taping</v>
          </cell>
          <cell r="D160" t="str">
            <v>CT180</v>
          </cell>
          <cell r="E160" t="str">
            <v>SIIX</v>
          </cell>
          <cell r="F160">
            <v>3.5000000000000001E-3</v>
          </cell>
          <cell r="H160">
            <v>3378</v>
          </cell>
        </row>
        <row r="161">
          <cell r="A161" t="str">
            <v>113405134X</v>
          </cell>
          <cell r="B161" t="str">
            <v>electronics parts</v>
          </cell>
          <cell r="C161" t="str">
            <v>C1608CH1H220JT Taping</v>
          </cell>
          <cell r="D161" t="str">
            <v>CT181</v>
          </cell>
          <cell r="E161" t="str">
            <v>SIIX</v>
          </cell>
          <cell r="F161">
            <v>3.5000000000000001E-3</v>
          </cell>
          <cell r="G161">
            <v>-4000</v>
          </cell>
          <cell r="H161">
            <v>2178</v>
          </cell>
        </row>
        <row r="162">
          <cell r="A162" t="str">
            <v>113405150X</v>
          </cell>
          <cell r="B162" t="str">
            <v>electronics parts</v>
          </cell>
          <cell r="C162" t="str">
            <v>C1608CH1H270JT Taping</v>
          </cell>
          <cell r="D162" t="str">
            <v>CT182</v>
          </cell>
          <cell r="E162" t="str">
            <v>SIIX</v>
          </cell>
          <cell r="F162">
            <v>3.5000000000000001E-3</v>
          </cell>
          <cell r="G162">
            <v>-4000</v>
          </cell>
          <cell r="H162">
            <v>1563</v>
          </cell>
        </row>
        <row r="163">
          <cell r="A163" t="str">
            <v>113405211X</v>
          </cell>
          <cell r="B163" t="str">
            <v>electronics parts</v>
          </cell>
          <cell r="C163" t="str">
            <v>C1608CH1H470JT Taping</v>
          </cell>
          <cell r="D163" t="str">
            <v>CT183</v>
          </cell>
          <cell r="E163" t="str">
            <v>SIIX</v>
          </cell>
          <cell r="F163">
            <v>3.5000000000000001E-3</v>
          </cell>
          <cell r="H163">
            <v>203</v>
          </cell>
        </row>
        <row r="164">
          <cell r="A164" t="str">
            <v>113405239X</v>
          </cell>
          <cell r="B164" t="str">
            <v>electronics parts</v>
          </cell>
          <cell r="C164" t="str">
            <v>C1608CH1H560JT Taping</v>
          </cell>
          <cell r="D164" t="str">
            <v>CT184</v>
          </cell>
          <cell r="E164" t="str">
            <v>SIIX</v>
          </cell>
          <cell r="F164">
            <v>3.5000000000000001E-3</v>
          </cell>
          <cell r="G164">
            <v>-4000</v>
          </cell>
          <cell r="H164">
            <v>1525</v>
          </cell>
        </row>
        <row r="165">
          <cell r="A165" t="str">
            <v>113405255X</v>
          </cell>
          <cell r="B165" t="str">
            <v>electronics parts</v>
          </cell>
          <cell r="C165" t="str">
            <v>C1608CH1H680JT Taping</v>
          </cell>
          <cell r="D165" t="str">
            <v>CT185</v>
          </cell>
          <cell r="E165" t="str">
            <v>SIIX</v>
          </cell>
          <cell r="F165">
            <v>3.5000000000000001E-3</v>
          </cell>
          <cell r="H165">
            <v>425</v>
          </cell>
        </row>
        <row r="166">
          <cell r="A166" t="str">
            <v>113405279X</v>
          </cell>
          <cell r="B166" t="str">
            <v>electronics parts</v>
          </cell>
          <cell r="C166" t="str">
            <v>C1608CH1H820JT Taping</v>
          </cell>
          <cell r="D166" t="str">
            <v>CT186</v>
          </cell>
          <cell r="E166" t="str">
            <v>SIIX</v>
          </cell>
          <cell r="F166">
            <v>3.5000000000000001E-3</v>
          </cell>
          <cell r="H166">
            <v>4678</v>
          </cell>
        </row>
        <row r="167">
          <cell r="A167" t="str">
            <v>113405318X</v>
          </cell>
          <cell r="B167" t="str">
            <v>electronics parts</v>
          </cell>
          <cell r="C167" t="str">
            <v>C1608CH1H121JT Taping</v>
          </cell>
          <cell r="D167" t="str">
            <v>CT187</v>
          </cell>
          <cell r="E167" t="str">
            <v>SIIX</v>
          </cell>
          <cell r="F167">
            <v>3.8E-3</v>
          </cell>
          <cell r="G167">
            <v>-8000</v>
          </cell>
          <cell r="H167">
            <v>8864</v>
          </cell>
        </row>
        <row r="168">
          <cell r="A168" t="str">
            <v>113405376X</v>
          </cell>
          <cell r="B168" t="str">
            <v>electronics parts</v>
          </cell>
          <cell r="C168" t="str">
            <v>C1608CH1H221JT Taping</v>
          </cell>
          <cell r="D168" t="str">
            <v>CT188</v>
          </cell>
          <cell r="E168" t="str">
            <v>SIIX</v>
          </cell>
          <cell r="F168">
            <v>4.5999999999999999E-3</v>
          </cell>
          <cell r="H168">
            <v>8578</v>
          </cell>
        </row>
        <row r="169">
          <cell r="A169" t="str">
            <v>113405398X</v>
          </cell>
          <cell r="B169" t="str">
            <v>electronics parts</v>
          </cell>
          <cell r="C169" t="str">
            <v>C1608CH1H271JT Taping</v>
          </cell>
          <cell r="D169" t="str">
            <v>CT189</v>
          </cell>
          <cell r="E169" t="str">
            <v>SIIX</v>
          </cell>
          <cell r="F169">
            <v>5.1999999999999998E-3</v>
          </cell>
          <cell r="H169">
            <v>544</v>
          </cell>
        </row>
        <row r="170">
          <cell r="A170" t="str">
            <v>113405435X</v>
          </cell>
          <cell r="B170" t="str">
            <v>electronics parts</v>
          </cell>
          <cell r="C170" t="str">
            <v>C1608CH1H391JT Taping</v>
          </cell>
          <cell r="D170" t="str">
            <v>CT190</v>
          </cell>
          <cell r="E170" t="str">
            <v>SIIX</v>
          </cell>
          <cell r="F170">
            <v>5.7000000000000002E-3</v>
          </cell>
          <cell r="H170">
            <v>303</v>
          </cell>
        </row>
        <row r="171">
          <cell r="A171" t="str">
            <v>113405451X</v>
          </cell>
          <cell r="B171" t="str">
            <v>electronics parts</v>
          </cell>
          <cell r="C171" t="str">
            <v>C1608CH1H471JT Taping</v>
          </cell>
          <cell r="D171" t="str">
            <v>CT191</v>
          </cell>
          <cell r="E171" t="str">
            <v>SIIX</v>
          </cell>
          <cell r="F171">
            <v>6.4999999999999997E-3</v>
          </cell>
          <cell r="H171">
            <v>5291</v>
          </cell>
        </row>
        <row r="172">
          <cell r="A172" t="str">
            <v>113405518X</v>
          </cell>
          <cell r="B172" t="str">
            <v>electronics parts</v>
          </cell>
          <cell r="C172" t="str">
            <v>C1608CH1H821JT Taping</v>
          </cell>
          <cell r="D172" t="str">
            <v>CT192</v>
          </cell>
          <cell r="E172" t="str">
            <v>SIIX</v>
          </cell>
          <cell r="F172">
            <v>8.6999999999999994E-3</v>
          </cell>
          <cell r="H172">
            <v>973</v>
          </cell>
        </row>
        <row r="173">
          <cell r="A173" t="str">
            <v>113405536X</v>
          </cell>
          <cell r="B173" t="str">
            <v>electronics parts</v>
          </cell>
          <cell r="C173" t="str">
            <v>C1608CH1H102JT Taping</v>
          </cell>
          <cell r="D173" t="str">
            <v>CT193</v>
          </cell>
          <cell r="E173" t="str">
            <v>SIIX</v>
          </cell>
          <cell r="F173">
            <v>1.04E-2</v>
          </cell>
          <cell r="G173">
            <v>-4000</v>
          </cell>
          <cell r="H173">
            <v>11044</v>
          </cell>
        </row>
        <row r="174">
          <cell r="A174" t="str">
            <v>113405639X</v>
          </cell>
          <cell r="B174" t="str">
            <v>electronics parts</v>
          </cell>
          <cell r="C174" t="str">
            <v>C1608JB1H122KT Taping</v>
          </cell>
          <cell r="D174" t="str">
            <v>CT194</v>
          </cell>
          <cell r="E174" t="str">
            <v>SIIX</v>
          </cell>
          <cell r="F174">
            <v>3.8999999999999998E-3</v>
          </cell>
          <cell r="H174">
            <v>153</v>
          </cell>
        </row>
        <row r="175">
          <cell r="A175" t="str">
            <v>113405741X</v>
          </cell>
          <cell r="B175" t="str">
            <v>electronics parts</v>
          </cell>
          <cell r="C175" t="str">
            <v>C1608JB1H103KT Taping</v>
          </cell>
          <cell r="D175" t="str">
            <v>CT195</v>
          </cell>
          <cell r="E175" t="str">
            <v>SIIX</v>
          </cell>
          <cell r="F175">
            <v>3.0000000000000001E-3</v>
          </cell>
          <cell r="G175">
            <v>-16000</v>
          </cell>
          <cell r="H175">
            <v>61145</v>
          </cell>
        </row>
        <row r="176">
          <cell r="A176" t="str">
            <v>113405826X</v>
          </cell>
          <cell r="B176" t="str">
            <v>electronics parts</v>
          </cell>
          <cell r="C176" t="str">
            <v>C1608JB1E473KT Taping</v>
          </cell>
          <cell r="D176" t="str">
            <v>CT196</v>
          </cell>
          <cell r="E176" t="str">
            <v>SIIX</v>
          </cell>
          <cell r="F176">
            <v>6.0000000000000001E-3</v>
          </cell>
          <cell r="H176">
            <v>153</v>
          </cell>
        </row>
        <row r="177">
          <cell r="A177" t="str">
            <v>113405868X</v>
          </cell>
          <cell r="B177" t="str">
            <v>electronics parts</v>
          </cell>
          <cell r="C177" t="str">
            <v>C1608JB1H104KT Taping</v>
          </cell>
          <cell r="D177" t="str">
            <v>CT197</v>
          </cell>
          <cell r="E177" t="str">
            <v>SIIX</v>
          </cell>
          <cell r="F177">
            <v>5.3E-3</v>
          </cell>
          <cell r="G177">
            <v>4000</v>
          </cell>
          <cell r="H177">
            <v>69816</v>
          </cell>
        </row>
        <row r="178">
          <cell r="A178" t="str">
            <v>113405985X</v>
          </cell>
          <cell r="B178" t="str">
            <v>electronics parts</v>
          </cell>
          <cell r="C178" t="str">
            <v>C1608JB1A105KT Taping</v>
          </cell>
          <cell r="D178" t="str">
            <v>CT198</v>
          </cell>
          <cell r="E178" t="str">
            <v>SIIX</v>
          </cell>
          <cell r="F178">
            <v>1.2E-2</v>
          </cell>
          <cell r="G178">
            <v>-4000</v>
          </cell>
          <cell r="H178">
            <v>16323</v>
          </cell>
        </row>
        <row r="179">
          <cell r="A179" t="str">
            <v>113406056X</v>
          </cell>
          <cell r="B179" t="str">
            <v>electronics parts</v>
          </cell>
          <cell r="C179" t="str">
            <v>C1608JF1H104ZT Taping</v>
          </cell>
          <cell r="D179" t="str">
            <v>CT199</v>
          </cell>
          <cell r="E179" t="str">
            <v>SIIX</v>
          </cell>
          <cell r="F179">
            <v>5.1000000000000004E-3</v>
          </cell>
          <cell r="G179">
            <v>-24000</v>
          </cell>
          <cell r="H179">
            <v>34926</v>
          </cell>
        </row>
        <row r="180">
          <cell r="A180" t="str">
            <v>113406115X</v>
          </cell>
          <cell r="B180" t="str">
            <v>electronics parts</v>
          </cell>
          <cell r="C180" t="str">
            <v>C1608JF1C105ZT Taping</v>
          </cell>
          <cell r="D180" t="str">
            <v>CT200</v>
          </cell>
          <cell r="E180" t="str">
            <v>SIIX</v>
          </cell>
          <cell r="F180">
            <v>9.5999999999999992E-3</v>
          </cell>
          <cell r="G180">
            <v>-8000</v>
          </cell>
          <cell r="H180">
            <v>8864</v>
          </cell>
        </row>
        <row r="181">
          <cell r="A181" t="str">
            <v>114194846X</v>
          </cell>
          <cell r="B181" t="str">
            <v>electronics parts</v>
          </cell>
          <cell r="C181" t="str">
            <v>NL322522T-4R7J     CHIP T Taping</v>
          </cell>
          <cell r="D181" t="str">
            <v>CT202</v>
          </cell>
          <cell r="E181" t="str">
            <v>SIIX</v>
          </cell>
          <cell r="F181">
            <v>5.2299999999999999E-2</v>
          </cell>
          <cell r="H181">
            <v>392</v>
          </cell>
        </row>
        <row r="182">
          <cell r="A182" t="str">
            <v>114194879X</v>
          </cell>
          <cell r="B182" t="str">
            <v>electronics parts</v>
          </cell>
          <cell r="C182" t="str">
            <v>NL322522T-8R2J     CHIP T Taping</v>
          </cell>
          <cell r="D182" t="str">
            <v>CT203</v>
          </cell>
          <cell r="E182" t="str">
            <v>SIIX</v>
          </cell>
          <cell r="F182">
            <v>5.2299999999999999E-2</v>
          </cell>
          <cell r="G182">
            <v>-2000</v>
          </cell>
          <cell r="H182">
            <v>256</v>
          </cell>
        </row>
        <row r="183">
          <cell r="A183" t="str">
            <v>114194884X</v>
          </cell>
          <cell r="B183" t="str">
            <v>electronics parts</v>
          </cell>
          <cell r="C183" t="str">
            <v>NL322522T-100J     CHIP T Taping</v>
          </cell>
          <cell r="D183" t="str">
            <v>CT204</v>
          </cell>
          <cell r="E183" t="str">
            <v>SIIX</v>
          </cell>
          <cell r="F183">
            <v>5.2299999999999999E-2</v>
          </cell>
          <cell r="H183">
            <v>160</v>
          </cell>
        </row>
        <row r="184">
          <cell r="A184" t="str">
            <v>114194923X</v>
          </cell>
          <cell r="B184" t="str">
            <v>electronics parts</v>
          </cell>
          <cell r="C184" t="str">
            <v>NL322522T-220J     CHIP T Taping</v>
          </cell>
          <cell r="D184" t="str">
            <v>CT205</v>
          </cell>
          <cell r="E184" t="str">
            <v>SIIX</v>
          </cell>
          <cell r="F184">
            <v>5.2299999999999999E-2</v>
          </cell>
          <cell r="H184">
            <v>850</v>
          </cell>
        </row>
        <row r="185">
          <cell r="A185" t="str">
            <v>114194945X</v>
          </cell>
          <cell r="B185" t="str">
            <v>electronics parts</v>
          </cell>
          <cell r="C185" t="str">
            <v>NL322522T-330J     CHIP T Taping</v>
          </cell>
          <cell r="D185" t="str">
            <v>CT206</v>
          </cell>
          <cell r="E185" t="str">
            <v>SIIX</v>
          </cell>
          <cell r="F185">
            <v>5.2299999999999999E-2</v>
          </cell>
          <cell r="G185">
            <v>-2000</v>
          </cell>
          <cell r="H185">
            <v>732</v>
          </cell>
        </row>
        <row r="186">
          <cell r="A186" t="str">
            <v>114198488X</v>
          </cell>
          <cell r="B186" t="str">
            <v>electronics parts</v>
          </cell>
          <cell r="C186" t="str">
            <v>SLF10145T-680M1R2 24 TAPE</v>
          </cell>
          <cell r="D186" t="str">
            <v>CT674</v>
          </cell>
          <cell r="E186" t="str">
            <v>SIIX</v>
          </cell>
          <cell r="F186">
            <v>0.25609999999999999</v>
          </cell>
          <cell r="H186">
            <v>1368</v>
          </cell>
        </row>
        <row r="187">
          <cell r="A187" t="str">
            <v>114198495X</v>
          </cell>
          <cell r="B187" t="str">
            <v>electronics parts</v>
          </cell>
          <cell r="C187" t="str">
            <v>SLF10145T-101M1R0 24 TAPE</v>
          </cell>
          <cell r="D187" t="str">
            <v>CT675</v>
          </cell>
          <cell r="E187" t="str">
            <v>SIIX</v>
          </cell>
          <cell r="F187">
            <v>0.25609999999999999</v>
          </cell>
          <cell r="H187">
            <v>684</v>
          </cell>
        </row>
        <row r="188">
          <cell r="A188" t="str">
            <v>114198505X</v>
          </cell>
          <cell r="B188" t="str">
            <v>electronics parts</v>
          </cell>
          <cell r="C188" t="str">
            <v>SLF12565T-221M1R0 24 TAPE</v>
          </cell>
          <cell r="D188" t="str">
            <v>CT676</v>
          </cell>
          <cell r="E188" t="str">
            <v>SIIX</v>
          </cell>
          <cell r="F188">
            <v>0.33589999999999998</v>
          </cell>
          <cell r="G188">
            <v>-500</v>
          </cell>
          <cell r="H188">
            <v>342</v>
          </cell>
        </row>
        <row r="189">
          <cell r="A189" t="str">
            <v>114198529X</v>
          </cell>
          <cell r="B189" t="str">
            <v>electronics parts</v>
          </cell>
          <cell r="C189" t="str">
            <v>SLF10145T-150M2R2 Taping</v>
          </cell>
          <cell r="D189" t="str">
            <v>CT677</v>
          </cell>
          <cell r="E189" t="str">
            <v>SIIX</v>
          </cell>
          <cell r="F189">
            <v>0.25609999999999999</v>
          </cell>
          <cell r="H189">
            <v>450</v>
          </cell>
        </row>
        <row r="190">
          <cell r="A190" t="str">
            <v>1062504460</v>
          </cell>
          <cell r="B190" t="str">
            <v>screw parts</v>
          </cell>
          <cell r="C190" t="str">
            <v>D Sub inch screw 060-0019-023</v>
          </cell>
          <cell r="D190" t="str">
            <v>SB040</v>
          </cell>
          <cell r="E190" t="str">
            <v>SIIX</v>
          </cell>
          <cell r="F190">
            <v>3.73E-2</v>
          </cell>
          <cell r="H190">
            <v>918</v>
          </cell>
        </row>
        <row r="191">
          <cell r="A191" t="str">
            <v>1230207720</v>
          </cell>
          <cell r="B191" t="str">
            <v>mechanical parts</v>
          </cell>
          <cell r="C191" t="str">
            <v>D Sub Connector 9P 103-0007-01</v>
          </cell>
          <cell r="D191" t="str">
            <v>SA049</v>
          </cell>
          <cell r="E191" t="str">
            <v>SIIX</v>
          </cell>
          <cell r="F191">
            <v>0.18010000000000001</v>
          </cell>
          <cell r="H191">
            <v>153</v>
          </cell>
        </row>
        <row r="192">
          <cell r="A192" t="str">
            <v>1233624560</v>
          </cell>
          <cell r="B192" t="str">
            <v>connection parts</v>
          </cell>
          <cell r="C192" t="str">
            <v>Header TSW-103-07-F-S</v>
          </cell>
          <cell r="D192" t="str">
            <v>SB033</v>
          </cell>
          <cell r="E192" t="str">
            <v>SIIX</v>
          </cell>
          <cell r="F192">
            <v>9.2499999999999999E-2</v>
          </cell>
          <cell r="H192">
            <v>306</v>
          </cell>
        </row>
        <row r="193">
          <cell r="A193" t="str">
            <v>1233624670</v>
          </cell>
          <cell r="B193" t="str">
            <v>connection parts</v>
          </cell>
          <cell r="C193" t="str">
            <v>Connector SNT-100-BK-G</v>
          </cell>
          <cell r="D193" t="str">
            <v>SA044</v>
          </cell>
          <cell r="E193" t="str">
            <v>SIIX</v>
          </cell>
          <cell r="F193">
            <v>6.4799999999999996E-2</v>
          </cell>
          <cell r="H193">
            <v>306</v>
          </cell>
        </row>
        <row r="194">
          <cell r="A194" t="str">
            <v>111083145X</v>
          </cell>
          <cell r="B194" t="str">
            <v>electronics parts</v>
          </cell>
          <cell r="C194" t="str">
            <v>HBR1105W-RR   CHIP T Taping</v>
          </cell>
          <cell r="D194" t="str">
            <v>CT021</v>
          </cell>
          <cell r="E194" t="str">
            <v>SIIX</v>
          </cell>
          <cell r="F194">
            <v>5.4300000000000001E-2</v>
          </cell>
          <cell r="H194">
            <v>153</v>
          </cell>
        </row>
        <row r="195">
          <cell r="A195" t="str">
            <v>111083259X</v>
          </cell>
          <cell r="B195" t="str">
            <v>electronics parts</v>
          </cell>
          <cell r="C195" t="str">
            <v>HPY1105W-RR Taping</v>
          </cell>
          <cell r="D195" t="str">
            <v>CT023</v>
          </cell>
          <cell r="E195" t="str">
            <v>SIIX</v>
          </cell>
          <cell r="F195">
            <v>5.5399999999999998E-2</v>
          </cell>
          <cell r="H195">
            <v>7527</v>
          </cell>
        </row>
        <row r="196">
          <cell r="A196" t="str">
            <v>1113149020</v>
          </cell>
          <cell r="B196" t="str">
            <v>electronics parts</v>
          </cell>
          <cell r="C196" t="str">
            <v>BT829BKRF</v>
          </cell>
          <cell r="D196" t="str">
            <v>CT909</v>
          </cell>
          <cell r="E196" t="str">
            <v>SIIX</v>
          </cell>
          <cell r="F196">
            <v>6.3042999999999996</v>
          </cell>
          <cell r="G196">
            <v>-720</v>
          </cell>
          <cell r="H196">
            <v>300</v>
          </cell>
        </row>
        <row r="197">
          <cell r="A197" t="str">
            <v>111316315X</v>
          </cell>
          <cell r="B197" t="str">
            <v>electronics parts</v>
          </cell>
          <cell r="C197" t="str">
            <v>S-80942CNMC-G9C-T2 Taping</v>
          </cell>
          <cell r="D197" t="str">
            <v>CT030</v>
          </cell>
          <cell r="E197" t="str">
            <v>SIIX</v>
          </cell>
          <cell r="F197">
            <v>0.15</v>
          </cell>
          <cell r="H197">
            <v>153</v>
          </cell>
        </row>
        <row r="198">
          <cell r="A198" t="str">
            <v>111316333X</v>
          </cell>
          <cell r="B198" t="str">
            <v>electronics parts</v>
          </cell>
          <cell r="C198" t="str">
            <v>S-3513BEFS-TB Taping</v>
          </cell>
          <cell r="D198" t="str">
            <v>CT648</v>
          </cell>
          <cell r="E198" t="str">
            <v>SIIX</v>
          </cell>
          <cell r="F198">
            <v>0.83699999999999997</v>
          </cell>
          <cell r="H198">
            <v>153</v>
          </cell>
        </row>
        <row r="199">
          <cell r="A199" t="str">
            <v>111039254X</v>
          </cell>
          <cell r="B199" t="str">
            <v>electronics parts</v>
          </cell>
          <cell r="C199" t="str">
            <v>D1F20-4063 Taping</v>
          </cell>
          <cell r="D199" t="str">
            <v>CT015</v>
          </cell>
          <cell r="E199" t="str">
            <v>SIIX</v>
          </cell>
          <cell r="F199">
            <v>3.2599999999999997E-2</v>
          </cell>
          <cell r="G199">
            <v>3000</v>
          </cell>
          <cell r="H199">
            <v>37284</v>
          </cell>
        </row>
        <row r="200">
          <cell r="A200" t="str">
            <v>111230530X</v>
          </cell>
          <cell r="B200" t="str">
            <v>electronics parts</v>
          </cell>
          <cell r="C200" t="str">
            <v>D1FS4A-4063 Taping</v>
          </cell>
          <cell r="D200" t="str">
            <v>CT027</v>
          </cell>
          <cell r="E200" t="str">
            <v>SIIX</v>
          </cell>
          <cell r="F200">
            <v>8.1500000000000003E-2</v>
          </cell>
          <cell r="H200">
            <v>9495</v>
          </cell>
        </row>
        <row r="201">
          <cell r="A201" t="str">
            <v>111115053X</v>
          </cell>
          <cell r="B201" t="str">
            <v>electronics parts</v>
          </cell>
          <cell r="C201" t="str">
            <v>HD74HC541FP EL  24MM Tape</v>
          </cell>
          <cell r="D201" t="str">
            <v>CT625</v>
          </cell>
          <cell r="E201" t="str">
            <v>SIIX</v>
          </cell>
          <cell r="F201">
            <v>0.35870000000000002</v>
          </cell>
          <cell r="H201">
            <v>1740</v>
          </cell>
        </row>
        <row r="202">
          <cell r="A202" t="str">
            <v>111115112X</v>
          </cell>
          <cell r="B202" t="str">
            <v>electronics parts</v>
          </cell>
          <cell r="C202" t="str">
            <v>HD74HC08FPEL-E-Q Taping</v>
          </cell>
          <cell r="D202" t="str">
            <v>CT626</v>
          </cell>
          <cell r="E202" t="str">
            <v>SIIX</v>
          </cell>
          <cell r="F202">
            <v>8.6999999999999994E-2</v>
          </cell>
          <cell r="H202">
            <v>180</v>
          </cell>
        </row>
        <row r="203">
          <cell r="A203" t="str">
            <v>111116100X</v>
          </cell>
          <cell r="B203" t="str">
            <v>electronics parts</v>
          </cell>
          <cell r="C203" t="str">
            <v>HD74HC123AFPEL-E-Q Taping</v>
          </cell>
          <cell r="D203" t="str">
            <v>CT629</v>
          </cell>
          <cell r="E203" t="str">
            <v>SIIX</v>
          </cell>
          <cell r="F203">
            <v>0.1087</v>
          </cell>
          <cell r="H203">
            <v>598</v>
          </cell>
        </row>
        <row r="204">
          <cell r="A204" t="str">
            <v>114197641X</v>
          </cell>
          <cell r="B204" t="str">
            <v>electronics parts</v>
          </cell>
          <cell r="C204" t="str">
            <v>CDRH74  101MC     16 Tape</v>
          </cell>
          <cell r="D204" t="str">
            <v>CT673</v>
          </cell>
          <cell r="E204" t="str">
            <v>SIIX</v>
          </cell>
          <cell r="F204">
            <v>0.26500000000000001</v>
          </cell>
          <cell r="G204">
            <v>-1000</v>
          </cell>
          <cell r="H204">
            <v>456</v>
          </cell>
        </row>
        <row r="205">
          <cell r="A205" t="str">
            <v>111069022X</v>
          </cell>
          <cell r="B205" t="str">
            <v>electronics parts</v>
          </cell>
          <cell r="C205" t="str">
            <v>MAX1627 Switching Controller Taping</v>
          </cell>
          <cell r="D205" t="str">
            <v>CT612</v>
          </cell>
          <cell r="E205" t="str">
            <v>SIIX</v>
          </cell>
          <cell r="F205">
            <v>1.6738999999999999</v>
          </cell>
          <cell r="H205">
            <v>153</v>
          </cell>
        </row>
        <row r="206">
          <cell r="A206" t="str">
            <v>111119080X</v>
          </cell>
          <cell r="B206" t="str">
            <v>electronics parts</v>
          </cell>
          <cell r="C206" t="str">
            <v>MAX485CSA-T      12 Tape</v>
          </cell>
          <cell r="D206" t="str">
            <v>CT025</v>
          </cell>
          <cell r="E206" t="str">
            <v>SIIX</v>
          </cell>
          <cell r="F206">
            <v>1.024</v>
          </cell>
          <cell r="H206">
            <v>153</v>
          </cell>
        </row>
        <row r="207">
          <cell r="A207" t="str">
            <v>111119439X</v>
          </cell>
          <cell r="B207" t="str">
            <v>electronics parts</v>
          </cell>
          <cell r="C207" t="str">
            <v>MAX232CWE-T CMOS TAPING</v>
          </cell>
          <cell r="D207" t="str">
            <v>CT639</v>
          </cell>
          <cell r="E207" t="str">
            <v>SIIX</v>
          </cell>
          <cell r="F207">
            <v>0.79349999999999998</v>
          </cell>
          <cell r="H207">
            <v>153</v>
          </cell>
        </row>
        <row r="208">
          <cell r="A208" t="str">
            <v>111012561X</v>
          </cell>
          <cell r="B208" t="str">
            <v>electronics parts</v>
          </cell>
          <cell r="C208" t="str">
            <v>2SA1602A-T22-1F Taping</v>
          </cell>
          <cell r="D208" t="str">
            <v>CT003</v>
          </cell>
          <cell r="E208" t="str">
            <v>SIIX</v>
          </cell>
          <cell r="F208">
            <v>1.41E-2</v>
          </cell>
          <cell r="H208">
            <v>35799</v>
          </cell>
        </row>
        <row r="209">
          <cell r="A209" t="str">
            <v>111024517X</v>
          </cell>
          <cell r="B209" t="str">
            <v>electronics parts</v>
          </cell>
          <cell r="C209" t="str">
            <v>2SC4155A-T11-1S Taping</v>
          </cell>
          <cell r="D209" t="str">
            <v>CT007</v>
          </cell>
          <cell r="E209" t="str">
            <v>SIIX</v>
          </cell>
          <cell r="F209">
            <v>1.41E-2</v>
          </cell>
          <cell r="H209">
            <v>91794</v>
          </cell>
        </row>
        <row r="210">
          <cell r="A210" t="str">
            <v>111101801X</v>
          </cell>
          <cell r="B210" t="str">
            <v>electronics parts</v>
          </cell>
          <cell r="C210" t="str">
            <v>NE555PSR 16MM Taping</v>
          </cell>
          <cell r="D210" t="str">
            <v>CT615</v>
          </cell>
          <cell r="E210" t="str">
            <v>SIIX</v>
          </cell>
          <cell r="F210">
            <v>0.1467</v>
          </cell>
          <cell r="H210">
            <v>80</v>
          </cell>
        </row>
        <row r="211">
          <cell r="A211" t="str">
            <v>111103511X</v>
          </cell>
          <cell r="B211" t="str">
            <v>electronics parts</v>
          </cell>
          <cell r="C211" t="str">
            <v>MC14001BF EL  16MM Tape</v>
          </cell>
          <cell r="D211" t="str">
            <v>CT616</v>
          </cell>
          <cell r="E211" t="str">
            <v>SIIX</v>
          </cell>
          <cell r="F211">
            <v>0.1232</v>
          </cell>
          <cell r="H211">
            <v>160</v>
          </cell>
        </row>
        <row r="212">
          <cell r="A212" t="str">
            <v>111103524X</v>
          </cell>
          <cell r="B212" t="str">
            <v>electronics parts</v>
          </cell>
          <cell r="C212" t="str">
            <v>MC74HC138AF EL Taping</v>
          </cell>
          <cell r="D212" t="str">
            <v>CT617</v>
          </cell>
          <cell r="E212" t="str">
            <v>SIIX</v>
          </cell>
          <cell r="F212">
            <v>0.17610000000000001</v>
          </cell>
          <cell r="H212">
            <v>213</v>
          </cell>
        </row>
        <row r="213">
          <cell r="A213" t="str">
            <v>111113783X</v>
          </cell>
          <cell r="B213" t="str">
            <v>electronics parts</v>
          </cell>
          <cell r="C213" t="str">
            <v>MC74HC00AFEL    16MM Tape</v>
          </cell>
          <cell r="D213" t="str">
            <v>CT618</v>
          </cell>
          <cell r="E213" t="str">
            <v>SIIX</v>
          </cell>
          <cell r="F213">
            <v>0.1065</v>
          </cell>
          <cell r="H213">
            <v>120</v>
          </cell>
        </row>
        <row r="214">
          <cell r="A214" t="str">
            <v>111113790X</v>
          </cell>
          <cell r="B214" t="str">
            <v>electronics parts</v>
          </cell>
          <cell r="C214" t="str">
            <v>MC74HC04AFEL    16MM Tape</v>
          </cell>
          <cell r="D214" t="str">
            <v>CT619</v>
          </cell>
          <cell r="E214" t="str">
            <v>SIIX</v>
          </cell>
          <cell r="F214">
            <v>0.1065</v>
          </cell>
          <cell r="H214">
            <v>153</v>
          </cell>
        </row>
        <row r="215">
          <cell r="A215" t="str">
            <v>111113806X</v>
          </cell>
          <cell r="B215" t="str">
            <v>electronics parts</v>
          </cell>
          <cell r="C215" t="str">
            <v>MC74HC74AFEL    16MM Tape</v>
          </cell>
          <cell r="D215" t="str">
            <v>CT620</v>
          </cell>
          <cell r="E215" t="str">
            <v>SIIX</v>
          </cell>
          <cell r="F215">
            <v>0.1065</v>
          </cell>
          <cell r="H215">
            <v>120</v>
          </cell>
        </row>
        <row r="216">
          <cell r="A216" t="str">
            <v>111114188X</v>
          </cell>
          <cell r="B216" t="str">
            <v>electronics parts</v>
          </cell>
          <cell r="C216" t="str">
            <v>MC 14538BF EL Taping</v>
          </cell>
          <cell r="D216" t="str">
            <v>CT621</v>
          </cell>
          <cell r="E216" t="str">
            <v>SIIX</v>
          </cell>
          <cell r="F216">
            <v>0.313</v>
          </cell>
          <cell r="H216">
            <v>160</v>
          </cell>
        </row>
        <row r="217">
          <cell r="A217" t="str">
            <v>111114290X</v>
          </cell>
          <cell r="B217" t="str">
            <v>electronics parts</v>
          </cell>
          <cell r="C217" t="str">
            <v>MC 14011BF EL Taping</v>
          </cell>
          <cell r="D217" t="str">
            <v>CT622</v>
          </cell>
          <cell r="E217" t="str">
            <v>SIIX</v>
          </cell>
          <cell r="F217">
            <v>0.1067</v>
          </cell>
          <cell r="H217">
            <v>80</v>
          </cell>
        </row>
        <row r="218">
          <cell r="A218" t="str">
            <v>111114542X</v>
          </cell>
          <cell r="B218" t="str">
            <v>electronics parts</v>
          </cell>
          <cell r="C218" t="str">
            <v>MC14013BFEL     16MM Tape</v>
          </cell>
          <cell r="D218" t="str">
            <v>CT623</v>
          </cell>
          <cell r="E218" t="str">
            <v>SIIX</v>
          </cell>
          <cell r="F218">
            <v>0.11409999999999999</v>
          </cell>
          <cell r="H218">
            <v>240</v>
          </cell>
        </row>
        <row r="219">
          <cell r="A219" t="str">
            <v>111114551X</v>
          </cell>
          <cell r="B219" t="str">
            <v>electronics parts</v>
          </cell>
          <cell r="C219" t="str">
            <v>MC14093BFEL     16MM Tape</v>
          </cell>
          <cell r="D219" t="str">
            <v>CT624</v>
          </cell>
          <cell r="E219" t="str">
            <v>SIIX</v>
          </cell>
          <cell r="F219">
            <v>0.1467</v>
          </cell>
          <cell r="G219">
            <v>-2000</v>
          </cell>
          <cell r="H219">
            <v>598</v>
          </cell>
        </row>
        <row r="220">
          <cell r="A220" t="str">
            <v>1151625830</v>
          </cell>
          <cell r="B220" t="str">
            <v>mechanical parts</v>
          </cell>
          <cell r="C220" t="str">
            <v>Relay G6H-2 DC5V</v>
          </cell>
          <cell r="D220" t="str">
            <v>SA046</v>
          </cell>
          <cell r="E220" t="str">
            <v>SIIX</v>
          </cell>
          <cell r="F220">
            <v>0.69569999999999999</v>
          </cell>
          <cell r="H220">
            <v>153</v>
          </cell>
        </row>
        <row r="221">
          <cell r="A221" t="str">
            <v>1231649570</v>
          </cell>
          <cell r="B221" t="str">
            <v>screw parts</v>
          </cell>
          <cell r="C221" t="str">
            <v>(W)B3P-VH</v>
          </cell>
          <cell r="D221" t="str">
            <v>SA053</v>
          </cell>
          <cell r="E221" t="str">
            <v>SIIX</v>
          </cell>
          <cell r="F221">
            <v>3.2099999999999997E-2</v>
          </cell>
          <cell r="H221">
            <v>153</v>
          </cell>
        </row>
        <row r="222">
          <cell r="A222" t="str">
            <v>123361204X</v>
          </cell>
          <cell r="B222" t="str">
            <v>electronics parts</v>
          </cell>
          <cell r="C222" t="str">
            <v>S11B-ZR-SM3A-TF   32 Tape</v>
          </cell>
          <cell r="D222" t="str">
            <v>CT683</v>
          </cell>
          <cell r="E222" t="str">
            <v>SIIX</v>
          </cell>
          <cell r="F222">
            <v>0.26200000000000001</v>
          </cell>
          <cell r="H222">
            <v>306</v>
          </cell>
        </row>
        <row r="223">
          <cell r="A223" t="str">
            <v>1233614000</v>
          </cell>
          <cell r="B223" t="str">
            <v>connection parts</v>
          </cell>
          <cell r="C223" t="str">
            <v>6R-FJ Connector</v>
          </cell>
          <cell r="D223" t="str">
            <v>SA045</v>
          </cell>
          <cell r="E223" t="str">
            <v>SIIX</v>
          </cell>
          <cell r="F223">
            <v>7.0699999999999999E-2</v>
          </cell>
          <cell r="G223">
            <v>-500</v>
          </cell>
          <cell r="H223">
            <v>153</v>
          </cell>
        </row>
        <row r="224">
          <cell r="A224" t="str">
            <v>1233614110</v>
          </cell>
          <cell r="B224" t="str">
            <v>connection parts</v>
          </cell>
          <cell r="C224" t="str">
            <v>6P-FJ Connector</v>
          </cell>
          <cell r="D224" t="str">
            <v>SA047</v>
          </cell>
          <cell r="E224" t="str">
            <v>SIIX</v>
          </cell>
          <cell r="F224">
            <v>0.1196</v>
          </cell>
          <cell r="G224">
            <v>-500</v>
          </cell>
          <cell r="H224">
            <v>153</v>
          </cell>
        </row>
        <row r="225">
          <cell r="A225" t="str">
            <v>123362470X</v>
          </cell>
          <cell r="B225" t="str">
            <v>electronics parts</v>
          </cell>
          <cell r="C225" t="str">
            <v>Connector B3B-PH-SM3-TB Taping</v>
          </cell>
          <cell r="D225" t="str">
            <v>CT687</v>
          </cell>
          <cell r="E225" t="str">
            <v>SIIX</v>
          </cell>
          <cell r="F225">
            <v>0.10979999999999999</v>
          </cell>
          <cell r="H225">
            <v>153</v>
          </cell>
        </row>
        <row r="226">
          <cell r="A226" t="str">
            <v>111041286X</v>
          </cell>
          <cell r="B226" t="str">
            <v>electronics parts</v>
          </cell>
          <cell r="C226" t="str">
            <v>Thermistor 157-103-58099 Chip Taping</v>
          </cell>
          <cell r="D226" t="str">
            <v>CT019</v>
          </cell>
          <cell r="E226" t="str">
            <v>SIIX</v>
          </cell>
          <cell r="F226">
            <v>0.13039999999999999</v>
          </cell>
          <cell r="H226">
            <v>120</v>
          </cell>
        </row>
        <row r="227">
          <cell r="A227" t="str">
            <v>111068926X</v>
          </cell>
          <cell r="B227" t="str">
            <v>electronics parts</v>
          </cell>
          <cell r="C227" t="str">
            <v xml:space="preserve">TL594INSR Taping </v>
          </cell>
          <cell r="D227" t="str">
            <v>CT611</v>
          </cell>
          <cell r="E227" t="str">
            <v>SIIX</v>
          </cell>
          <cell r="F227">
            <v>0.58699999999999997</v>
          </cell>
          <cell r="H227">
            <v>598</v>
          </cell>
        </row>
        <row r="228">
          <cell r="A228" t="str">
            <v>111316328X</v>
          </cell>
          <cell r="B228" t="str">
            <v>electronics parts</v>
          </cell>
          <cell r="C228" t="str">
            <v>93LC86-I/ST Taping</v>
          </cell>
          <cell r="D228" t="str">
            <v>CT647</v>
          </cell>
          <cell r="E228" t="str">
            <v>SIIX</v>
          </cell>
          <cell r="F228">
            <v>0.6522</v>
          </cell>
          <cell r="H228">
            <v>153</v>
          </cell>
        </row>
        <row r="229">
          <cell r="A229" t="str">
            <v>113210598X</v>
          </cell>
          <cell r="B229" t="str">
            <v>electronics parts</v>
          </cell>
          <cell r="C229" t="str">
            <v>TZB4S100AA10R00 Taping</v>
          </cell>
          <cell r="D229" t="str">
            <v>CT149</v>
          </cell>
          <cell r="E229" t="str">
            <v>SIIX</v>
          </cell>
          <cell r="F229">
            <v>0.187</v>
          </cell>
          <cell r="G229">
            <v>-1000</v>
          </cell>
          <cell r="H229">
            <v>60</v>
          </cell>
        </row>
        <row r="230">
          <cell r="A230" t="str">
            <v>113402052X</v>
          </cell>
          <cell r="B230" t="str">
            <v>electronics parts</v>
          </cell>
          <cell r="C230" t="str">
            <v>GRM2161X1H151JZ01D Taping</v>
          </cell>
          <cell r="D230" t="str">
            <v>CT163</v>
          </cell>
          <cell r="E230" t="str">
            <v>SIIX</v>
          </cell>
          <cell r="F230">
            <v>1.09E-2</v>
          </cell>
          <cell r="G230">
            <v>-4000</v>
          </cell>
          <cell r="H230">
            <v>1864</v>
          </cell>
        </row>
        <row r="231">
          <cell r="A231" t="str">
            <v>113402098X</v>
          </cell>
          <cell r="B231" t="str">
            <v>electronics parts</v>
          </cell>
          <cell r="C231" t="str">
            <v>GRM2161X1H331JZ01D Taping</v>
          </cell>
          <cell r="D231" t="str">
            <v>CT166</v>
          </cell>
          <cell r="E231" t="str">
            <v>SIIX</v>
          </cell>
          <cell r="F231">
            <v>1.52E-2</v>
          </cell>
          <cell r="G231">
            <v>-4000</v>
          </cell>
          <cell r="H231">
            <v>300</v>
          </cell>
        </row>
        <row r="232">
          <cell r="A232" t="str">
            <v>113402100X</v>
          </cell>
          <cell r="B232" t="str">
            <v>electronics parts</v>
          </cell>
          <cell r="C232" t="str">
            <v>GRM2161X1H391JZ01D Taping</v>
          </cell>
          <cell r="D232" t="str">
            <v>CT167</v>
          </cell>
          <cell r="E232" t="str">
            <v>SIIX</v>
          </cell>
          <cell r="F232">
            <v>1.52E-2</v>
          </cell>
          <cell r="H232">
            <v>240</v>
          </cell>
        </row>
        <row r="233">
          <cell r="A233" t="str">
            <v>113402139X</v>
          </cell>
          <cell r="B233" t="str">
            <v>electronics parts</v>
          </cell>
          <cell r="C233" t="str">
            <v>GRM2161X1H681JZ01D Taping</v>
          </cell>
          <cell r="D233" t="str">
            <v>CT168</v>
          </cell>
          <cell r="E233" t="str">
            <v>SIIX</v>
          </cell>
          <cell r="F233">
            <v>1.7500000000000002E-2</v>
          </cell>
          <cell r="G233">
            <v>-4000</v>
          </cell>
          <cell r="H233">
            <v>2020</v>
          </cell>
        </row>
        <row r="234">
          <cell r="A234" t="str">
            <v>113402155X</v>
          </cell>
          <cell r="B234" t="str">
            <v>electronics parts</v>
          </cell>
          <cell r="C234" t="str">
            <v>GRM2161X1H102JZ01D Taping</v>
          </cell>
          <cell r="D234" t="str">
            <v>CT169</v>
          </cell>
          <cell r="E234" t="str">
            <v>SIIX</v>
          </cell>
          <cell r="F234">
            <v>2.1499999999999998E-2</v>
          </cell>
          <cell r="G234">
            <v>-4000</v>
          </cell>
          <cell r="H234">
            <v>3988</v>
          </cell>
        </row>
        <row r="235">
          <cell r="A235" t="str">
            <v>113402289X</v>
          </cell>
          <cell r="B235" t="str">
            <v>electronics parts</v>
          </cell>
          <cell r="C235" t="str">
            <v>GRM216B11H103KA01D Taping</v>
          </cell>
          <cell r="D235" t="str">
            <v>CT172</v>
          </cell>
          <cell r="E235" t="str">
            <v>SIIX</v>
          </cell>
          <cell r="F235">
            <v>4.4999999999999997E-3</v>
          </cell>
          <cell r="G235">
            <v>-4000</v>
          </cell>
          <cell r="H235">
            <v>3880</v>
          </cell>
        </row>
        <row r="236">
          <cell r="A236" t="str">
            <v>113402326X</v>
          </cell>
          <cell r="B236" t="str">
            <v>electronics parts</v>
          </cell>
          <cell r="C236" t="str">
            <v>GRM216B11H223KA01D Taping</v>
          </cell>
          <cell r="D236" t="str">
            <v>CT173</v>
          </cell>
          <cell r="E236" t="str">
            <v>SIIX</v>
          </cell>
          <cell r="F236">
            <v>7.4999999999999997E-3</v>
          </cell>
          <cell r="H236">
            <v>396</v>
          </cell>
        </row>
        <row r="237">
          <cell r="A237" t="str">
            <v>113402348X</v>
          </cell>
          <cell r="B237" t="str">
            <v>electronics parts</v>
          </cell>
          <cell r="C237" t="str">
            <v>GRM216F11E104ZA01D Taping</v>
          </cell>
          <cell r="D237" t="str">
            <v>CT175</v>
          </cell>
          <cell r="E237" t="str">
            <v>SIIX</v>
          </cell>
          <cell r="F237">
            <v>3.8E-3</v>
          </cell>
          <cell r="G237">
            <v>-52000</v>
          </cell>
          <cell r="H237">
            <v>33979</v>
          </cell>
        </row>
        <row r="238">
          <cell r="A238" t="str">
            <v>113404904X</v>
          </cell>
          <cell r="B238" t="str">
            <v>electronics parts</v>
          </cell>
          <cell r="C238" t="str">
            <v>GRM21BB11A105KA01L Taping</v>
          </cell>
          <cell r="D238" t="str">
            <v>CT177</v>
          </cell>
          <cell r="E238" t="str">
            <v>SIIX</v>
          </cell>
          <cell r="F238">
            <v>2.0400000000000001E-2</v>
          </cell>
          <cell r="H238">
            <v>300</v>
          </cell>
        </row>
        <row r="239">
          <cell r="A239" t="str">
            <v>113406900X</v>
          </cell>
          <cell r="B239" t="str">
            <v>electronics parts</v>
          </cell>
          <cell r="C239" t="str">
            <v>GRM21BB11H104KA01L Taping</v>
          </cell>
          <cell r="D239" t="str">
            <v>CT201</v>
          </cell>
          <cell r="E239" t="str">
            <v>SIIX</v>
          </cell>
          <cell r="F239">
            <v>9.7999999999999997E-3</v>
          </cell>
          <cell r="G239">
            <v>-3000</v>
          </cell>
          <cell r="H239">
            <v>5262</v>
          </cell>
        </row>
        <row r="240">
          <cell r="A240" t="str">
            <v>115460603X</v>
          </cell>
          <cell r="B240" t="str">
            <v>electronics parts</v>
          </cell>
          <cell r="C240" t="str">
            <v>DMX26S 32.768KHz 16 Tape</v>
          </cell>
          <cell r="D240" t="str">
            <v>CT680</v>
          </cell>
          <cell r="E240" t="str">
            <v>SIIX</v>
          </cell>
          <cell r="F240">
            <v>0.2717</v>
          </cell>
          <cell r="H240">
            <v>153</v>
          </cell>
        </row>
        <row r="241">
          <cell r="A241" t="str">
            <v>112800000T</v>
          </cell>
          <cell r="B241" t="str">
            <v>electronics parts</v>
          </cell>
          <cell r="C241" t="str">
            <v>ERJ6GEY0R00V Taping</v>
          </cell>
          <cell r="D241" t="str">
            <v>CT034</v>
          </cell>
          <cell r="E241" t="str">
            <v>SIIX</v>
          </cell>
          <cell r="F241">
            <v>1.0399999999999999E-3</v>
          </cell>
          <cell r="G241">
            <v>-10000</v>
          </cell>
          <cell r="H241">
            <v>6900</v>
          </cell>
        </row>
        <row r="242">
          <cell r="A242" t="str">
            <v>112800046T</v>
          </cell>
          <cell r="B242" t="str">
            <v>electronics parts</v>
          </cell>
          <cell r="C242" t="str">
            <v>ERJ6GEYJ2R2V Taping</v>
          </cell>
          <cell r="D242" t="str">
            <v>CT035</v>
          </cell>
          <cell r="E242" t="str">
            <v>SIIX</v>
          </cell>
          <cell r="F242">
            <v>1.0399999999999999E-3</v>
          </cell>
          <cell r="H242">
            <v>120</v>
          </cell>
        </row>
        <row r="243">
          <cell r="A243" t="str">
            <v>112800208T</v>
          </cell>
          <cell r="B243" t="str">
            <v>electronics parts</v>
          </cell>
          <cell r="C243" t="str">
            <v>ERJ6GEYJ100V Taping</v>
          </cell>
          <cell r="D243" t="str">
            <v>CT036</v>
          </cell>
          <cell r="E243" t="str">
            <v>SIIX</v>
          </cell>
          <cell r="F243">
            <v>1.0399999999999999E-3</v>
          </cell>
          <cell r="H243">
            <v>6736</v>
          </cell>
        </row>
        <row r="244">
          <cell r="A244" t="str">
            <v>112800282T</v>
          </cell>
          <cell r="B244" t="str">
            <v>electronics parts</v>
          </cell>
          <cell r="C244" t="str">
            <v>ERJ6GEYJ220V Taping</v>
          </cell>
          <cell r="D244" t="str">
            <v>CT037</v>
          </cell>
          <cell r="E244" t="str">
            <v>SIIX</v>
          </cell>
          <cell r="F244">
            <v>1.0399999999999999E-3</v>
          </cell>
          <cell r="H244">
            <v>2344</v>
          </cell>
        </row>
        <row r="245">
          <cell r="A245" t="str">
            <v>112800305T</v>
          </cell>
          <cell r="B245" t="str">
            <v>electronics parts</v>
          </cell>
          <cell r="C245" t="str">
            <v>ERJ6GEYJ270V Taping</v>
          </cell>
          <cell r="D245" t="str">
            <v>CT038</v>
          </cell>
          <cell r="E245" t="str">
            <v>SIIX</v>
          </cell>
          <cell r="F245">
            <v>1.0399999999999999E-3</v>
          </cell>
          <cell r="G245">
            <v>-5000</v>
          </cell>
          <cell r="H245">
            <v>1880</v>
          </cell>
        </row>
        <row r="246">
          <cell r="A246" t="str">
            <v>112800341T</v>
          </cell>
          <cell r="B246" t="str">
            <v>electronics parts</v>
          </cell>
          <cell r="C246" t="str">
            <v>ERJ6GEYJ390V Taping</v>
          </cell>
          <cell r="D246" t="str">
            <v>CT039</v>
          </cell>
          <cell r="E246" t="str">
            <v>SIIX</v>
          </cell>
          <cell r="F246">
            <v>1.0399999999999999E-3</v>
          </cell>
          <cell r="H246">
            <v>3488</v>
          </cell>
        </row>
        <row r="247">
          <cell r="A247" t="str">
            <v>112800389T</v>
          </cell>
          <cell r="B247" t="str">
            <v>electronics parts</v>
          </cell>
          <cell r="C247" t="str">
            <v>ERJ6GEYJ560V Taping</v>
          </cell>
          <cell r="D247" t="str">
            <v>CT040</v>
          </cell>
          <cell r="E247" t="str">
            <v>SIIX</v>
          </cell>
          <cell r="F247">
            <v>1.0399999999999999E-3</v>
          </cell>
          <cell r="H247">
            <v>3272</v>
          </cell>
        </row>
        <row r="248">
          <cell r="A248" t="str">
            <v>112800396T</v>
          </cell>
          <cell r="B248" t="str">
            <v>electronics parts</v>
          </cell>
          <cell r="C248" t="str">
            <v>ERJ6GEYJ620V Taping</v>
          </cell>
          <cell r="D248" t="str">
            <v>CT041</v>
          </cell>
          <cell r="E248" t="str">
            <v>SIIX</v>
          </cell>
          <cell r="F248">
            <v>1.0399999999999999E-3</v>
          </cell>
          <cell r="H248">
            <v>256</v>
          </cell>
        </row>
        <row r="249">
          <cell r="A249" t="str">
            <v>112800404T</v>
          </cell>
          <cell r="B249" t="str">
            <v>electronics parts</v>
          </cell>
          <cell r="C249" t="str">
            <v>ERJ6GEYJ680V Taping</v>
          </cell>
          <cell r="D249" t="str">
            <v>CT042</v>
          </cell>
          <cell r="E249" t="str">
            <v>SIIX</v>
          </cell>
          <cell r="F249">
            <v>1.0399999999999999E-3</v>
          </cell>
          <cell r="H249">
            <v>200</v>
          </cell>
        </row>
        <row r="250">
          <cell r="A250" t="str">
            <v>112800415T</v>
          </cell>
          <cell r="B250" t="str">
            <v>electronics parts</v>
          </cell>
          <cell r="C250" t="str">
            <v>ERJ6GEYJ750V Taping</v>
          </cell>
          <cell r="D250" t="str">
            <v>CT043</v>
          </cell>
          <cell r="E250" t="str">
            <v>SIIX</v>
          </cell>
          <cell r="F250">
            <v>1.0399999999999999E-3</v>
          </cell>
          <cell r="G250">
            <v>-5000</v>
          </cell>
          <cell r="H250">
            <v>4684</v>
          </cell>
        </row>
        <row r="251">
          <cell r="A251" t="str">
            <v>112800428T</v>
          </cell>
          <cell r="B251" t="str">
            <v>electronics parts</v>
          </cell>
          <cell r="C251" t="str">
            <v>ERJ6GEYJ820V Taping</v>
          </cell>
          <cell r="D251" t="str">
            <v>CT044</v>
          </cell>
          <cell r="E251" t="str">
            <v>SIIX</v>
          </cell>
          <cell r="F251">
            <v>1.0399999999999999E-3</v>
          </cell>
          <cell r="G251">
            <v>-5000</v>
          </cell>
          <cell r="H251">
            <v>3248</v>
          </cell>
        </row>
        <row r="252">
          <cell r="A252" t="str">
            <v>112800440T</v>
          </cell>
          <cell r="B252" t="str">
            <v>electronics parts</v>
          </cell>
          <cell r="C252" t="str">
            <v>ERJ6GEYJ101V Taping</v>
          </cell>
          <cell r="D252" t="str">
            <v>CT045</v>
          </cell>
          <cell r="E252" t="str">
            <v>SIIX</v>
          </cell>
          <cell r="F252">
            <v>1.0399999999999999E-3</v>
          </cell>
          <cell r="G252">
            <v>-10000</v>
          </cell>
          <cell r="H252">
            <v>9822</v>
          </cell>
        </row>
        <row r="253">
          <cell r="A253" t="str">
            <v>112800460T</v>
          </cell>
          <cell r="B253" t="str">
            <v>electronics parts</v>
          </cell>
          <cell r="C253" t="str">
            <v>ERJ6GEYJ121V Taping</v>
          </cell>
          <cell r="D253" t="str">
            <v>CT046</v>
          </cell>
          <cell r="E253" t="str">
            <v>SIIX</v>
          </cell>
          <cell r="F253">
            <v>1.0399999999999999E-3</v>
          </cell>
          <cell r="G253">
            <v>-5000</v>
          </cell>
          <cell r="H253">
            <v>3472</v>
          </cell>
        </row>
        <row r="254">
          <cell r="A254" t="str">
            <v>112800488T</v>
          </cell>
          <cell r="B254" t="str">
            <v>electronics parts</v>
          </cell>
          <cell r="C254" t="str">
            <v>ERJ6GEYJ151V Taping</v>
          </cell>
          <cell r="D254" t="str">
            <v>CT047</v>
          </cell>
          <cell r="E254" t="str">
            <v>SIIX</v>
          </cell>
          <cell r="F254">
            <v>1.0399999999999999E-3</v>
          </cell>
          <cell r="G254">
            <v>-5000</v>
          </cell>
          <cell r="H254">
            <v>876</v>
          </cell>
        </row>
        <row r="255">
          <cell r="A255" t="str">
            <v>112800505T</v>
          </cell>
          <cell r="B255" t="str">
            <v>electronics parts</v>
          </cell>
          <cell r="C255" t="str">
            <v>ERJ6GEYJ181V Taping</v>
          </cell>
          <cell r="D255" t="str">
            <v>CT048</v>
          </cell>
          <cell r="E255" t="str">
            <v>SIIX</v>
          </cell>
          <cell r="F255">
            <v>1.0399999999999999E-3</v>
          </cell>
          <cell r="H255">
            <v>8438</v>
          </cell>
        </row>
        <row r="256">
          <cell r="A256" t="str">
            <v>112800529T</v>
          </cell>
          <cell r="B256" t="str">
            <v>electronics parts</v>
          </cell>
          <cell r="C256" t="str">
            <v>ERJ6GEYJ221V Taping</v>
          </cell>
          <cell r="D256" t="str">
            <v>CT049</v>
          </cell>
          <cell r="E256" t="str">
            <v>SIIX</v>
          </cell>
          <cell r="F256">
            <v>1.0399999999999999E-3</v>
          </cell>
          <cell r="H256">
            <v>652</v>
          </cell>
        </row>
        <row r="257">
          <cell r="A257" t="str">
            <v>112800541T</v>
          </cell>
          <cell r="B257" t="str">
            <v>electronics parts</v>
          </cell>
          <cell r="C257" t="str">
            <v>ERJ6GEYJ271V Taping</v>
          </cell>
          <cell r="D257" t="str">
            <v>CT050</v>
          </cell>
          <cell r="E257" t="str">
            <v>SIIX</v>
          </cell>
          <cell r="F257">
            <v>1.0399999999999999E-3</v>
          </cell>
          <cell r="G257">
            <v>-5000</v>
          </cell>
          <cell r="H257">
            <v>2256</v>
          </cell>
        </row>
        <row r="258">
          <cell r="A258" t="str">
            <v>112800561T</v>
          </cell>
          <cell r="B258" t="str">
            <v>electronics parts</v>
          </cell>
          <cell r="C258" t="str">
            <v>ERJ6GEYJ331V Taping</v>
          </cell>
          <cell r="D258" t="str">
            <v>CT051</v>
          </cell>
          <cell r="E258" t="str">
            <v>SIIX</v>
          </cell>
          <cell r="F258">
            <v>1.0399999999999999E-3</v>
          </cell>
          <cell r="H258">
            <v>766</v>
          </cell>
        </row>
        <row r="259">
          <cell r="A259" t="str">
            <v>112800589T</v>
          </cell>
          <cell r="B259" t="str">
            <v>electronics parts</v>
          </cell>
          <cell r="C259" t="str">
            <v>ERJ6GEYJ391V Taping</v>
          </cell>
          <cell r="D259" t="str">
            <v>CT052</v>
          </cell>
          <cell r="E259" t="str">
            <v>SIIX</v>
          </cell>
          <cell r="F259">
            <v>1.0399999999999999E-3</v>
          </cell>
          <cell r="H259">
            <v>2746</v>
          </cell>
        </row>
        <row r="260">
          <cell r="A260" t="str">
            <v>112800608T</v>
          </cell>
          <cell r="B260" t="str">
            <v>electronics parts</v>
          </cell>
          <cell r="C260" t="str">
            <v>ERJ6GEYJ471V Taping</v>
          </cell>
          <cell r="D260" t="str">
            <v>CT053</v>
          </cell>
          <cell r="E260" t="str">
            <v>SIIX</v>
          </cell>
          <cell r="F260">
            <v>1.0399999999999999E-3</v>
          </cell>
          <cell r="G260">
            <v>-5000</v>
          </cell>
          <cell r="H260">
            <v>4146</v>
          </cell>
        </row>
        <row r="261">
          <cell r="A261" t="str">
            <v>112800622T</v>
          </cell>
          <cell r="B261" t="str">
            <v>electronics parts</v>
          </cell>
          <cell r="C261" t="str">
            <v>ERJ6GEYJ561V Taping</v>
          </cell>
          <cell r="D261" t="str">
            <v>CT054</v>
          </cell>
          <cell r="E261" t="str">
            <v>SIIX</v>
          </cell>
          <cell r="F261">
            <v>1.0399999999999999E-3</v>
          </cell>
          <cell r="H261">
            <v>792</v>
          </cell>
        </row>
        <row r="262">
          <cell r="A262" t="str">
            <v>112800644T</v>
          </cell>
          <cell r="B262" t="str">
            <v>electronics parts</v>
          </cell>
          <cell r="C262" t="str">
            <v>ERJ6GEYJ681V Taping</v>
          </cell>
          <cell r="D262" t="str">
            <v>CT055</v>
          </cell>
          <cell r="E262" t="str">
            <v>SIIX</v>
          </cell>
          <cell r="F262">
            <v>1.0399999999999999E-3</v>
          </cell>
          <cell r="H262">
            <v>1234</v>
          </cell>
        </row>
        <row r="263">
          <cell r="A263" t="str">
            <v>112800664T</v>
          </cell>
          <cell r="B263" t="str">
            <v>electronics parts</v>
          </cell>
          <cell r="C263" t="str">
            <v>ERJ6GEYJ821V Taping</v>
          </cell>
          <cell r="D263" t="str">
            <v>CT056</v>
          </cell>
          <cell r="E263" t="str">
            <v>SIIX</v>
          </cell>
          <cell r="F263">
            <v>1.0399999999999999E-3</v>
          </cell>
          <cell r="H263">
            <v>200</v>
          </cell>
        </row>
        <row r="264">
          <cell r="A264" t="str">
            <v>112800682T</v>
          </cell>
          <cell r="B264" t="str">
            <v>electronics parts</v>
          </cell>
          <cell r="C264" t="str">
            <v>ERJ6GEYJ102V Taping</v>
          </cell>
          <cell r="D264" t="str">
            <v>CT057</v>
          </cell>
          <cell r="E264" t="str">
            <v>SIIX</v>
          </cell>
          <cell r="F264">
            <v>1.0399999999999999E-3</v>
          </cell>
          <cell r="G264">
            <v>-15000</v>
          </cell>
          <cell r="H264">
            <v>12303</v>
          </cell>
        </row>
        <row r="265">
          <cell r="A265" t="str">
            <v>112800703T</v>
          </cell>
          <cell r="B265" t="str">
            <v>electronics parts</v>
          </cell>
          <cell r="C265" t="str">
            <v>ERJ6GEYJ122V Taping</v>
          </cell>
          <cell r="D265" t="str">
            <v>CT058</v>
          </cell>
          <cell r="E265" t="str">
            <v>SIIX</v>
          </cell>
          <cell r="F265">
            <v>1.0399999999999999E-3</v>
          </cell>
          <cell r="H265">
            <v>2542</v>
          </cell>
        </row>
        <row r="266">
          <cell r="A266" t="str">
            <v>112800727T</v>
          </cell>
          <cell r="B266" t="str">
            <v>electronics parts</v>
          </cell>
          <cell r="C266" t="str">
            <v>ERJ6GEYJ152V Taping</v>
          </cell>
          <cell r="D266" t="str">
            <v>CT059</v>
          </cell>
          <cell r="E266" t="str">
            <v>SIIX</v>
          </cell>
          <cell r="F266">
            <v>1.0399999999999999E-3</v>
          </cell>
          <cell r="H266">
            <v>2044</v>
          </cell>
        </row>
        <row r="267">
          <cell r="A267" t="str">
            <v>112800749T</v>
          </cell>
          <cell r="B267" t="str">
            <v>electronics parts</v>
          </cell>
          <cell r="C267" t="str">
            <v>ERJ6GEYJ182V Taping</v>
          </cell>
          <cell r="D267" t="str">
            <v>CT060</v>
          </cell>
          <cell r="E267" t="str">
            <v>SIIX</v>
          </cell>
          <cell r="F267">
            <v>1.0399999999999999E-3</v>
          </cell>
          <cell r="G267">
            <v>-5000</v>
          </cell>
          <cell r="H267">
            <v>3338</v>
          </cell>
        </row>
        <row r="268">
          <cell r="A268" t="str">
            <v>112800769T</v>
          </cell>
          <cell r="B268" t="str">
            <v>electronics parts</v>
          </cell>
          <cell r="C268" t="str">
            <v>ERJ6GEYJ222V Taping</v>
          </cell>
          <cell r="D268" t="str">
            <v>CT061</v>
          </cell>
          <cell r="E268" t="str">
            <v>SIIX</v>
          </cell>
          <cell r="F268">
            <v>1.0399999999999999E-3</v>
          </cell>
          <cell r="H268">
            <v>2944</v>
          </cell>
        </row>
        <row r="269">
          <cell r="A269" t="str">
            <v>112800787T</v>
          </cell>
          <cell r="B269" t="str">
            <v>electronics parts</v>
          </cell>
          <cell r="C269" t="str">
            <v>ERJ6GEYJ272V Taping</v>
          </cell>
          <cell r="D269" t="str">
            <v>CT062</v>
          </cell>
          <cell r="E269" t="str">
            <v>SIIX</v>
          </cell>
          <cell r="F269">
            <v>1.0399999999999999E-3</v>
          </cell>
          <cell r="G269">
            <v>-5000</v>
          </cell>
          <cell r="H269">
            <v>5380</v>
          </cell>
        </row>
        <row r="270">
          <cell r="A270" t="str">
            <v>112800794T</v>
          </cell>
          <cell r="B270" t="str">
            <v>electronics parts</v>
          </cell>
          <cell r="C270" t="str">
            <v>ERJ6GEYJ302V Taping</v>
          </cell>
          <cell r="D270" t="str">
            <v>CT063</v>
          </cell>
          <cell r="E270" t="str">
            <v>SIIX</v>
          </cell>
          <cell r="F270">
            <v>1.0399999999999999E-3</v>
          </cell>
          <cell r="H270">
            <v>396</v>
          </cell>
        </row>
        <row r="271">
          <cell r="A271" t="str">
            <v>112800800T</v>
          </cell>
          <cell r="B271" t="str">
            <v>electronics parts</v>
          </cell>
          <cell r="C271" t="str">
            <v>ERJ6GEYJ332V Taping</v>
          </cell>
          <cell r="D271" t="str">
            <v>CT064</v>
          </cell>
          <cell r="E271" t="str">
            <v>SIIX</v>
          </cell>
          <cell r="F271">
            <v>1.0399999999999999E-3</v>
          </cell>
          <cell r="H271">
            <v>2242</v>
          </cell>
        </row>
        <row r="272">
          <cell r="A272" t="str">
            <v>112800824T</v>
          </cell>
          <cell r="B272" t="str">
            <v>electronics parts</v>
          </cell>
          <cell r="C272" t="str">
            <v>ERJ6GEYJ392V Taping</v>
          </cell>
          <cell r="D272" t="str">
            <v>CT065</v>
          </cell>
          <cell r="E272" t="str">
            <v>SIIX</v>
          </cell>
          <cell r="F272">
            <v>1.0399999999999999E-3</v>
          </cell>
          <cell r="G272">
            <v>-5000</v>
          </cell>
          <cell r="H272">
            <v>6940</v>
          </cell>
        </row>
        <row r="273">
          <cell r="A273" t="str">
            <v>112800846T</v>
          </cell>
          <cell r="B273" t="str">
            <v>electronics parts</v>
          </cell>
          <cell r="C273" t="str">
            <v>ERJ6GEYJ472V Taping</v>
          </cell>
          <cell r="D273" t="str">
            <v>CT066</v>
          </cell>
          <cell r="E273" t="str">
            <v>SIIX</v>
          </cell>
          <cell r="F273">
            <v>1.0399999999999999E-3</v>
          </cell>
          <cell r="G273">
            <v>-5000</v>
          </cell>
          <cell r="H273">
            <v>5952</v>
          </cell>
        </row>
        <row r="274">
          <cell r="A274" t="str">
            <v>112800866T</v>
          </cell>
          <cell r="B274" t="str">
            <v>electronics parts</v>
          </cell>
          <cell r="C274" t="str">
            <v>ERJ6GEYJ562V Taping</v>
          </cell>
          <cell r="D274" t="str">
            <v>CT067</v>
          </cell>
          <cell r="E274" t="str">
            <v>SIIX</v>
          </cell>
          <cell r="F274">
            <v>1.0399999999999999E-3</v>
          </cell>
          <cell r="G274">
            <v>-40000</v>
          </cell>
          <cell r="H274">
            <v>37014</v>
          </cell>
        </row>
        <row r="275">
          <cell r="A275" t="str">
            <v>112800884T</v>
          </cell>
          <cell r="B275" t="str">
            <v>electronics parts</v>
          </cell>
          <cell r="C275" t="str">
            <v>ERJ6GEYJ682V Taping</v>
          </cell>
          <cell r="D275" t="str">
            <v>CT068</v>
          </cell>
          <cell r="E275" t="str">
            <v>SIIX</v>
          </cell>
          <cell r="F275">
            <v>1.0399999999999999E-3</v>
          </cell>
          <cell r="G275">
            <v>-5000</v>
          </cell>
          <cell r="H275">
            <v>5266</v>
          </cell>
        </row>
        <row r="276">
          <cell r="A276" t="str">
            <v>112800909T</v>
          </cell>
          <cell r="B276" t="str">
            <v>electronics parts</v>
          </cell>
          <cell r="C276" t="str">
            <v>ERJ6GEYJ822V Taping</v>
          </cell>
          <cell r="D276" t="str">
            <v>CT069</v>
          </cell>
          <cell r="E276" t="str">
            <v>SIIX</v>
          </cell>
          <cell r="F276">
            <v>1.0399999999999999E-3</v>
          </cell>
          <cell r="H276">
            <v>14330</v>
          </cell>
        </row>
        <row r="277">
          <cell r="A277" t="str">
            <v>112800923T</v>
          </cell>
          <cell r="B277" t="str">
            <v>electronics parts</v>
          </cell>
          <cell r="C277" t="str">
            <v>ERJ6GEYJ103V Taping</v>
          </cell>
          <cell r="D277" t="str">
            <v>CT070</v>
          </cell>
          <cell r="E277" t="str">
            <v>SIIX</v>
          </cell>
          <cell r="F277">
            <v>1.0399999999999999E-3</v>
          </cell>
          <cell r="G277">
            <v>-30000</v>
          </cell>
          <cell r="H277">
            <v>22998</v>
          </cell>
        </row>
        <row r="278">
          <cell r="A278" t="str">
            <v>112800945T</v>
          </cell>
          <cell r="B278" t="str">
            <v>electronics parts</v>
          </cell>
          <cell r="C278" t="str">
            <v>ERJ6GEYJ123V Taping</v>
          </cell>
          <cell r="D278" t="str">
            <v>CT071</v>
          </cell>
          <cell r="E278" t="str">
            <v>SIIX</v>
          </cell>
          <cell r="F278">
            <v>1.0399999999999999E-3</v>
          </cell>
          <cell r="G278">
            <v>-10000</v>
          </cell>
          <cell r="H278">
            <v>6460</v>
          </cell>
        </row>
        <row r="279">
          <cell r="A279" t="str">
            <v>112800965T</v>
          </cell>
          <cell r="B279" t="str">
            <v>electronics parts</v>
          </cell>
          <cell r="C279" t="str">
            <v>ERJ6GEYJ153V Taping</v>
          </cell>
          <cell r="D279" t="str">
            <v>CT072</v>
          </cell>
          <cell r="E279" t="str">
            <v>SIIX</v>
          </cell>
          <cell r="F279">
            <v>1.0399999999999999E-3</v>
          </cell>
          <cell r="G279">
            <v>-10000</v>
          </cell>
          <cell r="H279">
            <v>14086</v>
          </cell>
        </row>
        <row r="280">
          <cell r="A280" t="str">
            <v>112800983T</v>
          </cell>
          <cell r="B280" t="str">
            <v>electronics parts</v>
          </cell>
          <cell r="C280" t="str">
            <v>ERJ6GEYJ183V Taping</v>
          </cell>
          <cell r="D280" t="str">
            <v>CT073</v>
          </cell>
          <cell r="E280" t="str">
            <v>SIIX</v>
          </cell>
          <cell r="F280">
            <v>1.0399999999999999E-3</v>
          </cell>
          <cell r="G280">
            <v>-10000</v>
          </cell>
          <cell r="H280">
            <v>6190</v>
          </cell>
        </row>
        <row r="281">
          <cell r="A281" t="str">
            <v>112800990T</v>
          </cell>
          <cell r="B281" t="str">
            <v>electronics parts</v>
          </cell>
          <cell r="C281" t="str">
            <v>ERJ6GEYJ203V Taping</v>
          </cell>
          <cell r="D281" t="str">
            <v>CT074</v>
          </cell>
          <cell r="E281" t="str">
            <v>SIIX</v>
          </cell>
          <cell r="F281">
            <v>1.0399999999999999E-3</v>
          </cell>
          <cell r="H281">
            <v>1372</v>
          </cell>
        </row>
        <row r="282">
          <cell r="A282" t="str">
            <v>112801009T</v>
          </cell>
          <cell r="B282" t="str">
            <v>electronics parts</v>
          </cell>
          <cell r="C282" t="str">
            <v>ERJ6GEYJ223V Taping</v>
          </cell>
          <cell r="D282" t="str">
            <v>CT075</v>
          </cell>
          <cell r="E282" t="str">
            <v>SIIX</v>
          </cell>
          <cell r="F282">
            <v>1.0399999999999999E-3</v>
          </cell>
          <cell r="G282">
            <v>-25000</v>
          </cell>
          <cell r="H282">
            <v>18428</v>
          </cell>
        </row>
        <row r="283">
          <cell r="A283" t="str">
            <v>112801023T</v>
          </cell>
          <cell r="B283" t="str">
            <v>electronics parts</v>
          </cell>
          <cell r="C283" t="str">
            <v>ERJ6GEYJ273V Taping</v>
          </cell>
          <cell r="D283" t="str">
            <v>CT076</v>
          </cell>
          <cell r="E283" t="str">
            <v>SIIX</v>
          </cell>
          <cell r="F283">
            <v>1.0399999999999999E-3</v>
          </cell>
          <cell r="H283">
            <v>336</v>
          </cell>
        </row>
        <row r="284">
          <cell r="A284" t="str">
            <v>112801045T</v>
          </cell>
          <cell r="B284" t="str">
            <v>electronics parts</v>
          </cell>
          <cell r="C284" t="str">
            <v>ERJ6GEYJ333V Taping</v>
          </cell>
          <cell r="D284" t="str">
            <v>CT077</v>
          </cell>
          <cell r="E284" t="str">
            <v>SIIX</v>
          </cell>
          <cell r="F284">
            <v>1.0399999999999999E-3</v>
          </cell>
          <cell r="G284">
            <v>-5000</v>
          </cell>
          <cell r="H284">
            <v>4582</v>
          </cell>
        </row>
        <row r="285">
          <cell r="A285" t="str">
            <v>112801065T</v>
          </cell>
          <cell r="B285" t="str">
            <v>electronics parts</v>
          </cell>
          <cell r="C285" t="str">
            <v>ERJ6GEYJ393V Taping</v>
          </cell>
          <cell r="D285" t="str">
            <v>CT078</v>
          </cell>
          <cell r="E285" t="str">
            <v>SIIX</v>
          </cell>
          <cell r="F285">
            <v>1.0399999999999999E-3</v>
          </cell>
          <cell r="G285">
            <v>-5000</v>
          </cell>
          <cell r="H285">
            <v>2842</v>
          </cell>
        </row>
        <row r="286">
          <cell r="A286" t="str">
            <v>112801083T</v>
          </cell>
          <cell r="B286" t="str">
            <v>electronics parts</v>
          </cell>
          <cell r="C286" t="str">
            <v>ERJ6GEYJ473V Taping</v>
          </cell>
          <cell r="D286" t="str">
            <v>CT079</v>
          </cell>
          <cell r="E286" t="str">
            <v>SIIX</v>
          </cell>
          <cell r="F286">
            <v>1.0399999999999999E-3</v>
          </cell>
          <cell r="G286">
            <v>-5000</v>
          </cell>
          <cell r="H286">
            <v>3792</v>
          </cell>
        </row>
        <row r="287">
          <cell r="A287" t="str">
            <v>112801102T</v>
          </cell>
          <cell r="B287" t="str">
            <v>electronics parts</v>
          </cell>
          <cell r="C287" t="str">
            <v>ERJ6GEYJ563V Taping</v>
          </cell>
          <cell r="D287" t="str">
            <v>CT080</v>
          </cell>
          <cell r="E287" t="str">
            <v>SIIX</v>
          </cell>
          <cell r="F287">
            <v>1.0399999999999999E-3</v>
          </cell>
          <cell r="G287">
            <v>-10000</v>
          </cell>
          <cell r="H287">
            <v>9160</v>
          </cell>
        </row>
        <row r="288">
          <cell r="A288" t="str">
            <v>112801126T</v>
          </cell>
          <cell r="B288" t="str">
            <v>electronics parts</v>
          </cell>
          <cell r="C288" t="str">
            <v>ERJ6GEYJ683V Taping</v>
          </cell>
          <cell r="D288" t="str">
            <v>CT081</v>
          </cell>
          <cell r="E288" t="str">
            <v>SIIX</v>
          </cell>
          <cell r="F288">
            <v>1.0399999999999999E-3</v>
          </cell>
          <cell r="H288">
            <v>1864</v>
          </cell>
        </row>
        <row r="289">
          <cell r="A289" t="str">
            <v>112801148T</v>
          </cell>
          <cell r="B289" t="str">
            <v>electronics parts</v>
          </cell>
          <cell r="C289" t="str">
            <v>ERJ6GEYJ823V Taping</v>
          </cell>
          <cell r="D289" t="str">
            <v>CT082</v>
          </cell>
          <cell r="E289" t="str">
            <v>SIIX</v>
          </cell>
          <cell r="F289">
            <v>1.0399999999999999E-3</v>
          </cell>
          <cell r="G289">
            <v>-10000</v>
          </cell>
          <cell r="H289">
            <v>10382</v>
          </cell>
        </row>
        <row r="290">
          <cell r="A290" t="str">
            <v>112801168T</v>
          </cell>
          <cell r="B290" t="str">
            <v>electronics parts</v>
          </cell>
          <cell r="C290" t="str">
            <v>ERJ6GEYJ104V Taping</v>
          </cell>
          <cell r="D290" t="str">
            <v>CT083</v>
          </cell>
          <cell r="E290" t="str">
            <v>SIIX</v>
          </cell>
          <cell r="F290">
            <v>1.0399999999999999E-3</v>
          </cell>
          <cell r="G290">
            <v>-5000</v>
          </cell>
          <cell r="H290">
            <v>4342</v>
          </cell>
        </row>
        <row r="291">
          <cell r="A291" t="str">
            <v>112801207T</v>
          </cell>
          <cell r="B291" t="str">
            <v>electronics parts</v>
          </cell>
          <cell r="C291" t="str">
            <v>ERJ6GEYJ154V Taping</v>
          </cell>
          <cell r="D291" t="str">
            <v>CT084</v>
          </cell>
          <cell r="E291" t="str">
            <v>SIIX</v>
          </cell>
          <cell r="F291">
            <v>1.0399999999999999E-3</v>
          </cell>
          <cell r="H291">
            <v>80</v>
          </cell>
        </row>
        <row r="292">
          <cell r="A292" t="str">
            <v>112801221T</v>
          </cell>
          <cell r="B292" t="str">
            <v>electronics parts</v>
          </cell>
          <cell r="C292" t="str">
            <v>ERJ6GEYJ184V Taping</v>
          </cell>
          <cell r="D292" t="str">
            <v>CT085</v>
          </cell>
          <cell r="E292" t="str">
            <v>SIIX</v>
          </cell>
          <cell r="F292">
            <v>1.0399999999999999E-3</v>
          </cell>
          <cell r="H292">
            <v>1440</v>
          </cell>
        </row>
        <row r="293">
          <cell r="A293" t="str">
            <v>112801243T</v>
          </cell>
          <cell r="B293" t="str">
            <v>electronics parts</v>
          </cell>
          <cell r="C293" t="str">
            <v>ERJ6GEYJ224V Taping</v>
          </cell>
          <cell r="D293" t="str">
            <v>CT086</v>
          </cell>
          <cell r="E293" t="str">
            <v>SIIX</v>
          </cell>
          <cell r="F293">
            <v>1.0399999999999999E-3</v>
          </cell>
          <cell r="H293">
            <v>2644</v>
          </cell>
        </row>
        <row r="294">
          <cell r="A294" t="str">
            <v>112801263T</v>
          </cell>
          <cell r="B294" t="str">
            <v>electronics parts</v>
          </cell>
          <cell r="C294" t="str">
            <v>ERJ6GEYJ274V Taping</v>
          </cell>
          <cell r="D294" t="str">
            <v>CT087</v>
          </cell>
          <cell r="E294" t="str">
            <v>SIIX</v>
          </cell>
          <cell r="F294">
            <v>1.0399999999999999E-3</v>
          </cell>
          <cell r="H294">
            <v>482</v>
          </cell>
        </row>
        <row r="295">
          <cell r="A295" t="str">
            <v>112801304T</v>
          </cell>
          <cell r="B295" t="str">
            <v>electronics parts</v>
          </cell>
          <cell r="C295" t="str">
            <v>ERJ6GEYJ394V Taping</v>
          </cell>
          <cell r="D295" t="str">
            <v>CT088</v>
          </cell>
          <cell r="E295" t="str">
            <v>SIIX</v>
          </cell>
          <cell r="F295">
            <v>1.0399999999999999E-3</v>
          </cell>
          <cell r="H295">
            <v>256</v>
          </cell>
        </row>
        <row r="296">
          <cell r="A296" t="str">
            <v>112801328T</v>
          </cell>
          <cell r="B296" t="str">
            <v>electronics parts</v>
          </cell>
          <cell r="C296" t="str">
            <v>ERJ6GEYJ474V Taping</v>
          </cell>
          <cell r="D296" t="str">
            <v>CT089</v>
          </cell>
          <cell r="E296" t="str">
            <v>SIIX</v>
          </cell>
          <cell r="F296">
            <v>1.0399999999999999E-3</v>
          </cell>
          <cell r="H296">
            <v>656</v>
          </cell>
        </row>
        <row r="297">
          <cell r="A297" t="str">
            <v>112801340T</v>
          </cell>
          <cell r="B297" t="str">
            <v>electronics parts</v>
          </cell>
          <cell r="C297" t="str">
            <v>ERJ6GEYJ564V Taping</v>
          </cell>
          <cell r="D297" t="str">
            <v>CT090</v>
          </cell>
          <cell r="E297" t="str">
            <v>SIIX</v>
          </cell>
          <cell r="F297">
            <v>1.0399999999999999E-3</v>
          </cell>
          <cell r="H297">
            <v>3158</v>
          </cell>
        </row>
        <row r="298">
          <cell r="A298" t="str">
            <v>112801403T</v>
          </cell>
          <cell r="B298" t="str">
            <v>electronics parts</v>
          </cell>
          <cell r="C298" t="str">
            <v>ERJ6GEYJ105V Taping</v>
          </cell>
          <cell r="D298" t="str">
            <v>CT091</v>
          </cell>
          <cell r="E298" t="str">
            <v>SIIX</v>
          </cell>
          <cell r="F298">
            <v>1.0399999999999999E-3</v>
          </cell>
          <cell r="H298">
            <v>120</v>
          </cell>
        </row>
        <row r="299">
          <cell r="A299" t="str">
            <v>112802244T</v>
          </cell>
          <cell r="B299" t="str">
            <v>electronics parts</v>
          </cell>
          <cell r="C299" t="str">
            <v>ERJ6ENF1001V Taping</v>
          </cell>
          <cell r="D299" t="str">
            <v>CT092</v>
          </cell>
          <cell r="E299" t="str">
            <v>SIIX</v>
          </cell>
          <cell r="F299">
            <v>1.0399999999999999E-3</v>
          </cell>
          <cell r="H299">
            <v>60</v>
          </cell>
        </row>
        <row r="300">
          <cell r="A300" t="str">
            <v>112802488T</v>
          </cell>
          <cell r="B300" t="str">
            <v>electronics parts</v>
          </cell>
          <cell r="C300" t="str">
            <v>ERJ6ENF1002V Taping</v>
          </cell>
          <cell r="D300" t="str">
            <v>CT093</v>
          </cell>
          <cell r="E300" t="str">
            <v>SIIX</v>
          </cell>
          <cell r="F300">
            <v>1.0399999999999999E-3</v>
          </cell>
          <cell r="H300">
            <v>240</v>
          </cell>
        </row>
        <row r="301">
          <cell r="A301" t="str">
            <v>112802664T</v>
          </cell>
          <cell r="B301" t="str">
            <v>electronics parts</v>
          </cell>
          <cell r="C301" t="str">
            <v>ERJ6ENF5602V Taping</v>
          </cell>
          <cell r="D301" t="str">
            <v>CT094</v>
          </cell>
          <cell r="E301" t="str">
            <v>SIIX</v>
          </cell>
          <cell r="F301">
            <v>1.0399999999999999E-3</v>
          </cell>
          <cell r="H301">
            <v>240</v>
          </cell>
        </row>
        <row r="302">
          <cell r="A302" t="str">
            <v>112803003X</v>
          </cell>
          <cell r="B302" t="str">
            <v>electronics parts</v>
          </cell>
          <cell r="C302" t="str">
            <v>ERJ3GEY0R00V Taping</v>
          </cell>
          <cell r="D302" t="str">
            <v>CT095</v>
          </cell>
          <cell r="E302" t="str">
            <v>SIIX</v>
          </cell>
          <cell r="F302">
            <v>1.0399999999999999E-3</v>
          </cell>
          <cell r="H302">
            <v>32606</v>
          </cell>
        </row>
        <row r="303">
          <cell r="A303" t="str">
            <v>112803212X</v>
          </cell>
          <cell r="B303" t="str">
            <v>electronics parts</v>
          </cell>
          <cell r="C303" t="str">
            <v>ERJ3GEYJ220V Taping</v>
          </cell>
          <cell r="D303" t="str">
            <v>CT096</v>
          </cell>
          <cell r="E303" t="str">
            <v>SIIX</v>
          </cell>
          <cell r="F303">
            <v>1.0399999999999999E-3</v>
          </cell>
          <cell r="H303">
            <v>7857</v>
          </cell>
        </row>
        <row r="304">
          <cell r="A304" t="str">
            <v>112803292X</v>
          </cell>
          <cell r="B304" t="str">
            <v>electronics parts</v>
          </cell>
          <cell r="C304" t="str">
            <v>ERJ3GEYJ470V Taping</v>
          </cell>
          <cell r="D304" t="str">
            <v>CT097</v>
          </cell>
          <cell r="E304" t="str">
            <v>SIIX</v>
          </cell>
          <cell r="F304">
            <v>1.0399999999999999E-3</v>
          </cell>
          <cell r="H304">
            <v>1273</v>
          </cell>
        </row>
        <row r="305">
          <cell r="A305" t="str">
            <v>112803337X</v>
          </cell>
          <cell r="B305" t="str">
            <v>electronics parts</v>
          </cell>
          <cell r="C305" t="str">
            <v>ERJ3GEYJ680V Taping</v>
          </cell>
          <cell r="D305" t="str">
            <v>CT098</v>
          </cell>
          <cell r="E305" t="str">
            <v>SIIX</v>
          </cell>
          <cell r="F305">
            <v>1.0399999999999999E-3</v>
          </cell>
          <cell r="H305">
            <v>1212</v>
          </cell>
        </row>
        <row r="306">
          <cell r="A306" t="str">
            <v>112803377X</v>
          </cell>
          <cell r="B306" t="str">
            <v>electronics parts</v>
          </cell>
          <cell r="C306" t="str">
            <v>ERJ3GEYJ101V Taping</v>
          </cell>
          <cell r="D306" t="str">
            <v>CT099</v>
          </cell>
          <cell r="E306" t="str">
            <v>SIIX</v>
          </cell>
          <cell r="F306">
            <v>1.0399999999999999E-3</v>
          </cell>
          <cell r="G306">
            <v>-10000</v>
          </cell>
          <cell r="H306">
            <v>29101</v>
          </cell>
        </row>
        <row r="307">
          <cell r="A307" t="str">
            <v>112803399X</v>
          </cell>
          <cell r="B307" t="str">
            <v>electronics parts</v>
          </cell>
          <cell r="C307" t="str">
            <v>ERJ3GEYJ121V Taping</v>
          </cell>
          <cell r="D307" t="str">
            <v>CT100</v>
          </cell>
          <cell r="E307" t="str">
            <v>SIIX</v>
          </cell>
          <cell r="F307">
            <v>1.0399999999999999E-3</v>
          </cell>
          <cell r="H307">
            <v>437</v>
          </cell>
        </row>
        <row r="308">
          <cell r="A308" t="str">
            <v>112803418X</v>
          </cell>
          <cell r="B308" t="str">
            <v>electronics parts</v>
          </cell>
          <cell r="C308" t="str">
            <v>ERJ3GEYJ151V Taping</v>
          </cell>
          <cell r="D308" t="str">
            <v>CT101</v>
          </cell>
          <cell r="E308" t="str">
            <v>SIIX</v>
          </cell>
          <cell r="F308">
            <v>1.0399999999999999E-3</v>
          </cell>
          <cell r="H308">
            <v>1304</v>
          </cell>
        </row>
        <row r="309">
          <cell r="A309" t="str">
            <v>112803452X</v>
          </cell>
          <cell r="B309" t="str">
            <v>electronics parts</v>
          </cell>
          <cell r="C309" t="str">
            <v>ERJ3GEYJ221V Taping</v>
          </cell>
          <cell r="D309" t="str">
            <v>CT102</v>
          </cell>
          <cell r="E309" t="str">
            <v>SIIX</v>
          </cell>
          <cell r="F309">
            <v>1.0399999999999999E-3</v>
          </cell>
          <cell r="G309">
            <v>-5000</v>
          </cell>
          <cell r="H309">
            <v>9116</v>
          </cell>
        </row>
        <row r="310">
          <cell r="A310" t="str">
            <v>112803498X</v>
          </cell>
          <cell r="B310" t="str">
            <v>electronics parts</v>
          </cell>
          <cell r="C310" t="str">
            <v>ERJ3GEYJ331V Taping</v>
          </cell>
          <cell r="D310" t="str">
            <v>CT103</v>
          </cell>
          <cell r="E310" t="str">
            <v>SIIX</v>
          </cell>
          <cell r="F310">
            <v>1.0399999999999999E-3</v>
          </cell>
          <cell r="G310">
            <v>-5000</v>
          </cell>
          <cell r="H310">
            <v>3647</v>
          </cell>
        </row>
        <row r="311">
          <cell r="A311" t="str">
            <v>112803519X</v>
          </cell>
          <cell r="B311" t="str">
            <v>electronics parts</v>
          </cell>
          <cell r="C311" t="str">
            <v>ERJ3GEYJ391V Taping</v>
          </cell>
          <cell r="D311" t="str">
            <v>CT104</v>
          </cell>
          <cell r="E311" t="str">
            <v>SIIX</v>
          </cell>
          <cell r="F311">
            <v>1.0399999999999999E-3</v>
          </cell>
          <cell r="H311">
            <v>6791</v>
          </cell>
        </row>
        <row r="312">
          <cell r="A312" t="str">
            <v>112803537X</v>
          </cell>
          <cell r="B312" t="str">
            <v>electronics parts</v>
          </cell>
          <cell r="C312" t="str">
            <v>ERJ3GEYJ471V Taping</v>
          </cell>
          <cell r="D312" t="str">
            <v>CT105</v>
          </cell>
          <cell r="E312" t="str">
            <v>SIIX</v>
          </cell>
          <cell r="F312">
            <v>1.0399999999999999E-3</v>
          </cell>
          <cell r="H312">
            <v>5365</v>
          </cell>
        </row>
        <row r="313">
          <cell r="A313" t="str">
            <v>112803553X</v>
          </cell>
          <cell r="B313" t="str">
            <v>electronics parts</v>
          </cell>
          <cell r="C313" t="str">
            <v>ERJ3GEYJ561V Taping</v>
          </cell>
          <cell r="D313" t="str">
            <v>CT106</v>
          </cell>
          <cell r="E313" t="str">
            <v>SIIX</v>
          </cell>
          <cell r="F313">
            <v>1.0399999999999999E-3</v>
          </cell>
          <cell r="H313">
            <v>2227</v>
          </cell>
        </row>
        <row r="314">
          <cell r="A314" t="str">
            <v>112803577X</v>
          </cell>
          <cell r="B314" t="str">
            <v>electronics parts</v>
          </cell>
          <cell r="C314" t="str">
            <v>ERJ3GEYJ681V Taping</v>
          </cell>
          <cell r="D314" t="str">
            <v>CT107</v>
          </cell>
          <cell r="E314" t="str">
            <v>SIIX</v>
          </cell>
          <cell r="F314">
            <v>1.0399999999999999E-3</v>
          </cell>
          <cell r="G314">
            <v>-5000</v>
          </cell>
          <cell r="H314">
            <v>8963</v>
          </cell>
        </row>
        <row r="315">
          <cell r="A315" t="str">
            <v>112803599X</v>
          </cell>
          <cell r="B315" t="str">
            <v>electronics parts</v>
          </cell>
          <cell r="C315" t="str">
            <v>ERJ3GEYJ821V Taping</v>
          </cell>
          <cell r="D315" t="str">
            <v>CT108</v>
          </cell>
          <cell r="E315" t="str">
            <v>SIIX</v>
          </cell>
          <cell r="F315">
            <v>1.0399999999999999E-3</v>
          </cell>
          <cell r="H315">
            <v>540</v>
          </cell>
        </row>
        <row r="316">
          <cell r="A316" t="str">
            <v>112803612X</v>
          </cell>
          <cell r="B316" t="str">
            <v>electronics parts</v>
          </cell>
          <cell r="C316" t="str">
            <v>ERJ3GEYJ102V Taping</v>
          </cell>
          <cell r="D316" t="str">
            <v>CT109</v>
          </cell>
          <cell r="E316" t="str">
            <v>SIIX</v>
          </cell>
          <cell r="F316">
            <v>1.0399999999999999E-3</v>
          </cell>
          <cell r="H316">
            <v>54887</v>
          </cell>
        </row>
        <row r="317">
          <cell r="A317" t="str">
            <v>112803656X</v>
          </cell>
          <cell r="B317" t="str">
            <v>electronics parts</v>
          </cell>
          <cell r="C317" t="str">
            <v>ERJ3GEYJ152V Taping</v>
          </cell>
          <cell r="D317" t="str">
            <v>CT110</v>
          </cell>
          <cell r="E317" t="str">
            <v>SIIX</v>
          </cell>
          <cell r="F317">
            <v>1.0399999999999999E-3</v>
          </cell>
          <cell r="H317">
            <v>1660</v>
          </cell>
        </row>
        <row r="318">
          <cell r="A318" t="str">
            <v>112803670X</v>
          </cell>
          <cell r="B318" t="str">
            <v>electronics parts</v>
          </cell>
          <cell r="C318" t="str">
            <v>ERJ3GEYJ182V Taping</v>
          </cell>
          <cell r="D318" t="str">
            <v>CT111</v>
          </cell>
          <cell r="E318" t="str">
            <v>SIIX</v>
          </cell>
          <cell r="F318">
            <v>1.0399999999999999E-3</v>
          </cell>
          <cell r="G318">
            <v>-15000</v>
          </cell>
          <cell r="H318">
            <v>17092</v>
          </cell>
        </row>
        <row r="319">
          <cell r="A319" t="str">
            <v>112803692X</v>
          </cell>
          <cell r="B319" t="str">
            <v>electronics parts</v>
          </cell>
          <cell r="C319" t="str">
            <v>ERJ3GEYJ222V Taping</v>
          </cell>
          <cell r="D319" t="str">
            <v>CT112</v>
          </cell>
          <cell r="E319" t="str">
            <v>SIIX</v>
          </cell>
          <cell r="F319">
            <v>1.0399999999999999E-3</v>
          </cell>
          <cell r="G319">
            <v>-5000</v>
          </cell>
          <cell r="H319">
            <v>12107</v>
          </cell>
        </row>
        <row r="320">
          <cell r="A320" t="str">
            <v>112803735X</v>
          </cell>
          <cell r="B320" t="str">
            <v>electronics parts</v>
          </cell>
          <cell r="C320" t="str">
            <v>ERJ3GEYJ332V Taping</v>
          </cell>
          <cell r="D320" t="str">
            <v>CT113</v>
          </cell>
          <cell r="E320" t="str">
            <v>SIIX</v>
          </cell>
          <cell r="F320">
            <v>1.0399999999999999E-3</v>
          </cell>
          <cell r="G320">
            <v>-5000</v>
          </cell>
          <cell r="H320">
            <v>5251</v>
          </cell>
        </row>
        <row r="321">
          <cell r="A321" t="str">
            <v>112803751X</v>
          </cell>
          <cell r="B321" t="str">
            <v>electronics parts</v>
          </cell>
          <cell r="C321" t="str">
            <v>ERJ3GEYJ392V Taping</v>
          </cell>
          <cell r="D321" t="str">
            <v>CT114</v>
          </cell>
          <cell r="E321" t="str">
            <v>SIIX</v>
          </cell>
          <cell r="F321">
            <v>1.0399999999999999E-3</v>
          </cell>
          <cell r="G321">
            <v>-5000</v>
          </cell>
          <cell r="H321">
            <v>5820</v>
          </cell>
        </row>
        <row r="322">
          <cell r="A322" t="str">
            <v>112803775X</v>
          </cell>
          <cell r="B322" t="str">
            <v>electronics parts</v>
          </cell>
          <cell r="C322" t="str">
            <v>ERJ3GEYJ472V Taping</v>
          </cell>
          <cell r="D322" t="str">
            <v>CT115</v>
          </cell>
          <cell r="E322" t="str">
            <v>SIIX</v>
          </cell>
          <cell r="F322">
            <v>1.0399999999999999E-3</v>
          </cell>
          <cell r="G322">
            <v>-5000</v>
          </cell>
          <cell r="H322">
            <v>19372</v>
          </cell>
        </row>
        <row r="323">
          <cell r="A323" t="str">
            <v>112803797X</v>
          </cell>
          <cell r="B323" t="str">
            <v>electronics parts</v>
          </cell>
          <cell r="C323" t="str">
            <v>ERJ3GEYJ562V Taping</v>
          </cell>
          <cell r="D323" t="str">
            <v>CT116</v>
          </cell>
          <cell r="E323" t="str">
            <v>SIIX</v>
          </cell>
          <cell r="F323">
            <v>1.0399999999999999E-3</v>
          </cell>
          <cell r="G323">
            <v>-5000</v>
          </cell>
          <cell r="H323">
            <v>7100</v>
          </cell>
        </row>
        <row r="324">
          <cell r="A324" t="str">
            <v>112803858X</v>
          </cell>
          <cell r="B324" t="str">
            <v>electronics parts</v>
          </cell>
          <cell r="C324" t="str">
            <v>ERJ3GEYJ103V Taping</v>
          </cell>
          <cell r="D324" t="str">
            <v>CT117</v>
          </cell>
          <cell r="E324" t="str">
            <v>SIIX</v>
          </cell>
          <cell r="F324">
            <v>1.0399999999999999E-3</v>
          </cell>
          <cell r="G324">
            <v>-20000</v>
          </cell>
          <cell r="H324">
            <v>84519</v>
          </cell>
        </row>
        <row r="325">
          <cell r="A325" t="str">
            <v>112803872X</v>
          </cell>
          <cell r="B325" t="str">
            <v>electronics parts</v>
          </cell>
          <cell r="C325" t="str">
            <v>ERJ3GEYJ123V Taping</v>
          </cell>
          <cell r="D325" t="str">
            <v>CT118</v>
          </cell>
          <cell r="E325" t="str">
            <v>SIIX</v>
          </cell>
          <cell r="F325">
            <v>1.0399999999999999E-3</v>
          </cell>
          <cell r="H325">
            <v>10268</v>
          </cell>
        </row>
        <row r="326">
          <cell r="A326" t="str">
            <v>112803894X</v>
          </cell>
          <cell r="B326" t="str">
            <v>electronics parts</v>
          </cell>
          <cell r="C326" t="str">
            <v>ERJ3GEYJ153V Taping</v>
          </cell>
          <cell r="D326" t="str">
            <v>CT119</v>
          </cell>
          <cell r="E326" t="str">
            <v>SIIX</v>
          </cell>
          <cell r="F326">
            <v>1.0399999999999999E-3</v>
          </cell>
          <cell r="G326">
            <v>5000</v>
          </cell>
          <cell r="H326">
            <v>17801</v>
          </cell>
        </row>
        <row r="327">
          <cell r="A327" t="str">
            <v>112803913X</v>
          </cell>
          <cell r="B327" t="str">
            <v>electronics parts</v>
          </cell>
          <cell r="C327" t="str">
            <v>ERJ3GEYJ183V Taping</v>
          </cell>
          <cell r="D327" t="str">
            <v>CT120</v>
          </cell>
          <cell r="E327" t="str">
            <v>SIIX</v>
          </cell>
          <cell r="F327">
            <v>1.0399999999999999E-3</v>
          </cell>
          <cell r="H327">
            <v>2645</v>
          </cell>
        </row>
        <row r="328">
          <cell r="A328" t="str">
            <v>112803931X</v>
          </cell>
          <cell r="B328" t="str">
            <v>electronics parts</v>
          </cell>
          <cell r="C328" t="str">
            <v>ERJ3GEYJ223V Taping</v>
          </cell>
          <cell r="D328" t="str">
            <v>CT121</v>
          </cell>
          <cell r="E328" t="str">
            <v>SIIX</v>
          </cell>
          <cell r="F328">
            <v>1.0399999999999999E-3</v>
          </cell>
          <cell r="H328">
            <v>35776</v>
          </cell>
        </row>
        <row r="329">
          <cell r="A329" t="str">
            <v>112803957X</v>
          </cell>
          <cell r="B329" t="str">
            <v>electronics parts</v>
          </cell>
          <cell r="C329" t="str">
            <v>ERJ3GEYJ273V Taping</v>
          </cell>
          <cell r="D329" t="str">
            <v>CT122</v>
          </cell>
          <cell r="E329" t="str">
            <v>SIIX</v>
          </cell>
          <cell r="F329">
            <v>1.0399999999999999E-3</v>
          </cell>
          <cell r="H329">
            <v>7048</v>
          </cell>
        </row>
        <row r="330">
          <cell r="A330" t="str">
            <v>112803968X</v>
          </cell>
          <cell r="B330" t="str">
            <v>electronics parts</v>
          </cell>
          <cell r="C330" t="str">
            <v>ERJ3GEYJ303V Taping</v>
          </cell>
          <cell r="D330" t="str">
            <v>CT123</v>
          </cell>
          <cell r="E330" t="str">
            <v>SIIX</v>
          </cell>
          <cell r="F330">
            <v>1.0399999999999999E-3</v>
          </cell>
          <cell r="H330">
            <v>1713</v>
          </cell>
        </row>
        <row r="331">
          <cell r="A331" t="str">
            <v>112803971X</v>
          </cell>
          <cell r="B331" t="str">
            <v>electronics parts</v>
          </cell>
          <cell r="C331" t="str">
            <v>ERJ3GEYJ333V Taping</v>
          </cell>
          <cell r="D331" t="str">
            <v>CT124</v>
          </cell>
          <cell r="E331" t="str">
            <v>SIIX</v>
          </cell>
          <cell r="F331">
            <v>1.0399999999999999E-3</v>
          </cell>
          <cell r="H331">
            <v>18518</v>
          </cell>
        </row>
        <row r="332">
          <cell r="A332" t="str">
            <v>112804019X</v>
          </cell>
          <cell r="B332" t="str">
            <v>electronics parts</v>
          </cell>
          <cell r="C332" t="str">
            <v>ERJ3GEYJ473V Taping</v>
          </cell>
          <cell r="D332" t="str">
            <v>CT125</v>
          </cell>
          <cell r="E332" t="str">
            <v>SIIX</v>
          </cell>
          <cell r="F332">
            <v>1.0399999999999999E-3</v>
          </cell>
          <cell r="H332">
            <v>21909</v>
          </cell>
        </row>
        <row r="333">
          <cell r="A333" t="str">
            <v>112804099X</v>
          </cell>
          <cell r="B333" t="str">
            <v>electronics parts</v>
          </cell>
          <cell r="C333" t="str">
            <v>ERJ3GEYJ104V Taping</v>
          </cell>
          <cell r="D333" t="str">
            <v>CT126</v>
          </cell>
          <cell r="E333" t="str">
            <v>SIIX</v>
          </cell>
          <cell r="F333">
            <v>1.0399999999999999E-3</v>
          </cell>
          <cell r="H333">
            <v>27074</v>
          </cell>
        </row>
        <row r="334">
          <cell r="A334" t="str">
            <v>112804217X</v>
          </cell>
          <cell r="B334" t="str">
            <v>electronics parts</v>
          </cell>
          <cell r="C334" t="str">
            <v>ERJ3GEYJ334V Taping</v>
          </cell>
          <cell r="D334" t="str">
            <v>CT127</v>
          </cell>
          <cell r="E334" t="str">
            <v>SIIX</v>
          </cell>
          <cell r="F334">
            <v>1.0399999999999999E-3</v>
          </cell>
          <cell r="G334">
            <v>-5000</v>
          </cell>
          <cell r="H334">
            <v>2878</v>
          </cell>
        </row>
        <row r="335">
          <cell r="A335" t="str">
            <v>112804251X</v>
          </cell>
          <cell r="B335" t="str">
            <v>electronics parts</v>
          </cell>
          <cell r="C335" t="str">
            <v>ERJ3GEYJ474V Taping</v>
          </cell>
          <cell r="D335" t="str">
            <v>CT128</v>
          </cell>
          <cell r="E335" t="str">
            <v>SIIX</v>
          </cell>
          <cell r="F335">
            <v>1.0399999999999999E-3</v>
          </cell>
          <cell r="H335">
            <v>11573</v>
          </cell>
        </row>
        <row r="336">
          <cell r="A336" t="str">
            <v>112804332X</v>
          </cell>
          <cell r="B336" t="str">
            <v>electronics parts</v>
          </cell>
          <cell r="C336" t="str">
            <v>ERJ3GEYJ105V Taping</v>
          </cell>
          <cell r="D336" t="str">
            <v>CT129</v>
          </cell>
          <cell r="E336" t="str">
            <v>SIIX</v>
          </cell>
          <cell r="F336">
            <v>1.0399999999999999E-3</v>
          </cell>
          <cell r="H336">
            <v>12219</v>
          </cell>
        </row>
        <row r="337">
          <cell r="A337" t="str">
            <v>112804606X</v>
          </cell>
          <cell r="B337" t="str">
            <v>electronics parts</v>
          </cell>
          <cell r="C337" t="str">
            <v>ERJ3RBD153V Taping</v>
          </cell>
          <cell r="D337" t="str">
            <v>CT130</v>
          </cell>
          <cell r="E337" t="str">
            <v>SIIX</v>
          </cell>
          <cell r="F337">
            <v>4.4999999999999997E-3</v>
          </cell>
          <cell r="H337">
            <v>775</v>
          </cell>
        </row>
        <row r="338">
          <cell r="A338" t="str">
            <v>112804642X</v>
          </cell>
          <cell r="B338" t="str">
            <v>electronics parts</v>
          </cell>
          <cell r="C338" t="str">
            <v>ERJ12ZYJ391U Taping</v>
          </cell>
          <cell r="D338" t="str">
            <v>CT131</v>
          </cell>
          <cell r="E338" t="str">
            <v>SIIX</v>
          </cell>
          <cell r="F338">
            <v>1.8599999999999998E-2</v>
          </cell>
          <cell r="G338">
            <v>5000</v>
          </cell>
          <cell r="H338">
            <v>4870</v>
          </cell>
        </row>
        <row r="339">
          <cell r="A339" t="str">
            <v>112804651X</v>
          </cell>
          <cell r="B339" t="str">
            <v>electronics parts</v>
          </cell>
          <cell r="C339" t="str">
            <v>ERJ12ZYJ682U Taping</v>
          </cell>
          <cell r="D339" t="str">
            <v>CT132</v>
          </cell>
          <cell r="E339" t="str">
            <v>SIIX</v>
          </cell>
          <cell r="F339">
            <v>1.8599999999999998E-2</v>
          </cell>
          <cell r="H339">
            <v>80</v>
          </cell>
        </row>
        <row r="340">
          <cell r="A340" t="str">
            <v>112804662X</v>
          </cell>
          <cell r="B340" t="str">
            <v>electronics parts</v>
          </cell>
          <cell r="C340" t="str">
            <v>ERJ12ZYJ822U Taping</v>
          </cell>
          <cell r="D340" t="str">
            <v>CT133</v>
          </cell>
          <cell r="E340" t="str">
            <v>SIIX</v>
          </cell>
          <cell r="F340">
            <v>1.8599999999999998E-2</v>
          </cell>
          <cell r="H340">
            <v>256</v>
          </cell>
        </row>
        <row r="341">
          <cell r="A341" t="str">
            <v>112806088X</v>
          </cell>
          <cell r="B341" t="str">
            <v>electronics parts</v>
          </cell>
          <cell r="C341" t="str">
            <v>RK73K2ETD821J Taping</v>
          </cell>
          <cell r="D341" t="str">
            <v>CT134</v>
          </cell>
          <cell r="E341" t="str">
            <v>SIIX</v>
          </cell>
          <cell r="F341">
            <v>1.09E-2</v>
          </cell>
          <cell r="H341">
            <v>598</v>
          </cell>
        </row>
        <row r="342">
          <cell r="A342" t="str">
            <v>112804680X</v>
          </cell>
          <cell r="B342" t="str">
            <v>electronics parts</v>
          </cell>
          <cell r="C342" t="str">
            <v>ERJ12ZYJ39２U Taping</v>
          </cell>
          <cell r="D342" t="str">
            <v>CT135</v>
          </cell>
          <cell r="E342" t="str">
            <v>SIIX</v>
          </cell>
          <cell r="F342">
            <v>1.8599999999999998E-2</v>
          </cell>
          <cell r="H342">
            <v>256</v>
          </cell>
        </row>
        <row r="343">
          <cell r="A343" t="str">
            <v>112806095X</v>
          </cell>
          <cell r="B343" t="str">
            <v>electronics parts</v>
          </cell>
          <cell r="C343" t="str">
            <v>RK73K2ETD562J Taping</v>
          </cell>
          <cell r="D343" t="str">
            <v>CT136</v>
          </cell>
          <cell r="E343" t="str">
            <v>SIIX</v>
          </cell>
          <cell r="F343">
            <v>1.09E-2</v>
          </cell>
          <cell r="H343">
            <v>256</v>
          </cell>
        </row>
        <row r="344">
          <cell r="A344" t="str">
            <v>112806107X</v>
          </cell>
          <cell r="B344" t="str">
            <v>electronics parts</v>
          </cell>
          <cell r="C344" t="str">
            <v>RK73K2ETD822J Taping</v>
          </cell>
          <cell r="D344" t="str">
            <v>CT137</v>
          </cell>
          <cell r="E344" t="str">
            <v>SIIX</v>
          </cell>
          <cell r="F344">
            <v>1.09E-2</v>
          </cell>
          <cell r="H344">
            <v>1624</v>
          </cell>
        </row>
        <row r="345">
          <cell r="A345" t="str">
            <v>112804712X</v>
          </cell>
          <cell r="B345" t="str">
            <v>electronics parts</v>
          </cell>
          <cell r="C345" t="str">
            <v>ERJ3RBD103V Taping</v>
          </cell>
          <cell r="D345" t="str">
            <v>CT138</v>
          </cell>
          <cell r="E345" t="str">
            <v>SIIX</v>
          </cell>
          <cell r="F345">
            <v>4.4999999999999997E-3</v>
          </cell>
          <cell r="H345">
            <v>975</v>
          </cell>
        </row>
        <row r="346">
          <cell r="A346" t="str">
            <v>112804730X</v>
          </cell>
          <cell r="B346" t="str">
            <v>electronics parts</v>
          </cell>
          <cell r="C346" t="str">
            <v>ERJ3RBD751V Taping</v>
          </cell>
          <cell r="D346" t="str">
            <v>CT140</v>
          </cell>
          <cell r="E346" t="str">
            <v>SIIX</v>
          </cell>
          <cell r="F346">
            <v>4.4999999999999997E-3</v>
          </cell>
          <cell r="H346">
            <v>353</v>
          </cell>
        </row>
        <row r="347">
          <cell r="A347" t="str">
            <v>112810001T</v>
          </cell>
          <cell r="B347" t="str">
            <v>electronics parts</v>
          </cell>
          <cell r="C347" t="str">
            <v>ERJ8GEY0R00V Taping</v>
          </cell>
          <cell r="D347" t="str">
            <v>CT141</v>
          </cell>
          <cell r="E347" t="str">
            <v>SIIX</v>
          </cell>
          <cell r="F347">
            <v>1.5E-3</v>
          </cell>
          <cell r="H347">
            <v>600</v>
          </cell>
        </row>
        <row r="348">
          <cell r="A348" t="str">
            <v>112810067X</v>
          </cell>
          <cell r="B348" t="str">
            <v>electronics parts</v>
          </cell>
          <cell r="C348" t="str">
            <v>ERJ8GEYJ1R0V Taping</v>
          </cell>
          <cell r="D348" t="str">
            <v>CT142</v>
          </cell>
          <cell r="E348" t="str">
            <v>SIIX</v>
          </cell>
          <cell r="F348">
            <v>1.5E-3</v>
          </cell>
          <cell r="H348">
            <v>1196</v>
          </cell>
        </row>
        <row r="349">
          <cell r="A349" t="str">
            <v>112806118X</v>
          </cell>
          <cell r="B349" t="str">
            <v>electronics parts</v>
          </cell>
          <cell r="C349" t="str">
            <v>RK73K2ETD75RJ Taping</v>
          </cell>
          <cell r="D349" t="str">
            <v>CT143</v>
          </cell>
          <cell r="E349" t="str">
            <v>SIIX</v>
          </cell>
          <cell r="F349">
            <v>1.09E-2</v>
          </cell>
          <cell r="H349">
            <v>7379</v>
          </cell>
        </row>
        <row r="350">
          <cell r="A350" t="str">
            <v>111011540X</v>
          </cell>
          <cell r="B350" t="str">
            <v>electronics parts</v>
          </cell>
          <cell r="C350" t="str">
            <v>2SA1037AKT146S Taping</v>
          </cell>
          <cell r="D350" t="str">
            <v>CT001</v>
          </cell>
          <cell r="E350" t="str">
            <v>SIIX</v>
          </cell>
          <cell r="F350">
            <v>0.02</v>
          </cell>
          <cell r="G350">
            <v>-27000</v>
          </cell>
          <cell r="H350">
            <v>25186</v>
          </cell>
        </row>
        <row r="351">
          <cell r="A351" t="str">
            <v>111012664X</v>
          </cell>
          <cell r="B351" t="str">
            <v>electronics parts</v>
          </cell>
          <cell r="C351" t="str">
            <v>2SB1189-R  T100 Taping</v>
          </cell>
          <cell r="D351" t="str">
            <v>CT004</v>
          </cell>
          <cell r="E351" t="str">
            <v>SIIX</v>
          </cell>
          <cell r="F351">
            <v>7.7600000000000002E-2</v>
          </cell>
          <cell r="G351">
            <v>-1000</v>
          </cell>
          <cell r="H351">
            <v>880</v>
          </cell>
        </row>
        <row r="352">
          <cell r="A352" t="str">
            <v>111022849X</v>
          </cell>
          <cell r="B352" t="str">
            <v>electronics parts</v>
          </cell>
          <cell r="C352" t="str">
            <v>2SC2412KT146S Taping</v>
          </cell>
          <cell r="D352" t="str">
            <v>CT005</v>
          </cell>
          <cell r="E352" t="str">
            <v>SIIX</v>
          </cell>
          <cell r="F352">
            <v>0.02</v>
          </cell>
          <cell r="G352">
            <v>-60000</v>
          </cell>
          <cell r="H352">
            <v>51248</v>
          </cell>
        </row>
        <row r="353">
          <cell r="A353" t="str">
            <v>111024801X</v>
          </cell>
          <cell r="B353" t="str">
            <v>electronics parts</v>
          </cell>
          <cell r="C353" t="str">
            <v>2SC2413KT146P/Q Taping</v>
          </cell>
          <cell r="D353" t="str">
            <v>CT009</v>
          </cell>
          <cell r="E353" t="str">
            <v>SIIX</v>
          </cell>
          <cell r="F353">
            <v>4.1799999999999997E-2</v>
          </cell>
          <cell r="G353">
            <v>-3000</v>
          </cell>
          <cell r="H353">
            <v>1724</v>
          </cell>
        </row>
        <row r="354">
          <cell r="A354" t="str">
            <v>111023017X</v>
          </cell>
          <cell r="B354" t="str">
            <v>electronics parts</v>
          </cell>
          <cell r="C354" t="str">
            <v>DTC114EKAT146 Taping</v>
          </cell>
          <cell r="D354" t="str">
            <v>CT006</v>
          </cell>
          <cell r="E354" t="str">
            <v>SIIX</v>
          </cell>
          <cell r="F354">
            <v>1.6299999999999999E-2</v>
          </cell>
          <cell r="H354">
            <v>258</v>
          </cell>
        </row>
        <row r="355">
          <cell r="A355" t="str">
            <v>111024683X</v>
          </cell>
          <cell r="B355" t="str">
            <v>electronics parts</v>
          </cell>
          <cell r="C355" t="str">
            <v>2SD1767T100R Taping</v>
          </cell>
          <cell r="D355" t="str">
            <v>CT008</v>
          </cell>
          <cell r="E355" t="str">
            <v>SIIX</v>
          </cell>
          <cell r="F355">
            <v>9.2700000000000005E-2</v>
          </cell>
          <cell r="G355">
            <v>1000</v>
          </cell>
          <cell r="H355">
            <v>6826</v>
          </cell>
        </row>
        <row r="356">
          <cell r="A356" t="str">
            <v>111036655X</v>
          </cell>
          <cell r="B356" t="str">
            <v>electronics parts</v>
          </cell>
          <cell r="C356" t="str">
            <v>DA204KT146 Taping</v>
          </cell>
          <cell r="D356" t="str">
            <v>CT010</v>
          </cell>
          <cell r="E356" t="str">
            <v>SIIX</v>
          </cell>
          <cell r="F356">
            <v>2.93E-2</v>
          </cell>
          <cell r="G356">
            <v>-9000</v>
          </cell>
          <cell r="H356">
            <v>9160</v>
          </cell>
        </row>
        <row r="357">
          <cell r="A357" t="str">
            <v>111038347X</v>
          </cell>
          <cell r="B357" t="str">
            <v>electronics parts</v>
          </cell>
          <cell r="C357" t="str">
            <v>DAN202KAT146 Taping</v>
          </cell>
          <cell r="D357" t="str">
            <v>CT012</v>
          </cell>
          <cell r="E357" t="str">
            <v>SIIX</v>
          </cell>
          <cell r="F357">
            <v>2.2700000000000001E-2</v>
          </cell>
          <cell r="G357">
            <v>-15000</v>
          </cell>
          <cell r="H357">
            <v>14206</v>
          </cell>
        </row>
        <row r="358">
          <cell r="A358" t="str">
            <v>111038446X</v>
          </cell>
          <cell r="B358" t="str">
            <v>electronics parts</v>
          </cell>
          <cell r="C358" t="str">
            <v>RB705DT146 Taping</v>
          </cell>
          <cell r="D358" t="str">
            <v>CT013</v>
          </cell>
          <cell r="E358" t="str">
            <v>SIIX</v>
          </cell>
          <cell r="F358">
            <v>6.8599999999999994E-2</v>
          </cell>
          <cell r="H358">
            <v>2084</v>
          </cell>
        </row>
        <row r="359">
          <cell r="A359" t="str">
            <v>111039678X</v>
          </cell>
          <cell r="B359" t="str">
            <v>electronics parts</v>
          </cell>
          <cell r="C359" t="str">
            <v>1SS355 TE-17  Chip T Taping</v>
          </cell>
          <cell r="D359" t="str">
            <v>CT016</v>
          </cell>
          <cell r="E359" t="str">
            <v>SIIX</v>
          </cell>
          <cell r="F359">
            <v>1.4800000000000001E-2</v>
          </cell>
          <cell r="G359">
            <v>-3000</v>
          </cell>
          <cell r="H359">
            <v>20407</v>
          </cell>
        </row>
        <row r="360">
          <cell r="A360" t="str">
            <v>111083154X</v>
          </cell>
          <cell r="B360" t="str">
            <v>electronics parts</v>
          </cell>
          <cell r="C360" t="str">
            <v>SML-210VTT    Chip T Taping</v>
          </cell>
          <cell r="D360" t="str">
            <v>CT022</v>
          </cell>
          <cell r="E360" t="str">
            <v>SIIX</v>
          </cell>
          <cell r="F360">
            <v>4.2700000000000002E-2</v>
          </cell>
          <cell r="G360">
            <v>-3000</v>
          </cell>
          <cell r="H360">
            <v>1713</v>
          </cell>
        </row>
        <row r="361">
          <cell r="A361" t="str">
            <v>111317103X</v>
          </cell>
          <cell r="B361" t="str">
            <v>electronics parts</v>
          </cell>
          <cell r="C361" t="str">
            <v>BR9040F-W　E2 Taping</v>
          </cell>
          <cell r="D361" t="str">
            <v>CT650</v>
          </cell>
          <cell r="E361" t="str">
            <v>SIIX</v>
          </cell>
          <cell r="F361">
            <v>1.3587</v>
          </cell>
          <cell r="H361">
            <v>60</v>
          </cell>
        </row>
        <row r="362">
          <cell r="A362" t="str">
            <v>1110410330</v>
          </cell>
          <cell r="B362" t="str">
            <v>electronics parts</v>
          </cell>
          <cell r="C362" t="str">
            <v>ERZV07D820</v>
          </cell>
          <cell r="D362" t="str">
            <v>SA042</v>
          </cell>
          <cell r="E362" t="str">
            <v>SIIX</v>
          </cell>
          <cell r="F362">
            <v>4.4699999999999997E-2</v>
          </cell>
          <cell r="H362">
            <v>306</v>
          </cell>
        </row>
        <row r="363">
          <cell r="A363" t="str">
            <v>113210435X</v>
          </cell>
          <cell r="B363" t="str">
            <v>electronics parts</v>
          </cell>
          <cell r="C363" t="str">
            <v>ECR-JA020E12-W  Chip T Taping</v>
          </cell>
          <cell r="D363" t="str">
            <v>CT148</v>
          </cell>
          <cell r="E363" t="str">
            <v>SIIX</v>
          </cell>
          <cell r="F363">
            <v>0.1348</v>
          </cell>
          <cell r="G363">
            <v>-1400</v>
          </cell>
          <cell r="H363">
            <v>1117</v>
          </cell>
        </row>
        <row r="364">
          <cell r="A364" t="str">
            <v>113327791X</v>
          </cell>
          <cell r="B364" t="str">
            <v>electronics parts</v>
          </cell>
          <cell r="C364" t="str">
            <v>ECEV1CA100NR Taping</v>
          </cell>
          <cell r="D364" t="str">
            <v>CT654</v>
          </cell>
          <cell r="E364" t="str">
            <v>SIIX</v>
          </cell>
          <cell r="F364">
            <v>5.2999999999999999E-2</v>
          </cell>
          <cell r="H364">
            <v>612</v>
          </cell>
        </row>
        <row r="365">
          <cell r="A365" t="str">
            <v>113327876X</v>
          </cell>
          <cell r="B365" t="str">
            <v>electronics parts</v>
          </cell>
          <cell r="C365" t="str">
            <v>EEVHB1C470P Taping</v>
          </cell>
          <cell r="D365" t="str">
            <v>CT656</v>
          </cell>
          <cell r="E365" t="str">
            <v>SIIX</v>
          </cell>
          <cell r="F365">
            <v>4.7699999999999999E-2</v>
          </cell>
          <cell r="G365">
            <v>-10000</v>
          </cell>
          <cell r="H365">
            <v>11339</v>
          </cell>
        </row>
        <row r="366">
          <cell r="A366" t="str">
            <v>113328637X</v>
          </cell>
          <cell r="B366" t="str">
            <v>electronics parts</v>
          </cell>
          <cell r="C366" t="str">
            <v>EEVHB0J470R Taping</v>
          </cell>
          <cell r="D366" t="str">
            <v>CT657</v>
          </cell>
          <cell r="E366" t="str">
            <v>SIIX</v>
          </cell>
          <cell r="F366">
            <v>4.3299999999999998E-2</v>
          </cell>
          <cell r="H366">
            <v>336</v>
          </cell>
        </row>
        <row r="367">
          <cell r="A367" t="str">
            <v>113328644X</v>
          </cell>
          <cell r="B367" t="str">
            <v>electronics parts</v>
          </cell>
          <cell r="C367" t="str">
            <v>EEVHB0J101P Taping</v>
          </cell>
          <cell r="D367" t="str">
            <v>CT658</v>
          </cell>
          <cell r="E367" t="str">
            <v>SIIX</v>
          </cell>
          <cell r="F367">
            <v>4.3200000000000002E-2</v>
          </cell>
          <cell r="H367">
            <v>4528</v>
          </cell>
        </row>
        <row r="368">
          <cell r="A368" t="str">
            <v>113328653X</v>
          </cell>
          <cell r="B368" t="str">
            <v>electronics parts</v>
          </cell>
          <cell r="C368" t="str">
            <v>EEVHB1C220R Taping</v>
          </cell>
          <cell r="D368" t="str">
            <v>CT659</v>
          </cell>
          <cell r="E368" t="str">
            <v>SIIX</v>
          </cell>
          <cell r="F368">
            <v>4.7699999999999999E-2</v>
          </cell>
          <cell r="G368">
            <v>-8000</v>
          </cell>
          <cell r="H368">
            <v>4676</v>
          </cell>
        </row>
        <row r="369">
          <cell r="A369" t="str">
            <v>113328699X</v>
          </cell>
          <cell r="B369" t="str">
            <v>electronics parts</v>
          </cell>
          <cell r="C369" t="str">
            <v>EEVHB1V100R Taping</v>
          </cell>
          <cell r="D369" t="str">
            <v>CT660</v>
          </cell>
          <cell r="E369" t="str">
            <v>SIIX</v>
          </cell>
          <cell r="F369">
            <v>4.3299999999999998E-2</v>
          </cell>
          <cell r="G369">
            <v>1000</v>
          </cell>
          <cell r="H369">
            <v>14506</v>
          </cell>
        </row>
        <row r="370">
          <cell r="A370" t="str">
            <v>113328703X</v>
          </cell>
          <cell r="B370" t="str">
            <v>electronics parts</v>
          </cell>
          <cell r="C370" t="str">
            <v>EEVHP1H1R0R Taping</v>
          </cell>
          <cell r="D370" t="str">
            <v>CT661</v>
          </cell>
          <cell r="E370" t="str">
            <v>SIIX</v>
          </cell>
          <cell r="F370">
            <v>5.4300000000000001E-2</v>
          </cell>
          <cell r="H370">
            <v>240</v>
          </cell>
        </row>
        <row r="371">
          <cell r="A371" t="str">
            <v>113328909X</v>
          </cell>
          <cell r="B371" t="str">
            <v>electronics parts</v>
          </cell>
          <cell r="C371" t="str">
            <v>EEVHP1E220P Taping</v>
          </cell>
          <cell r="D371" t="str">
            <v>CT662</v>
          </cell>
          <cell r="E371" t="str">
            <v>SIIX</v>
          </cell>
          <cell r="F371">
            <v>7.8600000000000003E-2</v>
          </cell>
          <cell r="G371">
            <v>2000</v>
          </cell>
          <cell r="H371">
            <v>5962</v>
          </cell>
        </row>
        <row r="372">
          <cell r="A372" t="str">
            <v>113400980X</v>
          </cell>
          <cell r="B372" t="str">
            <v>electronics parts</v>
          </cell>
          <cell r="C372" t="str">
            <v>C2012CH1H050CT Taping</v>
          </cell>
          <cell r="D372" t="str">
            <v>CT150</v>
          </cell>
          <cell r="E372" t="str">
            <v>SIIX</v>
          </cell>
          <cell r="F372">
            <v>9.1000000000000004E-3</v>
          </cell>
          <cell r="H372">
            <v>240</v>
          </cell>
        </row>
        <row r="373">
          <cell r="A373" t="str">
            <v>113401183X</v>
          </cell>
          <cell r="B373" t="str">
            <v>electronics parts</v>
          </cell>
          <cell r="C373" t="str">
            <v>C2012CH1H100DT Taping</v>
          </cell>
          <cell r="D373" t="str">
            <v>CT151</v>
          </cell>
          <cell r="E373" t="str">
            <v>SIIX</v>
          </cell>
          <cell r="F373">
            <v>0.01</v>
          </cell>
          <cell r="H373">
            <v>120</v>
          </cell>
        </row>
        <row r="374">
          <cell r="A374" t="str">
            <v>113401260X</v>
          </cell>
          <cell r="B374" t="str">
            <v>electronics parts</v>
          </cell>
          <cell r="C374" t="str">
            <v>C2012CH1H120JT Taping</v>
          </cell>
          <cell r="D374" t="str">
            <v>CT152</v>
          </cell>
          <cell r="E374" t="str">
            <v>SIIX</v>
          </cell>
          <cell r="F374">
            <v>8.8999999999999999E-3</v>
          </cell>
          <cell r="H374">
            <v>240</v>
          </cell>
        </row>
        <row r="375">
          <cell r="A375" t="str">
            <v>113401347X</v>
          </cell>
          <cell r="B375" t="str">
            <v>electronics parts</v>
          </cell>
          <cell r="C375" t="str">
            <v>C2012CH1H150JT Taping</v>
          </cell>
          <cell r="D375" t="str">
            <v>CT153</v>
          </cell>
          <cell r="E375" t="str">
            <v>SIIX</v>
          </cell>
          <cell r="F375">
            <v>9.7999999999999997E-3</v>
          </cell>
          <cell r="G375">
            <v>-4000</v>
          </cell>
          <cell r="H375">
            <v>3728</v>
          </cell>
        </row>
        <row r="376">
          <cell r="A376" t="str">
            <v>113401424X</v>
          </cell>
          <cell r="B376" t="str">
            <v>electronics parts</v>
          </cell>
          <cell r="C376" t="str">
            <v>C2012CH1H180JT Taping</v>
          </cell>
          <cell r="D376" t="str">
            <v>CT154</v>
          </cell>
          <cell r="E376" t="str">
            <v>SIIX</v>
          </cell>
          <cell r="F376">
            <v>1.0200000000000001E-2</v>
          </cell>
          <cell r="H376">
            <v>316</v>
          </cell>
        </row>
        <row r="377">
          <cell r="A377" t="str">
            <v>113401501X</v>
          </cell>
          <cell r="B377" t="str">
            <v>electronics parts</v>
          </cell>
          <cell r="C377" t="str">
            <v>ECJ2VC1H220J Taping</v>
          </cell>
          <cell r="D377" t="str">
            <v>CT156</v>
          </cell>
          <cell r="E377" t="str">
            <v>SIIX</v>
          </cell>
          <cell r="F377">
            <v>1.1599999999999999E-2</v>
          </cell>
          <cell r="H377">
            <v>180</v>
          </cell>
        </row>
        <row r="378">
          <cell r="A378" t="str">
            <v>113401585X</v>
          </cell>
          <cell r="B378" t="str">
            <v>electronics parts</v>
          </cell>
          <cell r="C378" t="str">
            <v>ECJ2VC1H270J Taping</v>
          </cell>
          <cell r="D378" t="str">
            <v>CT157</v>
          </cell>
          <cell r="E378" t="str">
            <v>SIIX</v>
          </cell>
          <cell r="F378">
            <v>5.1999999999999998E-3</v>
          </cell>
          <cell r="H378">
            <v>658</v>
          </cell>
        </row>
        <row r="379">
          <cell r="A379" t="str">
            <v>113401660X</v>
          </cell>
          <cell r="B379" t="str">
            <v>electronics parts</v>
          </cell>
          <cell r="C379" t="str">
            <v>ECJ2VC1H330J Taping</v>
          </cell>
          <cell r="D379" t="str">
            <v>CT158</v>
          </cell>
          <cell r="E379" t="str">
            <v>SIIX</v>
          </cell>
          <cell r="F379">
            <v>3.8999999999999998E-3</v>
          </cell>
          <cell r="H379">
            <v>120</v>
          </cell>
        </row>
        <row r="380">
          <cell r="A380" t="str">
            <v>113401820X</v>
          </cell>
          <cell r="B380" t="str">
            <v>electronics parts</v>
          </cell>
          <cell r="C380" t="str">
            <v>ECJ2VC1H470J Taping</v>
          </cell>
          <cell r="D380" t="str">
            <v>CT159</v>
          </cell>
          <cell r="E380" t="str">
            <v>SIIX</v>
          </cell>
          <cell r="F380">
            <v>3.8999999999999998E-3</v>
          </cell>
          <cell r="H380">
            <v>240</v>
          </cell>
        </row>
        <row r="381">
          <cell r="A381" t="str">
            <v>113401905X</v>
          </cell>
          <cell r="B381" t="str">
            <v>electronics parts</v>
          </cell>
          <cell r="C381" t="str">
            <v>ECJ2VC1H560J Taping</v>
          </cell>
          <cell r="D381" t="str">
            <v>CT160</v>
          </cell>
          <cell r="E381" t="str">
            <v>SIIX</v>
          </cell>
          <cell r="F381">
            <v>3.8999999999999998E-3</v>
          </cell>
          <cell r="H381">
            <v>120</v>
          </cell>
        </row>
        <row r="382">
          <cell r="A382" t="str">
            <v>113402036X</v>
          </cell>
          <cell r="B382" t="str">
            <v>electronics parts</v>
          </cell>
          <cell r="C382" t="str">
            <v>ECJ2VG1H101J Taping</v>
          </cell>
          <cell r="D382" t="str">
            <v>CT161</v>
          </cell>
          <cell r="E382" t="str">
            <v>SIIX</v>
          </cell>
          <cell r="F382">
            <v>3.8E-3</v>
          </cell>
          <cell r="H382">
            <v>60</v>
          </cell>
        </row>
        <row r="383">
          <cell r="A383" t="str">
            <v>113402043X</v>
          </cell>
          <cell r="B383" t="str">
            <v>electronics parts</v>
          </cell>
          <cell r="C383" t="str">
            <v>ECJ2VG1H121J Taping</v>
          </cell>
          <cell r="D383" t="str">
            <v>CT162</v>
          </cell>
          <cell r="E383" t="str">
            <v>SIIX</v>
          </cell>
          <cell r="F383">
            <v>4.1000000000000003E-3</v>
          </cell>
          <cell r="G383">
            <v>-5000</v>
          </cell>
          <cell r="H383">
            <v>5592</v>
          </cell>
        </row>
        <row r="384">
          <cell r="A384" t="str">
            <v>113402076X</v>
          </cell>
          <cell r="B384" t="str">
            <v>electronics parts</v>
          </cell>
          <cell r="C384" t="str">
            <v>ECJ2VG1H221J Taping</v>
          </cell>
          <cell r="D384" t="str">
            <v>CT164</v>
          </cell>
          <cell r="E384" t="str">
            <v>SIIX</v>
          </cell>
          <cell r="F384">
            <v>4.1000000000000003E-3</v>
          </cell>
          <cell r="G384">
            <v>-5000</v>
          </cell>
          <cell r="H384">
            <v>3768</v>
          </cell>
        </row>
        <row r="385">
          <cell r="A385" t="str">
            <v>113402081X</v>
          </cell>
          <cell r="B385" t="str">
            <v>electronics parts</v>
          </cell>
          <cell r="C385" t="str">
            <v>ECJ2VG1H271J Taping</v>
          </cell>
          <cell r="D385" t="str">
            <v>CT165</v>
          </cell>
          <cell r="E385" t="str">
            <v>SIIX</v>
          </cell>
          <cell r="F385">
            <v>5.3E-3</v>
          </cell>
          <cell r="H385">
            <v>240</v>
          </cell>
        </row>
        <row r="386">
          <cell r="A386" t="str">
            <v>113402184X</v>
          </cell>
          <cell r="B386" t="str">
            <v>electronics parts</v>
          </cell>
          <cell r="C386" t="str">
            <v>ECJ2VB1H152K Taping</v>
          </cell>
          <cell r="D386" t="str">
            <v>CT170</v>
          </cell>
          <cell r="E386" t="str">
            <v>SIIX</v>
          </cell>
          <cell r="F386">
            <v>5.4999999999999997E-3</v>
          </cell>
          <cell r="G386">
            <v>-5000</v>
          </cell>
          <cell r="H386">
            <v>1724</v>
          </cell>
        </row>
        <row r="387">
          <cell r="A387" t="str">
            <v>113402250X</v>
          </cell>
          <cell r="B387" t="str">
            <v>electronics parts</v>
          </cell>
          <cell r="C387" t="str">
            <v>ECJ2VB1H562K Taping</v>
          </cell>
          <cell r="D387" t="str">
            <v>CT171</v>
          </cell>
          <cell r="E387" t="str">
            <v>SIIX</v>
          </cell>
          <cell r="F387">
            <v>5.7000000000000002E-3</v>
          </cell>
          <cell r="H387">
            <v>396</v>
          </cell>
        </row>
        <row r="388">
          <cell r="A388" t="str">
            <v>113402331X</v>
          </cell>
          <cell r="B388" t="str">
            <v>electronics parts</v>
          </cell>
          <cell r="C388" t="str">
            <v>ECJ2VF1H473Z Taping</v>
          </cell>
          <cell r="D388" t="str">
            <v>CT174</v>
          </cell>
          <cell r="E388" t="str">
            <v>SIIX</v>
          </cell>
          <cell r="F388">
            <v>4.8999999999999998E-3</v>
          </cell>
          <cell r="H388">
            <v>2736</v>
          </cell>
        </row>
        <row r="389">
          <cell r="A389" t="str">
            <v>113404555X</v>
          </cell>
          <cell r="B389" t="str">
            <v>electronics parts</v>
          </cell>
          <cell r="C389" t="str">
            <v>GRM219F11H104ZA01D Taping</v>
          </cell>
          <cell r="D389" t="str">
            <v>CT176</v>
          </cell>
          <cell r="E389" t="str">
            <v>SIIX</v>
          </cell>
          <cell r="F389">
            <v>5.7000000000000002E-3</v>
          </cell>
          <cell r="H389">
            <v>2136</v>
          </cell>
        </row>
        <row r="390">
          <cell r="A390" t="str">
            <v>1240433160</v>
          </cell>
          <cell r="B390" t="str">
            <v>connection parts</v>
          </cell>
          <cell r="C390" t="str">
            <v>SML2CD-33X152-BDX6(BL)-P0.5-S3-N-M （UL2896）</v>
          </cell>
          <cell r="D390" t="str">
            <v>SE040</v>
          </cell>
          <cell r="E390" t="str">
            <v>SIIX</v>
          </cell>
          <cell r="F390">
            <v>0.22</v>
          </cell>
          <cell r="H390">
            <v>153</v>
          </cell>
        </row>
        <row r="391">
          <cell r="A391" t="str">
            <v>1240433290</v>
          </cell>
          <cell r="B391" t="str">
            <v>connection parts</v>
          </cell>
          <cell r="C391" t="str">
            <v>SML2CD-40X152-BDX-(BL)-P0.5-S3-N-M</v>
          </cell>
          <cell r="D391" t="str">
            <v>SE039</v>
          </cell>
          <cell r="E391" t="str">
            <v>SIIX</v>
          </cell>
          <cell r="F391">
            <v>0.19620000000000001</v>
          </cell>
          <cell r="H391">
            <v>663</v>
          </cell>
        </row>
        <row r="392">
          <cell r="A392" t="str">
            <v>1240433340</v>
          </cell>
          <cell r="B392" t="str">
            <v>connection parts</v>
          </cell>
          <cell r="C392" t="str">
            <v>SML2CD-15X82-BDX6(BL)-P0.5-S3-N-M （UL2896）</v>
          </cell>
          <cell r="D392" t="str">
            <v>SE041</v>
          </cell>
          <cell r="E392" t="str">
            <v>SIIX</v>
          </cell>
          <cell r="F392">
            <v>0.33</v>
          </cell>
          <cell r="H392">
            <v>48</v>
          </cell>
        </row>
        <row r="393">
          <cell r="A393" t="str">
            <v>112068743X</v>
          </cell>
          <cell r="B393" t="str">
            <v>electronics parts</v>
          </cell>
          <cell r="C393" t="str">
            <v>RH03ADC S2X (470Ω) Taping</v>
          </cell>
          <cell r="D393" t="str">
            <v>CT031</v>
          </cell>
          <cell r="E393" t="str">
            <v>SIIX</v>
          </cell>
          <cell r="F393">
            <v>3.9300000000000002E-2</v>
          </cell>
          <cell r="G393">
            <v>-4000</v>
          </cell>
          <cell r="H393">
            <v>3718</v>
          </cell>
        </row>
        <row r="394">
          <cell r="A394" t="str">
            <v>112068763X</v>
          </cell>
          <cell r="B394" t="str">
            <v>electronics parts</v>
          </cell>
          <cell r="C394" t="str">
            <v>RH03ADC J3X (2.2KΩ) Taping</v>
          </cell>
          <cell r="D394" t="str">
            <v>CT032</v>
          </cell>
          <cell r="E394" t="str">
            <v>SIIX</v>
          </cell>
          <cell r="F394">
            <v>3.9300000000000002E-2</v>
          </cell>
          <cell r="H394">
            <v>2362</v>
          </cell>
        </row>
        <row r="395">
          <cell r="A395" t="str">
            <v>112068798X</v>
          </cell>
          <cell r="B395" t="str">
            <v>electronics parts</v>
          </cell>
          <cell r="C395" t="str">
            <v>RH03ADC14X(10KΩ） Taping</v>
          </cell>
          <cell r="D395" t="str">
            <v>CT033</v>
          </cell>
          <cell r="E395" t="str">
            <v>SIIX</v>
          </cell>
          <cell r="F395">
            <v>3.9300000000000002E-2</v>
          </cell>
          <cell r="H395">
            <v>1158</v>
          </cell>
        </row>
        <row r="396">
          <cell r="A396" t="str">
            <v>111039245X</v>
          </cell>
          <cell r="B396" t="str">
            <v>electronics parts</v>
          </cell>
          <cell r="C396" t="str">
            <v>02CZ-4.3-X(TE85L) Taping</v>
          </cell>
          <cell r="D396" t="str">
            <v>CT014</v>
          </cell>
          <cell r="E396" t="str">
            <v>SIIX</v>
          </cell>
          <cell r="F396">
            <v>3.32E-2</v>
          </cell>
          <cell r="G396">
            <v>-3000</v>
          </cell>
          <cell r="H396">
            <v>1864</v>
          </cell>
        </row>
        <row r="397">
          <cell r="A397" t="str">
            <v>111039740X</v>
          </cell>
          <cell r="B397" t="str">
            <v>electronics parts</v>
          </cell>
          <cell r="C397" t="str">
            <v>02CZ5.1-Y(TE85L) Taping</v>
          </cell>
          <cell r="D397" t="str">
            <v>CT017</v>
          </cell>
          <cell r="E397" t="str">
            <v>SIIX</v>
          </cell>
          <cell r="F397">
            <v>3.2500000000000001E-2</v>
          </cell>
          <cell r="G397">
            <v>-3000</v>
          </cell>
          <cell r="H397">
            <v>5334</v>
          </cell>
        </row>
        <row r="398">
          <cell r="A398" t="str">
            <v>111039759X</v>
          </cell>
          <cell r="B398" t="str">
            <v>electronics parts</v>
          </cell>
          <cell r="C398" t="str">
            <v>02CZ8.2-X(TE85L) Taping</v>
          </cell>
          <cell r="D398" t="str">
            <v>CT018</v>
          </cell>
          <cell r="E398" t="str">
            <v>SIIX</v>
          </cell>
          <cell r="F398">
            <v>3.61E-2</v>
          </cell>
          <cell r="H398">
            <v>598</v>
          </cell>
        </row>
        <row r="399">
          <cell r="A399" t="str">
            <v>111065794X</v>
          </cell>
          <cell r="B399" t="str">
            <v>electronics parts</v>
          </cell>
          <cell r="C399" t="str">
            <v>TA78L05F(TE12L) Taping</v>
          </cell>
          <cell r="D399" t="str">
            <v>CT020</v>
          </cell>
          <cell r="E399" t="str">
            <v>SIIX</v>
          </cell>
          <cell r="F399">
            <v>0.11210000000000001</v>
          </cell>
          <cell r="H399">
            <v>878</v>
          </cell>
        </row>
        <row r="400">
          <cell r="A400" t="str">
            <v>111230604X</v>
          </cell>
          <cell r="B400" t="str">
            <v>electronics parts</v>
          </cell>
          <cell r="C400" t="str">
            <v>02CZ 2.7-X(TE85L) Taping</v>
          </cell>
          <cell r="D400" t="str">
            <v>CT028</v>
          </cell>
          <cell r="E400" t="str">
            <v>SIIX</v>
          </cell>
          <cell r="F400">
            <v>3.5099999999999999E-2</v>
          </cell>
          <cell r="H400">
            <v>1864</v>
          </cell>
        </row>
        <row r="401">
          <cell r="A401" t="str">
            <v>113401466X</v>
          </cell>
          <cell r="B401" t="str">
            <v>electronics parts</v>
          </cell>
          <cell r="C401" t="str">
            <v>GRM2162C1H200JZ01D Taping</v>
          </cell>
          <cell r="D401" t="str">
            <v>CT155</v>
          </cell>
          <cell r="E401" t="str">
            <v>SIIX</v>
          </cell>
          <cell r="F401">
            <v>1.1599999999999999E-2</v>
          </cell>
          <cell r="H401">
            <v>342</v>
          </cell>
        </row>
        <row r="402">
          <cell r="A402" t="str">
            <v>114199355X</v>
          </cell>
          <cell r="B402" t="str">
            <v>electronics parts</v>
          </cell>
          <cell r="C402" t="str">
            <v>CDRH103R-150NC</v>
          </cell>
          <cell r="D402" t="str">
            <v>CT688</v>
          </cell>
          <cell r="E402" t="str">
            <v>SIIX</v>
          </cell>
          <cell r="F402">
            <v>0.33</v>
          </cell>
          <cell r="H402">
            <v>315</v>
          </cell>
        </row>
        <row r="403">
          <cell r="A403" t="str">
            <v>1151449700</v>
          </cell>
          <cell r="B403" t="str">
            <v>electronics parts</v>
          </cell>
          <cell r="C403" t="str">
            <v>Push Switch  AAPY2112</v>
          </cell>
          <cell r="D403" t="str">
            <v>SJ016</v>
          </cell>
          <cell r="E403" t="str">
            <v>SIIX</v>
          </cell>
          <cell r="F403">
            <v>0.3478</v>
          </cell>
          <cell r="H403">
            <v>1211</v>
          </cell>
        </row>
        <row r="404">
          <cell r="A404" t="str">
            <v>111024812X</v>
          </cell>
          <cell r="B404" t="str">
            <v>electronics parts</v>
          </cell>
          <cell r="C404" t="str">
            <v>2SC4098T106P CHIP T</v>
          </cell>
          <cell r="D404" t="str">
            <v>CT214</v>
          </cell>
          <cell r="E404" t="str">
            <v>SIIX</v>
          </cell>
          <cell r="F404">
            <v>4.0899999999999999E-2</v>
          </cell>
          <cell r="H404">
            <v>400</v>
          </cell>
        </row>
        <row r="405">
          <cell r="A405" t="str">
            <v>111024223X</v>
          </cell>
          <cell r="B405" t="str">
            <v>electronics parts</v>
          </cell>
          <cell r="C405" t="str">
            <v>IMX1T110</v>
          </cell>
          <cell r="D405" t="str">
            <v>CT212</v>
          </cell>
          <cell r="E405" t="str">
            <v>SIIX</v>
          </cell>
          <cell r="F405">
            <v>4.4699999999999997E-2</v>
          </cell>
          <cell r="H405">
            <v>200</v>
          </cell>
        </row>
        <row r="406">
          <cell r="A406" t="str">
            <v>111024320X</v>
          </cell>
          <cell r="B406" t="str">
            <v>electronics parts</v>
          </cell>
          <cell r="C406" t="str">
            <v>IMZ1AT108</v>
          </cell>
          <cell r="D406" t="str">
            <v>CT213</v>
          </cell>
          <cell r="E406" t="str">
            <v>SIIX</v>
          </cell>
          <cell r="F406">
            <v>5.6800000000000003E-2</v>
          </cell>
          <cell r="H406">
            <v>400</v>
          </cell>
        </row>
        <row r="407">
          <cell r="A407" t="str">
            <v>1110247950</v>
          </cell>
          <cell r="B407" t="str">
            <v>electronics parts</v>
          </cell>
          <cell r="C407" t="str">
            <v>TAP 2SD2012/2531</v>
          </cell>
          <cell r="D407" t="str">
            <v>SB062</v>
          </cell>
          <cell r="E407" t="str">
            <v>SIIX</v>
          </cell>
          <cell r="F407">
            <v>0.1239</v>
          </cell>
          <cell r="H407">
            <v>5500</v>
          </cell>
        </row>
        <row r="408">
          <cell r="A408" t="str">
            <v>111036684X</v>
          </cell>
          <cell r="B408" t="str">
            <v>electronics parts</v>
          </cell>
          <cell r="C408" t="str">
            <v xml:space="preserve">02CZ6.2Y(TE85L) </v>
          </cell>
          <cell r="D408" t="str">
            <v>CT215</v>
          </cell>
          <cell r="E408" t="str">
            <v>SIIX</v>
          </cell>
          <cell r="F408">
            <v>3.5400000000000001E-2</v>
          </cell>
          <cell r="H408">
            <v>560</v>
          </cell>
        </row>
        <row r="409">
          <cell r="A409" t="str">
            <v>111037162X</v>
          </cell>
          <cell r="B409" t="str">
            <v>electronics parts</v>
          </cell>
          <cell r="C409" t="str">
            <v>RD4.7MB2 T1B</v>
          </cell>
          <cell r="D409" t="str">
            <v>CT216</v>
          </cell>
          <cell r="E409" t="str">
            <v>SIIX</v>
          </cell>
          <cell r="F409">
            <v>4.1099999999999998E-2</v>
          </cell>
          <cell r="H409">
            <v>200</v>
          </cell>
        </row>
        <row r="410">
          <cell r="A410" t="str">
            <v>111038356X</v>
          </cell>
          <cell r="B410" t="str">
            <v>electronics parts</v>
          </cell>
          <cell r="C410" t="str">
            <v xml:space="preserve">RD9.1M-T1B(B1)     </v>
          </cell>
          <cell r="D410" t="str">
            <v>CT217</v>
          </cell>
          <cell r="E410" t="str">
            <v>SIIX</v>
          </cell>
          <cell r="F410">
            <v>4.1599999999999998E-2</v>
          </cell>
          <cell r="H410">
            <v>200</v>
          </cell>
        </row>
        <row r="411">
          <cell r="A411" t="str">
            <v>111039991X</v>
          </cell>
          <cell r="B411" t="str">
            <v>electronics parts</v>
          </cell>
          <cell r="C411" t="str">
            <v xml:space="preserve">1SR154-400-TE25 </v>
          </cell>
          <cell r="D411" t="str">
            <v>CT219</v>
          </cell>
          <cell r="E411" t="str">
            <v>SIIX</v>
          </cell>
          <cell r="F411">
            <v>3.4099999999999998E-2</v>
          </cell>
          <cell r="G411">
            <v>3000</v>
          </cell>
          <cell r="H411">
            <v>11110</v>
          </cell>
        </row>
        <row r="412">
          <cell r="A412" t="str">
            <v>1110414530</v>
          </cell>
          <cell r="B412" t="str">
            <v>electronics parts</v>
          </cell>
          <cell r="C412" t="str">
            <v>ERZV10D271</v>
          </cell>
          <cell r="D412" t="str">
            <v>SB064</v>
          </cell>
          <cell r="E412" t="str">
            <v>SIIX</v>
          </cell>
          <cell r="F412">
            <v>8.5999999999999993E-2</v>
          </cell>
          <cell r="H412">
            <v>560</v>
          </cell>
        </row>
        <row r="413">
          <cell r="A413" t="str">
            <v>1110416480</v>
          </cell>
          <cell r="B413" t="str">
            <v>electronics parts</v>
          </cell>
          <cell r="C413" t="str">
            <v>M8R210C</v>
          </cell>
          <cell r="D413" t="str">
            <v>SB065</v>
          </cell>
          <cell r="E413" t="str">
            <v>SIIX</v>
          </cell>
          <cell r="F413">
            <v>0.15909999999999999</v>
          </cell>
          <cell r="H413">
            <v>560</v>
          </cell>
        </row>
        <row r="414">
          <cell r="A414" t="str">
            <v>1110416570</v>
          </cell>
          <cell r="B414" t="str">
            <v>electronics parts</v>
          </cell>
          <cell r="C414" t="str">
            <v>ERZV14D182</v>
          </cell>
          <cell r="D414" t="str">
            <v>SB063</v>
          </cell>
          <cell r="E414" t="str">
            <v>SIIX</v>
          </cell>
          <cell r="F414">
            <v>0.55910000000000004</v>
          </cell>
          <cell r="H414">
            <v>560</v>
          </cell>
        </row>
        <row r="415">
          <cell r="A415" t="str">
            <v>111065334X</v>
          </cell>
          <cell r="B415" t="str">
            <v>electronics parts</v>
          </cell>
          <cell r="C415" t="str">
            <v>TA78L15F(TE12L)</v>
          </cell>
          <cell r="D415" t="str">
            <v>CT220</v>
          </cell>
          <cell r="E415" t="str">
            <v>SIIX</v>
          </cell>
          <cell r="F415">
            <v>0.13819999999999999</v>
          </cell>
          <cell r="G415">
            <v>-1000</v>
          </cell>
          <cell r="H415">
            <v>200</v>
          </cell>
        </row>
        <row r="416">
          <cell r="A416" t="str">
            <v>111067732X</v>
          </cell>
          <cell r="B416" t="str">
            <v>electronics parts</v>
          </cell>
          <cell r="C416" t="str">
            <v>TC75S51F (TE85L)</v>
          </cell>
          <cell r="D416" t="str">
            <v>CT222</v>
          </cell>
          <cell r="E416" t="str">
            <v>SIIX</v>
          </cell>
          <cell r="F416">
            <v>0.17499999999999999</v>
          </cell>
          <cell r="H416">
            <v>560</v>
          </cell>
        </row>
        <row r="417">
          <cell r="A417" t="str">
            <v>111068069X</v>
          </cell>
          <cell r="B417" t="str">
            <v>electronics parts</v>
          </cell>
          <cell r="C417" t="str">
            <v>TL1451ACPWR</v>
          </cell>
          <cell r="D417" t="str">
            <v>CT691</v>
          </cell>
          <cell r="E417" t="str">
            <v>SIIX</v>
          </cell>
          <cell r="F417">
            <v>0.57999999999999996</v>
          </cell>
          <cell r="H417">
            <v>3072</v>
          </cell>
        </row>
        <row r="418">
          <cell r="A418" t="str">
            <v>111070877X</v>
          </cell>
          <cell r="B418" t="str">
            <v>electronics parts</v>
          </cell>
          <cell r="C418" t="str">
            <v>2SK711-BL (TE85L)</v>
          </cell>
          <cell r="D418" t="str">
            <v>CT224</v>
          </cell>
          <cell r="E418" t="str">
            <v>SIIX</v>
          </cell>
          <cell r="F418">
            <v>0.11899999999999999</v>
          </cell>
          <cell r="H418">
            <v>3072</v>
          </cell>
        </row>
        <row r="419">
          <cell r="A419" t="str">
            <v>111102381X</v>
          </cell>
          <cell r="B419" t="str">
            <v>electronics parts</v>
          </cell>
          <cell r="C419" t="str">
            <v>TC7S66FU(TE85L)</v>
          </cell>
          <cell r="D419" t="str">
            <v>CT225</v>
          </cell>
          <cell r="E419" t="str">
            <v>SIIX</v>
          </cell>
          <cell r="F419">
            <v>8.6999999999999994E-2</v>
          </cell>
          <cell r="H419">
            <v>560</v>
          </cell>
        </row>
        <row r="420">
          <cell r="A420" t="str">
            <v>111102406X</v>
          </cell>
          <cell r="B420" t="str">
            <v>electronics parts</v>
          </cell>
          <cell r="C420" t="str">
            <v>TC7S00FU (TE85L)</v>
          </cell>
          <cell r="D420" t="str">
            <v>CT226</v>
          </cell>
          <cell r="E420" t="str">
            <v>SIIX</v>
          </cell>
          <cell r="F420">
            <v>8.6999999999999994E-2</v>
          </cell>
          <cell r="H420">
            <v>200</v>
          </cell>
        </row>
        <row r="421">
          <cell r="A421" t="str">
            <v>1111028130</v>
          </cell>
          <cell r="B421" t="str">
            <v>electronics parts</v>
          </cell>
          <cell r="C421" t="str">
            <v>SN74LV175APWR</v>
          </cell>
          <cell r="D421" t="str">
            <v>CT697</v>
          </cell>
          <cell r="E421" t="str">
            <v>SIIX</v>
          </cell>
          <cell r="F421">
            <v>0.13</v>
          </cell>
          <cell r="H421">
            <v>1530</v>
          </cell>
        </row>
        <row r="422">
          <cell r="A422" t="str">
            <v>111102925X</v>
          </cell>
          <cell r="B422" t="str">
            <v>electronics parts</v>
          </cell>
          <cell r="C422" t="str">
            <v>CD4046BPWR</v>
          </cell>
          <cell r="D422" t="str">
            <v>CT698</v>
          </cell>
          <cell r="E422" t="str">
            <v>SIIX</v>
          </cell>
          <cell r="F422">
            <v>0.13</v>
          </cell>
          <cell r="G422">
            <v>-2000</v>
          </cell>
          <cell r="H422">
            <v>200</v>
          </cell>
        </row>
        <row r="423">
          <cell r="A423" t="str">
            <v>111115808X</v>
          </cell>
          <cell r="B423" t="str">
            <v>electronics parts</v>
          </cell>
          <cell r="C423" t="str">
            <v>TC7S08F (TE85L)</v>
          </cell>
          <cell r="D423" t="str">
            <v>CT227</v>
          </cell>
          <cell r="E423" t="str">
            <v>SIIX</v>
          </cell>
          <cell r="F423">
            <v>8.6999999999999994E-2</v>
          </cell>
          <cell r="H423">
            <v>510</v>
          </cell>
        </row>
        <row r="424">
          <cell r="A424" t="str">
            <v>111123131X</v>
          </cell>
          <cell r="B424" t="str">
            <v>electronics parts</v>
          </cell>
          <cell r="C424" t="str">
            <v>S-80827CLMC-B6M-T2</v>
          </cell>
          <cell r="D424" t="str">
            <v>CT228</v>
          </cell>
          <cell r="E424" t="str">
            <v>SIIX</v>
          </cell>
          <cell r="F424">
            <v>0.153</v>
          </cell>
          <cell r="H424">
            <v>3072</v>
          </cell>
        </row>
        <row r="425">
          <cell r="A425" t="str">
            <v>111123148X</v>
          </cell>
          <cell r="B425" t="str">
            <v>electronics parts</v>
          </cell>
          <cell r="C425" t="str">
            <v>S-93C66AMFN-TB</v>
          </cell>
          <cell r="D425" t="str">
            <v>CT229</v>
          </cell>
          <cell r="E425" t="str">
            <v>SIIX</v>
          </cell>
          <cell r="F425">
            <v>0.58499999999999996</v>
          </cell>
          <cell r="H425">
            <v>3072</v>
          </cell>
        </row>
        <row r="426">
          <cell r="A426" t="str">
            <v>111230123X</v>
          </cell>
          <cell r="B426" t="str">
            <v>electronics parts</v>
          </cell>
          <cell r="C426" t="str">
            <v>DA204UT106</v>
          </cell>
          <cell r="D426" t="str">
            <v>CT230</v>
          </cell>
          <cell r="E426" t="str">
            <v>SIIX</v>
          </cell>
          <cell r="F426">
            <v>3.4099999999999998E-2</v>
          </cell>
          <cell r="H426">
            <v>21370</v>
          </cell>
        </row>
        <row r="427">
          <cell r="A427" t="str">
            <v>111230547X</v>
          </cell>
          <cell r="B427" t="str">
            <v>electronics parts</v>
          </cell>
          <cell r="C427" t="str">
            <v>MA304-TX</v>
          </cell>
          <cell r="D427" t="str">
            <v>CT231</v>
          </cell>
          <cell r="E427" t="str">
            <v>SIIX</v>
          </cell>
          <cell r="F427">
            <v>5.7599999999999998E-2</v>
          </cell>
          <cell r="H427">
            <v>200</v>
          </cell>
        </row>
        <row r="428">
          <cell r="A428" t="str">
            <v>111230989X</v>
          </cell>
          <cell r="B428" t="str">
            <v>electronics parts</v>
          </cell>
          <cell r="C428" t="str">
            <v>UDZS7.5B TE-17</v>
          </cell>
          <cell r="D428" t="str">
            <v>CT232</v>
          </cell>
          <cell r="E428" t="str">
            <v>SIIX</v>
          </cell>
          <cell r="F428">
            <v>2.35E-2</v>
          </cell>
          <cell r="H428">
            <v>200</v>
          </cell>
        </row>
        <row r="429">
          <cell r="A429" t="str">
            <v>1112312870</v>
          </cell>
          <cell r="B429" t="str">
            <v>electronics parts</v>
          </cell>
          <cell r="C429" t="str">
            <v>D3SB60-4100</v>
          </cell>
          <cell r="D429" t="str">
            <v>SC052</v>
          </cell>
          <cell r="E429" t="str">
            <v>SIIX</v>
          </cell>
          <cell r="F429">
            <v>0.32219999999999999</v>
          </cell>
          <cell r="H429">
            <v>560</v>
          </cell>
        </row>
        <row r="430">
          <cell r="A430" t="str">
            <v>111231294X</v>
          </cell>
          <cell r="B430" t="str">
            <v>electronics parts</v>
          </cell>
          <cell r="C430" t="str">
            <v>M1FL20U-4063</v>
          </cell>
          <cell r="D430" t="str">
            <v>CT233</v>
          </cell>
          <cell r="E430" t="str">
            <v>SIIX</v>
          </cell>
          <cell r="F430">
            <v>4.7800000000000002E-2</v>
          </cell>
          <cell r="H430">
            <v>560</v>
          </cell>
        </row>
        <row r="431">
          <cell r="A431" t="str">
            <v>1112313000</v>
          </cell>
          <cell r="B431" t="str">
            <v>electronics parts</v>
          </cell>
          <cell r="C431" t="str">
            <v>SF10SC9-4100</v>
          </cell>
          <cell r="D431" t="str">
            <v>SC033</v>
          </cell>
          <cell r="E431" t="str">
            <v>SIIX</v>
          </cell>
          <cell r="F431">
            <v>0.62219999999999998</v>
          </cell>
          <cell r="H431">
            <v>560</v>
          </cell>
        </row>
        <row r="432">
          <cell r="A432" t="str">
            <v>1112313110</v>
          </cell>
          <cell r="B432" t="str">
            <v>electronics parts</v>
          </cell>
          <cell r="C432" t="str">
            <v>SF5S6-4100</v>
          </cell>
          <cell r="D432" t="str">
            <v>SC029</v>
          </cell>
          <cell r="E432" t="str">
            <v>SIIX</v>
          </cell>
          <cell r="F432">
            <v>0.35560000000000003</v>
          </cell>
          <cell r="H432">
            <v>560</v>
          </cell>
        </row>
        <row r="433">
          <cell r="A433" t="str">
            <v>111231324X</v>
          </cell>
          <cell r="B433" t="str">
            <v>electronics parts</v>
          </cell>
          <cell r="C433" t="str">
            <v>UDZS16B TE-17</v>
          </cell>
          <cell r="D433" t="str">
            <v>CT234</v>
          </cell>
          <cell r="E433" t="str">
            <v>SIIX</v>
          </cell>
          <cell r="F433">
            <v>2.0799999999999999E-2</v>
          </cell>
          <cell r="G433">
            <v>3000</v>
          </cell>
          <cell r="H433">
            <v>5012</v>
          </cell>
        </row>
        <row r="434">
          <cell r="A434" t="str">
            <v>111314849X</v>
          </cell>
          <cell r="B434" t="str">
            <v>electronics parts</v>
          </cell>
          <cell r="C434" t="str">
            <v>TC74VHC123AFT (EL)</v>
          </cell>
          <cell r="D434" t="str">
            <v>CT699</v>
          </cell>
          <cell r="E434" t="str">
            <v>SIIX</v>
          </cell>
          <cell r="F434">
            <v>0.215</v>
          </cell>
          <cell r="G434">
            <v>-2000</v>
          </cell>
          <cell r="H434">
            <v>1110</v>
          </cell>
        </row>
        <row r="435">
          <cell r="A435" t="str">
            <v>111314948X</v>
          </cell>
          <cell r="B435" t="str">
            <v>electronics parts</v>
          </cell>
          <cell r="C435" t="str">
            <v>TC74ACT08FT  (EL)</v>
          </cell>
          <cell r="D435" t="str">
            <v>CT700</v>
          </cell>
          <cell r="E435" t="str">
            <v>SIIX</v>
          </cell>
          <cell r="F435">
            <v>0.224</v>
          </cell>
          <cell r="G435">
            <v>-2000</v>
          </cell>
          <cell r="H435">
            <v>200</v>
          </cell>
        </row>
        <row r="436">
          <cell r="A436" t="str">
            <v>112066574X</v>
          </cell>
          <cell r="B436" t="str">
            <v>electronics parts</v>
          </cell>
          <cell r="C436" t="str">
            <v>RH03AVA14X 10K</v>
          </cell>
          <cell r="D436" t="str">
            <v>CT235</v>
          </cell>
          <cell r="E436" t="str">
            <v>SIIX</v>
          </cell>
          <cell r="F436">
            <v>0.16</v>
          </cell>
          <cell r="H436">
            <v>772</v>
          </cell>
        </row>
        <row r="437">
          <cell r="A437" t="str">
            <v>112066619X</v>
          </cell>
          <cell r="B437" t="str">
            <v>electronics parts</v>
          </cell>
          <cell r="C437" t="str">
            <v>RH03AVAS4X 47K</v>
          </cell>
          <cell r="D437" t="str">
            <v>CT236</v>
          </cell>
          <cell r="E437" t="str">
            <v>SIIX</v>
          </cell>
          <cell r="F437">
            <v>0.16</v>
          </cell>
          <cell r="H437">
            <v>200</v>
          </cell>
        </row>
        <row r="438">
          <cell r="A438" t="str">
            <v>1127500440</v>
          </cell>
          <cell r="B438" t="str">
            <v>electronics parts</v>
          </cell>
          <cell r="C438" t="str">
            <v>BPR26F 0R22J</v>
          </cell>
          <cell r="D438" t="str">
            <v>SB046</v>
          </cell>
          <cell r="E438" t="str">
            <v>SIIX</v>
          </cell>
          <cell r="F438">
            <v>0.17050000000000001</v>
          </cell>
          <cell r="H438">
            <v>560</v>
          </cell>
        </row>
        <row r="439">
          <cell r="A439" t="str">
            <v>112801186T</v>
          </cell>
          <cell r="B439" t="str">
            <v>electronics parts</v>
          </cell>
          <cell r="C439" t="str">
            <v>ERJ6GEYJ124V</v>
          </cell>
          <cell r="D439" t="str">
            <v>CT237</v>
          </cell>
          <cell r="E439" t="str">
            <v>SIIX</v>
          </cell>
          <cell r="F439">
            <v>1.0399999999999999E-3</v>
          </cell>
          <cell r="H439">
            <v>4480</v>
          </cell>
        </row>
        <row r="440">
          <cell r="A440" t="str">
            <v>112803058X</v>
          </cell>
          <cell r="B440" t="str">
            <v>electronics parts</v>
          </cell>
          <cell r="C440" t="str">
            <v>ERJ3GEYJ2R2V</v>
          </cell>
          <cell r="D440" t="str">
            <v>CT238</v>
          </cell>
          <cell r="E440" t="str">
            <v>SIIX</v>
          </cell>
          <cell r="F440">
            <v>1.0399999999999999E-3</v>
          </cell>
          <cell r="G440">
            <v>5000</v>
          </cell>
          <cell r="H440">
            <v>9580</v>
          </cell>
        </row>
        <row r="441">
          <cell r="A441" t="str">
            <v>112803135X</v>
          </cell>
          <cell r="B441" t="str">
            <v>electronics parts</v>
          </cell>
          <cell r="C441" t="str">
            <v>ERJ3GEYJ100V</v>
          </cell>
          <cell r="D441" t="str">
            <v>CT239</v>
          </cell>
          <cell r="E441" t="str">
            <v>SIIX</v>
          </cell>
          <cell r="F441">
            <v>1.0399999999999999E-3</v>
          </cell>
          <cell r="G441">
            <v>-5000</v>
          </cell>
          <cell r="H441">
            <v>6710</v>
          </cell>
        </row>
        <row r="442">
          <cell r="A442" t="str">
            <v>112803230X</v>
          </cell>
          <cell r="B442" t="str">
            <v>electronics parts</v>
          </cell>
          <cell r="C442" t="str">
            <v>ERJ3GEYJ270V</v>
          </cell>
          <cell r="D442" t="str">
            <v>CT240</v>
          </cell>
          <cell r="E442" t="str">
            <v>SIIX</v>
          </cell>
          <cell r="F442">
            <v>1.0399999999999999E-3</v>
          </cell>
          <cell r="H442">
            <v>422</v>
          </cell>
        </row>
        <row r="443">
          <cell r="A443" t="str">
            <v>112803256X</v>
          </cell>
          <cell r="B443" t="str">
            <v>electronics parts</v>
          </cell>
          <cell r="C443" t="str">
            <v>ERJ3GEYJ330V</v>
          </cell>
          <cell r="D443" t="str">
            <v>CT241</v>
          </cell>
          <cell r="E443" t="str">
            <v>SIIX</v>
          </cell>
          <cell r="F443">
            <v>1.0399999999999999E-3</v>
          </cell>
          <cell r="G443">
            <v>5000</v>
          </cell>
          <cell r="H443">
            <v>1630</v>
          </cell>
        </row>
        <row r="444">
          <cell r="A444" t="str">
            <v>112803319X</v>
          </cell>
          <cell r="B444" t="str">
            <v>electronics parts</v>
          </cell>
          <cell r="C444" t="str">
            <v>ERJ3GEYJ560V</v>
          </cell>
          <cell r="D444" t="str">
            <v>CT242</v>
          </cell>
          <cell r="E444" t="str">
            <v>SIIX</v>
          </cell>
          <cell r="F444">
            <v>1.0399999999999999E-3</v>
          </cell>
          <cell r="H444">
            <v>3272</v>
          </cell>
        </row>
        <row r="445">
          <cell r="A445" t="str">
            <v>112803344X</v>
          </cell>
          <cell r="B445" t="str">
            <v>electronics parts</v>
          </cell>
          <cell r="C445" t="str">
            <v>ERJ3GEYJ750V</v>
          </cell>
          <cell r="D445" t="str">
            <v>CT243</v>
          </cell>
          <cell r="E445" t="str">
            <v>SIIX</v>
          </cell>
          <cell r="F445">
            <v>1.0399999999999999E-3</v>
          </cell>
          <cell r="H445">
            <v>4142</v>
          </cell>
        </row>
        <row r="446">
          <cell r="A446" t="str">
            <v>112803436X</v>
          </cell>
          <cell r="B446" t="str">
            <v>electronics parts</v>
          </cell>
          <cell r="C446" t="str">
            <v>ERJ3GEYJ181V</v>
          </cell>
          <cell r="D446" t="str">
            <v>CT244</v>
          </cell>
          <cell r="E446" t="str">
            <v>SIIX</v>
          </cell>
          <cell r="F446">
            <v>1.0399999999999999E-3</v>
          </cell>
          <cell r="H446">
            <v>200</v>
          </cell>
        </row>
        <row r="447">
          <cell r="A447" t="str">
            <v>112803476X</v>
          </cell>
          <cell r="B447" t="str">
            <v>electronics parts</v>
          </cell>
          <cell r="C447" t="str">
            <v>ERJ3GEYJ271V</v>
          </cell>
          <cell r="D447" t="str">
            <v>CT245</v>
          </cell>
          <cell r="E447" t="str">
            <v>SIIX</v>
          </cell>
          <cell r="F447">
            <v>1.0399999999999999E-3</v>
          </cell>
          <cell r="H447">
            <v>510</v>
          </cell>
        </row>
        <row r="448">
          <cell r="A448" t="str">
            <v>112803685X</v>
          </cell>
          <cell r="B448" t="str">
            <v>electronics parts</v>
          </cell>
          <cell r="C448" t="str">
            <v>ERJ3GEYJ202V</v>
          </cell>
          <cell r="D448" t="str">
            <v>CT246</v>
          </cell>
          <cell r="E448" t="str">
            <v>SIIX</v>
          </cell>
          <cell r="F448">
            <v>1.0399999999999999E-3</v>
          </cell>
          <cell r="H448">
            <v>4590</v>
          </cell>
        </row>
        <row r="449">
          <cell r="A449" t="str">
            <v>112803717X</v>
          </cell>
          <cell r="B449" t="str">
            <v>electronics parts</v>
          </cell>
          <cell r="C449" t="str">
            <v>ERJ3GEYJ272V</v>
          </cell>
          <cell r="D449" t="str">
            <v>CT247</v>
          </cell>
          <cell r="E449" t="str">
            <v>SIIX</v>
          </cell>
          <cell r="F449">
            <v>1.0399999999999999E-3</v>
          </cell>
          <cell r="H449">
            <v>14554</v>
          </cell>
        </row>
        <row r="450">
          <cell r="A450" t="str">
            <v>112803814X</v>
          </cell>
          <cell r="B450" t="str">
            <v>electronics parts</v>
          </cell>
          <cell r="C450" t="str">
            <v>ERJ3GEYJ682V</v>
          </cell>
          <cell r="D450" t="str">
            <v>CT248</v>
          </cell>
          <cell r="E450" t="str">
            <v>SIIX</v>
          </cell>
          <cell r="F450">
            <v>1.0399999999999999E-3</v>
          </cell>
          <cell r="H450">
            <v>8444</v>
          </cell>
        </row>
        <row r="451">
          <cell r="A451" t="str">
            <v>112803832X</v>
          </cell>
          <cell r="B451" t="str">
            <v>electronics parts</v>
          </cell>
          <cell r="C451" t="str">
            <v>ERJ3GEYJ822V</v>
          </cell>
          <cell r="D451" t="str">
            <v>CT249</v>
          </cell>
          <cell r="E451" t="str">
            <v>SIIX</v>
          </cell>
          <cell r="F451">
            <v>1.0399999999999999E-3</v>
          </cell>
          <cell r="H451">
            <v>3582</v>
          </cell>
        </row>
        <row r="452">
          <cell r="A452" t="str">
            <v>112803993X</v>
          </cell>
          <cell r="B452" t="str">
            <v>electronics parts</v>
          </cell>
          <cell r="C452" t="str">
            <v>ERJ3GEYJ393V</v>
          </cell>
          <cell r="D452" t="str">
            <v>CT250</v>
          </cell>
          <cell r="E452" t="str">
            <v>SIIX</v>
          </cell>
          <cell r="F452">
            <v>1.0399999999999999E-3</v>
          </cell>
          <cell r="H452">
            <v>200</v>
          </cell>
        </row>
        <row r="453">
          <cell r="A453" t="str">
            <v>112804037X</v>
          </cell>
          <cell r="B453" t="str">
            <v>electronics parts</v>
          </cell>
          <cell r="C453" t="str">
            <v>ERJ3GEYJ563V</v>
          </cell>
          <cell r="D453" t="str">
            <v>CT251</v>
          </cell>
          <cell r="E453" t="str">
            <v>SIIX</v>
          </cell>
          <cell r="F453">
            <v>1.0399999999999999E-3</v>
          </cell>
          <cell r="H453">
            <v>3782</v>
          </cell>
        </row>
        <row r="454">
          <cell r="A454" t="str">
            <v>112804053X</v>
          </cell>
          <cell r="B454" t="str">
            <v>electronics parts</v>
          </cell>
          <cell r="C454" t="str">
            <v>ERJ3GEYJ683V</v>
          </cell>
          <cell r="D454" t="str">
            <v>CT252</v>
          </cell>
          <cell r="E454" t="str">
            <v>SIIX</v>
          </cell>
          <cell r="F454">
            <v>1.0399999999999999E-3</v>
          </cell>
          <cell r="H454">
            <v>8262</v>
          </cell>
        </row>
        <row r="455">
          <cell r="A455" t="str">
            <v>112804077X</v>
          </cell>
          <cell r="B455" t="str">
            <v>electronics parts</v>
          </cell>
          <cell r="C455" t="str">
            <v>ERJ3GEYJ823V</v>
          </cell>
          <cell r="D455" t="str">
            <v>CT253</v>
          </cell>
          <cell r="E455" t="str">
            <v>SIIX</v>
          </cell>
          <cell r="F455">
            <v>1.0399999999999999E-3</v>
          </cell>
          <cell r="H455">
            <v>4590</v>
          </cell>
        </row>
        <row r="456">
          <cell r="A456" t="str">
            <v>112804130X</v>
          </cell>
          <cell r="B456" t="str">
            <v>electronics parts</v>
          </cell>
          <cell r="C456" t="str">
            <v>ERJ3GEYJ154V</v>
          </cell>
          <cell r="D456" t="str">
            <v>CT254</v>
          </cell>
          <cell r="E456" t="str">
            <v>SIIX</v>
          </cell>
          <cell r="F456">
            <v>1.0399999999999999E-3</v>
          </cell>
          <cell r="H456">
            <v>932</v>
          </cell>
        </row>
        <row r="457">
          <cell r="A457" t="str">
            <v>112804156X</v>
          </cell>
          <cell r="B457" t="str">
            <v>electronics parts</v>
          </cell>
          <cell r="C457" t="str">
            <v>ERJ3GEYJ184V</v>
          </cell>
          <cell r="D457" t="str">
            <v>CT255</v>
          </cell>
          <cell r="E457" t="str">
            <v>SIIX</v>
          </cell>
          <cell r="F457">
            <v>1.0399999999999999E-3</v>
          </cell>
          <cell r="H457">
            <v>400</v>
          </cell>
        </row>
        <row r="458">
          <cell r="A458" t="str">
            <v>112804192X</v>
          </cell>
          <cell r="B458" t="str">
            <v>electronics parts</v>
          </cell>
          <cell r="C458" t="str">
            <v>ERJ3GEYJ274V</v>
          </cell>
          <cell r="D458" t="str">
            <v>CT256</v>
          </cell>
          <cell r="E458" t="str">
            <v>SIIX</v>
          </cell>
          <cell r="F458">
            <v>1.0399999999999999E-3</v>
          </cell>
          <cell r="H458">
            <v>560</v>
          </cell>
        </row>
        <row r="459">
          <cell r="A459" t="str">
            <v>112804275X</v>
          </cell>
          <cell r="B459" t="str">
            <v>electronics parts</v>
          </cell>
          <cell r="C459" t="str">
            <v>ERJ3GEYJ564V</v>
          </cell>
          <cell r="D459" t="str">
            <v>CT257</v>
          </cell>
          <cell r="E459" t="str">
            <v>SIIX</v>
          </cell>
          <cell r="F459">
            <v>1.0399999999999999E-3</v>
          </cell>
          <cell r="H459">
            <v>5350</v>
          </cell>
        </row>
        <row r="460">
          <cell r="A460" t="str">
            <v>112804413X</v>
          </cell>
          <cell r="B460" t="str">
            <v>electronics parts</v>
          </cell>
          <cell r="C460" t="str">
            <v>ERJ3GEYJ225V</v>
          </cell>
          <cell r="D460" t="str">
            <v>CT258</v>
          </cell>
          <cell r="E460" t="str">
            <v>SIIX</v>
          </cell>
          <cell r="F460">
            <v>1.0399999999999999E-3</v>
          </cell>
          <cell r="H460">
            <v>200</v>
          </cell>
        </row>
        <row r="461">
          <cell r="A461" t="str">
            <v>112804635X</v>
          </cell>
          <cell r="B461" t="str">
            <v>electronics parts</v>
          </cell>
          <cell r="C461" t="str">
            <v>ERJ3RBD562V</v>
          </cell>
          <cell r="D461" t="str">
            <v>CT259</v>
          </cell>
          <cell r="E461" t="str">
            <v>SIIX</v>
          </cell>
          <cell r="F461">
            <v>4.4999999999999997E-3</v>
          </cell>
          <cell r="H461">
            <v>6716</v>
          </cell>
        </row>
        <row r="462">
          <cell r="A462" t="str">
            <v>112804822X</v>
          </cell>
          <cell r="B462" t="str">
            <v>electronics parts</v>
          </cell>
          <cell r="C462" t="str">
            <v>ERJ3RBD272V</v>
          </cell>
          <cell r="D462" t="str">
            <v>CT260</v>
          </cell>
          <cell r="E462" t="str">
            <v>SIIX</v>
          </cell>
          <cell r="F462">
            <v>4.4999999999999997E-3</v>
          </cell>
          <cell r="H462">
            <v>8094</v>
          </cell>
        </row>
        <row r="463">
          <cell r="A463" t="str">
            <v>112804844X</v>
          </cell>
          <cell r="B463" t="str">
            <v>electronics parts</v>
          </cell>
          <cell r="C463" t="str">
            <v>ERJ3RED470V</v>
          </cell>
          <cell r="D463" t="str">
            <v>CT261</v>
          </cell>
          <cell r="E463" t="str">
            <v>SIIX</v>
          </cell>
          <cell r="F463">
            <v>4.4999999999999997E-3</v>
          </cell>
          <cell r="H463">
            <v>4790</v>
          </cell>
        </row>
        <row r="464">
          <cell r="A464" t="str">
            <v>112804853X</v>
          </cell>
          <cell r="B464" t="str">
            <v>electronics parts</v>
          </cell>
          <cell r="C464" t="str">
            <v>ERJ3RBD151V</v>
          </cell>
          <cell r="D464" t="str">
            <v>CT262</v>
          </cell>
          <cell r="E464" t="str">
            <v>SIIX</v>
          </cell>
          <cell r="F464">
            <v>4.4999999999999997E-3</v>
          </cell>
          <cell r="H464">
            <v>560</v>
          </cell>
        </row>
        <row r="465">
          <cell r="A465" t="str">
            <v>112804864X</v>
          </cell>
          <cell r="B465" t="str">
            <v>electronics parts</v>
          </cell>
          <cell r="C465" t="str">
            <v>ERJ3RBD102V</v>
          </cell>
          <cell r="D465" t="str">
            <v>CT263</v>
          </cell>
          <cell r="E465" t="str">
            <v>SIIX</v>
          </cell>
          <cell r="F465">
            <v>4.4999999999999997E-3</v>
          </cell>
          <cell r="H465">
            <v>1354</v>
          </cell>
        </row>
        <row r="466">
          <cell r="A466" t="str">
            <v>112804877X</v>
          </cell>
          <cell r="B466" t="str">
            <v>electronics parts</v>
          </cell>
          <cell r="C466" t="str">
            <v>ERJ12ZYJ820U</v>
          </cell>
          <cell r="D466" t="str">
            <v>CT264</v>
          </cell>
          <cell r="E466" t="str">
            <v>SIIX</v>
          </cell>
          <cell r="F466">
            <v>0.02</v>
          </cell>
          <cell r="H466">
            <v>560</v>
          </cell>
        </row>
        <row r="467">
          <cell r="A467" t="str">
            <v>112804882X</v>
          </cell>
          <cell r="B467" t="str">
            <v>electronics parts</v>
          </cell>
          <cell r="C467" t="str">
            <v>ERJ12ZYJ334U</v>
          </cell>
          <cell r="D467" t="str">
            <v>CT265</v>
          </cell>
          <cell r="E467" t="str">
            <v>SIIX</v>
          </cell>
          <cell r="F467">
            <v>0.02</v>
          </cell>
          <cell r="H467">
            <v>560</v>
          </cell>
        </row>
        <row r="468">
          <cell r="A468" t="str">
            <v>112804899X</v>
          </cell>
          <cell r="B468" t="str">
            <v>electronics parts</v>
          </cell>
          <cell r="C468" t="str">
            <v>ERJ12ZYJ222U</v>
          </cell>
          <cell r="D468" t="str">
            <v>CT266</v>
          </cell>
          <cell r="E468" t="str">
            <v>SIIX</v>
          </cell>
          <cell r="F468">
            <v>0.02</v>
          </cell>
          <cell r="G468">
            <v>5000</v>
          </cell>
          <cell r="H468">
            <v>4790</v>
          </cell>
        </row>
        <row r="469">
          <cell r="A469" t="str">
            <v>112804907X</v>
          </cell>
          <cell r="B469" t="str">
            <v>electronics parts</v>
          </cell>
          <cell r="C469" t="str">
            <v>ERJ6RBD103V</v>
          </cell>
          <cell r="D469" t="str">
            <v>CT267</v>
          </cell>
          <cell r="E469" t="str">
            <v>SIIX</v>
          </cell>
          <cell r="F469">
            <v>8.3999999999999995E-3</v>
          </cell>
          <cell r="G469">
            <v>5000</v>
          </cell>
          <cell r="H469">
            <v>10140</v>
          </cell>
        </row>
        <row r="470">
          <cell r="A470" t="str">
            <v>112804918X</v>
          </cell>
          <cell r="B470" t="str">
            <v>electronics parts</v>
          </cell>
          <cell r="C470" t="str">
            <v>ERJ3RBD222V</v>
          </cell>
          <cell r="D470" t="str">
            <v>CT268</v>
          </cell>
          <cell r="E470" t="str">
            <v>SIIX</v>
          </cell>
          <cell r="F470">
            <v>4.4999999999999997E-3</v>
          </cell>
          <cell r="H470">
            <v>422</v>
          </cell>
        </row>
        <row r="471">
          <cell r="A471" t="str">
            <v>112804921X</v>
          </cell>
          <cell r="B471" t="str">
            <v>electronics parts</v>
          </cell>
          <cell r="C471" t="str">
            <v>ERJ12ZYJ180U</v>
          </cell>
          <cell r="D471" t="str">
            <v>CT269</v>
          </cell>
          <cell r="E471" t="str">
            <v>SIIX</v>
          </cell>
          <cell r="F471">
            <v>0.02</v>
          </cell>
          <cell r="H471">
            <v>600</v>
          </cell>
        </row>
        <row r="472">
          <cell r="A472" t="str">
            <v>112805579X</v>
          </cell>
          <cell r="B472" t="str">
            <v>electronics parts</v>
          </cell>
          <cell r="C472" t="str">
            <v>ERJ3RBD271V</v>
          </cell>
          <cell r="D472" t="str">
            <v>CT270</v>
          </cell>
          <cell r="E472" t="str">
            <v>SIIX</v>
          </cell>
          <cell r="F472">
            <v>4.4999999999999997E-3</v>
          </cell>
          <cell r="H472">
            <v>200</v>
          </cell>
        </row>
        <row r="473">
          <cell r="A473" t="str">
            <v>112805627X</v>
          </cell>
          <cell r="B473" t="str">
            <v>electronics parts</v>
          </cell>
          <cell r="C473" t="str">
            <v>ERJ3RBD681V</v>
          </cell>
          <cell r="D473" t="str">
            <v>CT271</v>
          </cell>
          <cell r="E473" t="str">
            <v>SIIX</v>
          </cell>
          <cell r="F473">
            <v>4.4999999999999997E-3</v>
          </cell>
          <cell r="H473">
            <v>3072</v>
          </cell>
        </row>
        <row r="474">
          <cell r="A474" t="str">
            <v>112805649X</v>
          </cell>
          <cell r="B474" t="str">
            <v>electronics parts</v>
          </cell>
          <cell r="C474" t="str">
            <v>ERJ3RBD122V</v>
          </cell>
          <cell r="D474" t="str">
            <v>CT272</v>
          </cell>
          <cell r="E474" t="str">
            <v>SIIX</v>
          </cell>
          <cell r="F474">
            <v>4.4999999999999997E-3</v>
          </cell>
          <cell r="H474">
            <v>3072</v>
          </cell>
        </row>
        <row r="475">
          <cell r="A475" t="str">
            <v>112805928X</v>
          </cell>
          <cell r="B475" t="str">
            <v>electronics parts</v>
          </cell>
          <cell r="C475" t="str">
            <v>ERJ3RBD432V</v>
          </cell>
          <cell r="D475" t="str">
            <v>CT273</v>
          </cell>
          <cell r="E475" t="str">
            <v>SIIX</v>
          </cell>
          <cell r="F475">
            <v>4.4999999999999997E-3</v>
          </cell>
          <cell r="H475">
            <v>400</v>
          </cell>
        </row>
        <row r="476">
          <cell r="A476" t="str">
            <v>112810030X</v>
          </cell>
          <cell r="B476" t="str">
            <v>electronics parts</v>
          </cell>
          <cell r="C476" t="str">
            <v>ERJ12ZYJ2R2U</v>
          </cell>
          <cell r="D476" t="str">
            <v>CT274</v>
          </cell>
          <cell r="E476" t="str">
            <v>SIIX</v>
          </cell>
          <cell r="F476">
            <v>0.02</v>
          </cell>
          <cell r="H476">
            <v>200</v>
          </cell>
        </row>
        <row r="477">
          <cell r="A477" t="str">
            <v>112810092X</v>
          </cell>
          <cell r="B477" t="str">
            <v>electronics parts</v>
          </cell>
          <cell r="C477" t="str">
            <v>ERJ12ZYJ221U</v>
          </cell>
          <cell r="D477" t="str">
            <v>CT275</v>
          </cell>
          <cell r="E477" t="str">
            <v>SIIX</v>
          </cell>
          <cell r="F477">
            <v>0.02</v>
          </cell>
          <cell r="H477">
            <v>1270</v>
          </cell>
        </row>
        <row r="478">
          <cell r="A478" t="str">
            <v>1132417780</v>
          </cell>
          <cell r="B478" t="str">
            <v>electronics parts</v>
          </cell>
          <cell r="C478" t="str">
            <v>ECQU2A104ML</v>
          </cell>
          <cell r="D478" t="str">
            <v>SC030</v>
          </cell>
          <cell r="E478" t="str">
            <v>SIIX</v>
          </cell>
          <cell r="F478">
            <v>9.7199999999999995E-2</v>
          </cell>
          <cell r="H478">
            <v>1120</v>
          </cell>
        </row>
        <row r="479">
          <cell r="A479" t="str">
            <v>1133585350</v>
          </cell>
          <cell r="B479" t="str">
            <v>electronics parts</v>
          </cell>
          <cell r="C479" t="str">
            <v>ECKA3D272KBP</v>
          </cell>
          <cell r="D479" t="str">
            <v>SC031</v>
          </cell>
          <cell r="E479" t="str">
            <v>SIIX</v>
          </cell>
          <cell r="F479">
            <v>9.3200000000000005E-2</v>
          </cell>
          <cell r="H479">
            <v>560</v>
          </cell>
        </row>
        <row r="480">
          <cell r="A480" t="str">
            <v>1133585420</v>
          </cell>
          <cell r="B480" t="str">
            <v>electronics parts</v>
          </cell>
          <cell r="C480" t="str">
            <v>ECKATS222ME</v>
          </cell>
          <cell r="D480" t="str">
            <v>SC034</v>
          </cell>
          <cell r="E480" t="str">
            <v>SIIX</v>
          </cell>
          <cell r="F480">
            <v>4.82E-2</v>
          </cell>
          <cell r="H480">
            <v>1680</v>
          </cell>
        </row>
        <row r="481">
          <cell r="A481" t="str">
            <v>113402166X</v>
          </cell>
          <cell r="B481" t="str">
            <v>electronics parts</v>
          </cell>
          <cell r="C481" t="str">
            <v>GRM216B11H102KA01</v>
          </cell>
          <cell r="D481" t="str">
            <v>CT284</v>
          </cell>
          <cell r="E481" t="str">
            <v>SIIX</v>
          </cell>
          <cell r="F481">
            <v>4.7000000000000002E-3</v>
          </cell>
          <cell r="H481">
            <v>560</v>
          </cell>
        </row>
        <row r="482">
          <cell r="A482" t="str">
            <v>113404973X</v>
          </cell>
          <cell r="B482" t="str">
            <v>electronics parts</v>
          </cell>
          <cell r="C482" t="str">
            <v>C1608CH1H020CT</v>
          </cell>
          <cell r="D482" t="str">
            <v>CT285</v>
          </cell>
          <cell r="E482" t="str">
            <v>SIIX</v>
          </cell>
          <cell r="F482">
            <v>3.0000000000000001E-3</v>
          </cell>
          <cell r="H482">
            <v>3432</v>
          </cell>
        </row>
        <row r="483">
          <cell r="A483" t="str">
            <v>113405291X</v>
          </cell>
          <cell r="B483" t="str">
            <v>electronics parts</v>
          </cell>
          <cell r="C483" t="str">
            <v>C1608CH1H101JT</v>
          </cell>
          <cell r="D483" t="str">
            <v>CT286</v>
          </cell>
          <cell r="E483" t="str">
            <v>SIIX</v>
          </cell>
          <cell r="F483">
            <v>3.3E-3</v>
          </cell>
          <cell r="G483">
            <v>4000</v>
          </cell>
          <cell r="H483">
            <v>10290</v>
          </cell>
        </row>
        <row r="484">
          <cell r="A484" t="str">
            <v>113405417X</v>
          </cell>
          <cell r="B484" t="str">
            <v>electronics parts</v>
          </cell>
          <cell r="C484" t="str">
            <v>C1608CH1H331JT</v>
          </cell>
          <cell r="D484" t="str">
            <v>CT287</v>
          </cell>
          <cell r="E484" t="str">
            <v>SIIX</v>
          </cell>
          <cell r="F484">
            <v>6.1000000000000004E-3</v>
          </cell>
          <cell r="H484">
            <v>600</v>
          </cell>
        </row>
        <row r="485">
          <cell r="A485" t="str">
            <v>113405646X</v>
          </cell>
          <cell r="B485" t="str">
            <v>electronics parts</v>
          </cell>
          <cell r="C485" t="str">
            <v>C1608JB1H152KT</v>
          </cell>
          <cell r="D485" t="str">
            <v>CT288</v>
          </cell>
          <cell r="E485" t="str">
            <v>SIIX</v>
          </cell>
          <cell r="F485">
            <v>3.2000000000000002E-3</v>
          </cell>
          <cell r="H485">
            <v>782</v>
          </cell>
        </row>
        <row r="486">
          <cell r="A486" t="str">
            <v>113405655X</v>
          </cell>
          <cell r="B486" t="str">
            <v>electronics parts</v>
          </cell>
          <cell r="C486" t="str">
            <v>C1608JB1H182KT</v>
          </cell>
          <cell r="D486" t="str">
            <v>CT289</v>
          </cell>
          <cell r="E486" t="str">
            <v>SIIX</v>
          </cell>
          <cell r="F486">
            <v>3.8999999999999998E-3</v>
          </cell>
          <cell r="H486">
            <v>560</v>
          </cell>
        </row>
        <row r="487">
          <cell r="A487" t="str">
            <v>113405666X</v>
          </cell>
          <cell r="B487" t="str">
            <v>electronics parts</v>
          </cell>
          <cell r="C487" t="str">
            <v>C1608JB1H222KT</v>
          </cell>
          <cell r="D487" t="str">
            <v>CT290</v>
          </cell>
          <cell r="E487" t="str">
            <v>SIIX</v>
          </cell>
          <cell r="F487">
            <v>2.8999999999999998E-3</v>
          </cell>
          <cell r="G487">
            <v>4000</v>
          </cell>
          <cell r="H487">
            <v>8306</v>
          </cell>
        </row>
        <row r="488">
          <cell r="A488" t="str">
            <v>113405789X</v>
          </cell>
          <cell r="B488" t="str">
            <v>electronics parts</v>
          </cell>
          <cell r="C488" t="str">
            <v>C1608JB1H223KT</v>
          </cell>
          <cell r="D488" t="str">
            <v>CT291</v>
          </cell>
          <cell r="E488" t="str">
            <v>SIIX</v>
          </cell>
          <cell r="F488">
            <v>4.1999999999999997E-3</v>
          </cell>
          <cell r="H488">
            <v>200</v>
          </cell>
        </row>
        <row r="489">
          <cell r="A489" t="str">
            <v>113406133X</v>
          </cell>
          <cell r="B489" t="str">
            <v>electronics parts</v>
          </cell>
          <cell r="C489" t="str">
            <v>C2012JB1C105KT</v>
          </cell>
          <cell r="D489" t="e">
            <v>#N/A</v>
          </cell>
          <cell r="E489" t="str">
            <v>SIIX</v>
          </cell>
          <cell r="F489">
            <v>1.2200000000000001E-2</v>
          </cell>
          <cell r="H489">
            <v>0</v>
          </cell>
        </row>
        <row r="490">
          <cell r="A490" t="str">
            <v>113406788X</v>
          </cell>
          <cell r="B490" t="str">
            <v>electronics parts</v>
          </cell>
          <cell r="C490" t="str">
            <v>C2012JB1C105KT</v>
          </cell>
          <cell r="D490" t="str">
            <v>CT292</v>
          </cell>
          <cell r="E490" t="str">
            <v>SIIX</v>
          </cell>
          <cell r="F490">
            <v>1.2200000000000001E-2</v>
          </cell>
          <cell r="H490">
            <v>28950</v>
          </cell>
        </row>
        <row r="491">
          <cell r="A491" t="str">
            <v>113406867X</v>
          </cell>
          <cell r="B491" t="str">
            <v>electronics parts</v>
          </cell>
          <cell r="C491" t="str">
            <v>GRM31CB10J106KA01L</v>
          </cell>
          <cell r="D491" t="str">
            <v>CT293</v>
          </cell>
          <cell r="E491" t="str">
            <v>SIIX</v>
          </cell>
          <cell r="F491">
            <v>6.0499999999999998E-2</v>
          </cell>
          <cell r="G491">
            <v>2000</v>
          </cell>
          <cell r="H491">
            <v>11666</v>
          </cell>
        </row>
        <row r="492">
          <cell r="A492" t="str">
            <v>113406870X</v>
          </cell>
          <cell r="B492" t="str">
            <v>electronics parts</v>
          </cell>
          <cell r="C492" t="str">
            <v>GRM21BB10J335KA11L</v>
          </cell>
          <cell r="D492" t="str">
            <v>CT294</v>
          </cell>
          <cell r="E492" t="str">
            <v>SIIX</v>
          </cell>
          <cell r="F492">
            <v>6.13E-2</v>
          </cell>
          <cell r="H492">
            <v>200</v>
          </cell>
        </row>
        <row r="493">
          <cell r="A493" t="str">
            <v>1140520030</v>
          </cell>
          <cell r="B493" t="str">
            <v>electronics parts</v>
          </cell>
          <cell r="C493" t="str">
            <v>ELF15N010A</v>
          </cell>
          <cell r="D493" t="str">
            <v>SC038</v>
          </cell>
          <cell r="E493" t="str">
            <v>SIIX</v>
          </cell>
          <cell r="F493">
            <v>0.13200000000000001</v>
          </cell>
          <cell r="H493">
            <v>560</v>
          </cell>
        </row>
        <row r="494">
          <cell r="A494" t="str">
            <v>1141403480</v>
          </cell>
          <cell r="B494" t="str">
            <v>electronics parts</v>
          </cell>
          <cell r="C494" t="str">
            <v>TSL0709S 100K1R9</v>
          </cell>
          <cell r="D494" t="str">
            <v>SC039</v>
          </cell>
          <cell r="E494" t="str">
            <v>SIIX</v>
          </cell>
          <cell r="F494">
            <v>8.6800000000000002E-2</v>
          </cell>
          <cell r="H494">
            <v>1120</v>
          </cell>
        </row>
        <row r="495">
          <cell r="A495" t="str">
            <v>114194505X</v>
          </cell>
          <cell r="B495" t="str">
            <v>electronics parts</v>
          </cell>
          <cell r="C495" t="str">
            <v xml:space="preserve">NL322522T-1R0J    </v>
          </cell>
          <cell r="D495" t="str">
            <v>CT295</v>
          </cell>
          <cell r="E495" t="str">
            <v>SIIX</v>
          </cell>
          <cell r="F495">
            <v>5.1499999999999997E-2</v>
          </cell>
          <cell r="H495">
            <v>3010</v>
          </cell>
        </row>
        <row r="496">
          <cell r="A496" t="str">
            <v>114194811X</v>
          </cell>
          <cell r="B496" t="str">
            <v>electronics parts</v>
          </cell>
          <cell r="C496" t="str">
            <v xml:space="preserve">NL322522T-2R7J  </v>
          </cell>
          <cell r="D496" t="str">
            <v>CT296</v>
          </cell>
          <cell r="E496" t="str">
            <v>SIIX</v>
          </cell>
          <cell r="F496">
            <v>5.1499999999999997E-2</v>
          </cell>
          <cell r="H496">
            <v>4080</v>
          </cell>
        </row>
        <row r="497">
          <cell r="A497" t="str">
            <v>114199050X</v>
          </cell>
          <cell r="B497" t="str">
            <v>electronics parts</v>
          </cell>
          <cell r="C497" t="str">
            <v>NLC322522T-470K</v>
          </cell>
          <cell r="D497" t="str">
            <v>CT297</v>
          </cell>
          <cell r="E497" t="str">
            <v>SIIX</v>
          </cell>
          <cell r="F497">
            <v>4.3499999999999997E-2</v>
          </cell>
          <cell r="H497">
            <v>6544</v>
          </cell>
        </row>
        <row r="498">
          <cell r="A498" t="str">
            <v>114199061X</v>
          </cell>
          <cell r="B498" t="str">
            <v>electronics parts</v>
          </cell>
          <cell r="C498" t="str">
            <v>NLC322522T-220K</v>
          </cell>
          <cell r="D498" t="str">
            <v>CT298</v>
          </cell>
          <cell r="E498" t="str">
            <v>SIIX</v>
          </cell>
          <cell r="F498">
            <v>5.3900000000000003E-2</v>
          </cell>
          <cell r="H498">
            <v>11866</v>
          </cell>
        </row>
        <row r="499">
          <cell r="A499" t="str">
            <v>114199096X</v>
          </cell>
          <cell r="B499" t="str">
            <v>electronics parts</v>
          </cell>
          <cell r="C499" t="str">
            <v>SLF7045T-101MR50</v>
          </cell>
          <cell r="D499" t="str">
            <v>CT706</v>
          </cell>
          <cell r="E499" t="str">
            <v>SIIX</v>
          </cell>
          <cell r="F499">
            <v>0.19800000000000001</v>
          </cell>
          <cell r="G499">
            <v>2000</v>
          </cell>
          <cell r="H499">
            <v>8560</v>
          </cell>
        </row>
        <row r="500">
          <cell r="A500" t="str">
            <v>114199108X</v>
          </cell>
          <cell r="B500" t="str">
            <v>electronics parts</v>
          </cell>
          <cell r="C500" t="str">
            <v>SLF10145T-102MR29</v>
          </cell>
          <cell r="D500" t="str">
            <v>CT707</v>
          </cell>
          <cell r="E500" t="str">
            <v>SIIX</v>
          </cell>
          <cell r="F500">
            <v>0.25609999999999999</v>
          </cell>
          <cell r="G500">
            <v>1500</v>
          </cell>
          <cell r="H500">
            <v>4790</v>
          </cell>
        </row>
        <row r="501">
          <cell r="A501" t="str">
            <v>115442603X</v>
          </cell>
          <cell r="B501" t="str">
            <v>electronics parts</v>
          </cell>
          <cell r="C501" t="str">
            <v>H354LAI-4402 DDD=P3</v>
          </cell>
          <cell r="D501" t="str">
            <v>CT708</v>
          </cell>
          <cell r="E501" t="str">
            <v>SIIX</v>
          </cell>
          <cell r="F501">
            <v>0.27</v>
          </cell>
          <cell r="H501">
            <v>200</v>
          </cell>
        </row>
        <row r="502">
          <cell r="A502" t="str">
            <v>1232627940</v>
          </cell>
          <cell r="B502" t="str">
            <v>connection parts</v>
          </cell>
          <cell r="C502" t="str">
            <v>B6B-EH-A</v>
          </cell>
          <cell r="D502" t="str">
            <v>SB052</v>
          </cell>
          <cell r="E502" t="str">
            <v>SIIX</v>
          </cell>
          <cell r="F502">
            <v>3.8600000000000002E-2</v>
          </cell>
          <cell r="H502">
            <v>1120</v>
          </cell>
        </row>
        <row r="503">
          <cell r="A503" t="str">
            <v>1232676690</v>
          </cell>
          <cell r="B503" t="str">
            <v>connection parts</v>
          </cell>
          <cell r="C503" t="str">
            <v>B3P5-VH</v>
          </cell>
          <cell r="D503" t="str">
            <v>SB051</v>
          </cell>
          <cell r="E503" t="str">
            <v>SIIX</v>
          </cell>
          <cell r="F503">
            <v>4.3200000000000002E-2</v>
          </cell>
          <cell r="H503">
            <v>560</v>
          </cell>
        </row>
        <row r="504">
          <cell r="A504" t="str">
            <v>123362124X</v>
          </cell>
          <cell r="B504" t="str">
            <v>electronics parts</v>
          </cell>
          <cell r="C504" t="str">
            <v xml:space="preserve">BM05B-SRSS-TB     </v>
          </cell>
          <cell r="D504" t="str">
            <v>CT712</v>
          </cell>
          <cell r="E504" t="str">
            <v>SIIX</v>
          </cell>
          <cell r="F504">
            <v>0.11899999999999999</v>
          </cell>
          <cell r="H504">
            <v>200</v>
          </cell>
        </row>
        <row r="505">
          <cell r="A505" t="str">
            <v>123362393X</v>
          </cell>
          <cell r="B505" t="str">
            <v>electronics parts</v>
          </cell>
          <cell r="C505" t="str">
            <v>BM08B-SRSS-TB</v>
          </cell>
          <cell r="D505" t="str">
            <v>CT713</v>
          </cell>
          <cell r="E505" t="str">
            <v>SIIX</v>
          </cell>
          <cell r="F505">
            <v>0.17499999999999999</v>
          </cell>
          <cell r="H505">
            <v>6144</v>
          </cell>
        </row>
        <row r="506">
          <cell r="A506" t="str">
            <v>123362412X</v>
          </cell>
          <cell r="B506" t="str">
            <v>electronics parts</v>
          </cell>
          <cell r="C506" t="str">
            <v>BM07B-SRSS-TB</v>
          </cell>
          <cell r="D506" t="str">
            <v>CT714</v>
          </cell>
          <cell r="E506" t="str">
            <v>SIIX</v>
          </cell>
          <cell r="F506">
            <v>0.16</v>
          </cell>
          <cell r="H506">
            <v>200</v>
          </cell>
        </row>
        <row r="507">
          <cell r="A507" t="str">
            <v>123362425X</v>
          </cell>
          <cell r="B507" t="str">
            <v>electronics parts</v>
          </cell>
          <cell r="C507" t="str">
            <v>BM10B-SRSS-TB</v>
          </cell>
          <cell r="D507" t="str">
            <v>CT715</v>
          </cell>
          <cell r="E507" t="str">
            <v>SIIX</v>
          </cell>
          <cell r="F507">
            <v>0.20330000000000001</v>
          </cell>
          <cell r="H507">
            <v>5400</v>
          </cell>
        </row>
        <row r="508">
          <cell r="A508" t="str">
            <v>123362430X</v>
          </cell>
          <cell r="B508" t="str">
            <v>electronics parts</v>
          </cell>
          <cell r="C508" t="str">
            <v>SM05B-SRSS-TB</v>
          </cell>
          <cell r="D508" t="str">
            <v>CT716</v>
          </cell>
          <cell r="E508" t="str">
            <v>SIIX</v>
          </cell>
          <cell r="F508">
            <v>0.15</v>
          </cell>
          <cell r="H508">
            <v>200</v>
          </cell>
        </row>
        <row r="509">
          <cell r="A509" t="str">
            <v>123362447X</v>
          </cell>
          <cell r="B509" t="str">
            <v>electronics parts</v>
          </cell>
          <cell r="C509" t="str">
            <v>SM07B-SRSS-TB</v>
          </cell>
          <cell r="D509" t="str">
            <v>CT717</v>
          </cell>
          <cell r="E509" t="str">
            <v>SIIX</v>
          </cell>
          <cell r="F509">
            <v>0.16500000000000001</v>
          </cell>
          <cell r="H509">
            <v>200</v>
          </cell>
        </row>
        <row r="510">
          <cell r="A510" t="str">
            <v>113420812X</v>
          </cell>
          <cell r="B510" t="str">
            <v>electronics parts</v>
          </cell>
          <cell r="C510" t="str">
            <v>EEVHB0J331P</v>
          </cell>
          <cell r="D510" t="str">
            <v>***ｼﾝｷ</v>
          </cell>
          <cell r="E510" t="str">
            <v>SIIX</v>
          </cell>
          <cell r="F510">
            <v>0.113</v>
          </cell>
          <cell r="H510">
            <v>2650</v>
          </cell>
        </row>
        <row r="511">
          <cell r="A511" t="str">
            <v>113405497X</v>
          </cell>
          <cell r="B511" t="str">
            <v>electronics parts</v>
          </cell>
          <cell r="C511" t="str">
            <v>C1608CH1H681JT</v>
          </cell>
          <cell r="D511" t="str">
            <v>***ｼﾝｷ</v>
          </cell>
          <cell r="E511" t="str">
            <v>SIIX</v>
          </cell>
          <cell r="F511">
            <v>6.7000000000000002E-3</v>
          </cell>
          <cell r="G511">
            <v>4000</v>
          </cell>
          <cell r="H511">
            <v>2872</v>
          </cell>
        </row>
        <row r="512">
          <cell r="A512" t="str">
            <v>114199074X</v>
          </cell>
          <cell r="B512" t="str">
            <v>electronics parts</v>
          </cell>
          <cell r="C512" t="str">
            <v>SLF7045T-102MR14</v>
          </cell>
          <cell r="D512" t="str">
            <v>***ｼﾝｷ</v>
          </cell>
          <cell r="E512" t="str">
            <v>SIIX</v>
          </cell>
          <cell r="F512">
            <v>0.2029</v>
          </cell>
          <cell r="G512">
            <v>2000</v>
          </cell>
          <cell r="H512">
            <v>2872</v>
          </cell>
        </row>
        <row r="513">
          <cell r="A513" t="str">
            <v>114199089X</v>
          </cell>
          <cell r="B513" t="str">
            <v>electronics parts</v>
          </cell>
          <cell r="C513" t="str">
            <v>SLF7045T-331MR25</v>
          </cell>
          <cell r="D513" t="str">
            <v>***ｼﾝｷ</v>
          </cell>
          <cell r="E513" t="str">
            <v>SIIX</v>
          </cell>
          <cell r="F513">
            <v>0.2029</v>
          </cell>
          <cell r="G513">
            <v>2000</v>
          </cell>
          <cell r="H513">
            <v>2872</v>
          </cell>
        </row>
        <row r="514">
          <cell r="A514" t="str">
            <v>112803630X</v>
          </cell>
          <cell r="B514" t="str">
            <v>electronics parts</v>
          </cell>
          <cell r="C514" t="str">
            <v>ERJ3GEYJ122V</v>
          </cell>
          <cell r="D514" t="str">
            <v>***ｼﾝｷ</v>
          </cell>
          <cell r="E514" t="str">
            <v>SIIX</v>
          </cell>
          <cell r="F514">
            <v>1.0399999999999999E-3</v>
          </cell>
          <cell r="H514">
            <v>2650</v>
          </cell>
        </row>
        <row r="515">
          <cell r="A515" t="str">
            <v>112804617X</v>
          </cell>
          <cell r="B515" t="str">
            <v>electronics parts</v>
          </cell>
          <cell r="C515" t="str">
            <v>ERJ3RBD332V</v>
          </cell>
          <cell r="D515" t="str">
            <v>***ｼﾝｷ</v>
          </cell>
          <cell r="E515" t="str">
            <v>SIIX</v>
          </cell>
          <cell r="F515">
            <v>4.4999999999999997E-3</v>
          </cell>
          <cell r="H515">
            <v>2650</v>
          </cell>
        </row>
        <row r="516">
          <cell r="A516" t="str">
            <v>112804620X</v>
          </cell>
          <cell r="B516" t="str">
            <v>electronics parts</v>
          </cell>
          <cell r="C516" t="str">
            <v>ERJ3RBD472V</v>
          </cell>
          <cell r="D516" t="str">
            <v>***ｼﾝｷ</v>
          </cell>
          <cell r="E516" t="str">
            <v>SIIX</v>
          </cell>
          <cell r="F516">
            <v>4.4999999999999997E-3</v>
          </cell>
          <cell r="H516">
            <v>9060</v>
          </cell>
        </row>
        <row r="517">
          <cell r="A517" t="str">
            <v>112804837X</v>
          </cell>
          <cell r="B517" t="str">
            <v>electronics parts</v>
          </cell>
          <cell r="C517" t="str">
            <v>ERJ12ZYJ680U</v>
          </cell>
          <cell r="D517" t="str">
            <v>***ｼﾝｷ</v>
          </cell>
          <cell r="E517" t="str">
            <v>SIIX</v>
          </cell>
          <cell r="F517">
            <v>0.02</v>
          </cell>
          <cell r="H517">
            <v>2650</v>
          </cell>
        </row>
        <row r="518">
          <cell r="A518" t="str">
            <v>112805177X</v>
          </cell>
          <cell r="B518" t="str">
            <v>electronics parts</v>
          </cell>
          <cell r="C518" t="str">
            <v>ERJ12ZYJ471U</v>
          </cell>
          <cell r="D518" t="str">
            <v>***ｼﾝｷ</v>
          </cell>
          <cell r="E518" t="str">
            <v>SIIX</v>
          </cell>
          <cell r="F518">
            <v>0.02</v>
          </cell>
          <cell r="H518">
            <v>100</v>
          </cell>
        </row>
        <row r="519">
          <cell r="A519" t="str">
            <v>112805232X</v>
          </cell>
          <cell r="B519" t="str">
            <v>electronics parts</v>
          </cell>
          <cell r="C519" t="str">
            <v>ERJ12ZYJ182U</v>
          </cell>
          <cell r="D519" t="str">
            <v>***ｼﾝｷ</v>
          </cell>
          <cell r="E519" t="str">
            <v>SIIX</v>
          </cell>
          <cell r="F519">
            <v>0.02</v>
          </cell>
          <cell r="G519">
            <v>5000</v>
          </cell>
          <cell r="H519">
            <v>2872</v>
          </cell>
        </row>
        <row r="520">
          <cell r="A520" t="str">
            <v>112805584X</v>
          </cell>
          <cell r="B520" t="str">
            <v>electronics parts</v>
          </cell>
          <cell r="C520" t="str">
            <v>ERJ3RBD331V</v>
          </cell>
          <cell r="D520" t="str">
            <v>***ｼﾝｷ</v>
          </cell>
          <cell r="E520" t="str">
            <v>SIIX</v>
          </cell>
          <cell r="F520">
            <v>4.4999999999999997E-3</v>
          </cell>
          <cell r="H520">
            <v>2872</v>
          </cell>
        </row>
        <row r="521">
          <cell r="A521" t="str">
            <v>1133245410</v>
          </cell>
          <cell r="B521" t="str">
            <v>electronics parts</v>
          </cell>
          <cell r="C521" t="str">
            <v>KMEBP35VB22MTC04N 6.3x11</v>
          </cell>
          <cell r="D521" t="str">
            <v>***ｼﾝｷ</v>
          </cell>
          <cell r="E521" t="str">
            <v>SIIX</v>
          </cell>
          <cell r="F521">
            <v>2.7099999999999999E-2</v>
          </cell>
          <cell r="H521">
            <v>2650</v>
          </cell>
        </row>
        <row r="522">
          <cell r="A522" t="str">
            <v>111012677X</v>
          </cell>
          <cell r="B522" t="str">
            <v>electronics parts</v>
          </cell>
          <cell r="C522" t="str">
            <v>2SB1188-QR  T100</v>
          </cell>
          <cell r="D522" t="str">
            <v>***ｼﾝｷ</v>
          </cell>
          <cell r="E522" t="str">
            <v>SIIX</v>
          </cell>
          <cell r="F522">
            <v>0.1042</v>
          </cell>
          <cell r="G522">
            <v>2000</v>
          </cell>
          <cell r="H522">
            <v>8616</v>
          </cell>
        </row>
        <row r="523">
          <cell r="A523" t="str">
            <v>115511923X</v>
          </cell>
          <cell r="B523" t="str">
            <v>electronics parts</v>
          </cell>
          <cell r="C523" t="str">
            <v>A6S-3102-P</v>
          </cell>
          <cell r="D523" t="str">
            <v>***ｼﾝｷ</v>
          </cell>
          <cell r="E523" t="str">
            <v>SIIX</v>
          </cell>
          <cell r="F523">
            <v>0.54349999999999998</v>
          </cell>
          <cell r="G523">
            <v>900</v>
          </cell>
          <cell r="H523">
            <v>2722</v>
          </cell>
        </row>
        <row r="524">
          <cell r="A524" t="str">
            <v>1232680080</v>
          </cell>
          <cell r="B524" t="str">
            <v>electronics parts</v>
          </cell>
          <cell r="C524" t="str">
            <v>S4B-ZR</v>
          </cell>
          <cell r="D524" t="str">
            <v>***ｼﾝｷ</v>
          </cell>
          <cell r="E524" t="str">
            <v>SIIX</v>
          </cell>
          <cell r="F524">
            <v>3.7600000000000001E-2</v>
          </cell>
          <cell r="G524">
            <v>200</v>
          </cell>
          <cell r="H524">
            <v>1300</v>
          </cell>
        </row>
        <row r="525">
          <cell r="A525" t="str">
            <v>123362386X</v>
          </cell>
          <cell r="B525" t="str">
            <v>electronics parts</v>
          </cell>
          <cell r="C525" t="str">
            <v>BM06B-SRSS-TB</v>
          </cell>
          <cell r="D525" t="str">
            <v>***ｼﾝｷ</v>
          </cell>
          <cell r="E525" t="str">
            <v>SIIX</v>
          </cell>
          <cell r="F525">
            <v>0.14779999999999999</v>
          </cell>
          <cell r="G525">
            <v>1500</v>
          </cell>
          <cell r="H525">
            <v>5744</v>
          </cell>
        </row>
        <row r="526">
          <cell r="A526" t="str">
            <v>123362557X</v>
          </cell>
          <cell r="B526" t="str">
            <v>electronics parts</v>
          </cell>
          <cell r="C526" t="str">
            <v>BM04B-SRSS-TB</v>
          </cell>
          <cell r="D526" t="str">
            <v>***ｼﾝｷ</v>
          </cell>
          <cell r="E526" t="str">
            <v>SIIX</v>
          </cell>
          <cell r="F526">
            <v>9.6100000000000005E-2</v>
          </cell>
          <cell r="H526">
            <v>5000</v>
          </cell>
        </row>
        <row r="527">
          <cell r="A527" t="str">
            <v>123362568X</v>
          </cell>
          <cell r="B527" t="str">
            <v>electronics parts</v>
          </cell>
          <cell r="C527" t="str">
            <v>BM03B-SRSS-TB</v>
          </cell>
          <cell r="D527" t="str">
            <v>***ｼﾝｷ</v>
          </cell>
          <cell r="E527" t="str">
            <v>SIIX</v>
          </cell>
          <cell r="F527">
            <v>8.4699999999999998E-2</v>
          </cell>
          <cell r="G527">
            <v>1500</v>
          </cell>
          <cell r="H527">
            <v>5444</v>
          </cell>
        </row>
        <row r="528">
          <cell r="C528" t="str">
            <v>＊＊＊</v>
          </cell>
          <cell r="H528">
            <v>0</v>
          </cell>
        </row>
        <row r="529">
          <cell r="C529" t="str">
            <v>＊＊＊</v>
          </cell>
          <cell r="F529" t="str">
            <v>9生産YEN</v>
          </cell>
          <cell r="H529">
            <v>0</v>
          </cell>
        </row>
        <row r="530">
          <cell r="A530" t="str">
            <v>100031821B</v>
          </cell>
          <cell r="B530" t="str">
            <v>electronics parts</v>
          </cell>
          <cell r="C530" t="str">
            <v>Switching  Power Supply RPS-7240</v>
          </cell>
          <cell r="D530" t="str">
            <v>SN006</v>
          </cell>
          <cell r="E530" t="str">
            <v>SIIX OSAKA</v>
          </cell>
          <cell r="F530">
            <v>4648.9399999999996</v>
          </cell>
          <cell r="G530">
            <v>-200</v>
          </cell>
          <cell r="H530">
            <v>60</v>
          </cell>
        </row>
        <row r="531">
          <cell r="A531" t="str">
            <v>1133287320</v>
          </cell>
          <cell r="B531" t="str">
            <v>electronics parts</v>
          </cell>
          <cell r="C531" t="str">
            <v>YXF 10V 220MF</v>
          </cell>
          <cell r="D531" t="str">
            <v>SB018</v>
          </cell>
          <cell r="E531" t="str">
            <v>SIIX OSAKA</v>
          </cell>
          <cell r="F531">
            <v>2.98</v>
          </cell>
          <cell r="H531">
            <v>660</v>
          </cell>
        </row>
        <row r="532">
          <cell r="A532" t="str">
            <v>1133288110</v>
          </cell>
          <cell r="B532" t="str">
            <v>electronics parts</v>
          </cell>
          <cell r="C532" t="str">
            <v>YXF 10V 470MF</v>
          </cell>
          <cell r="D532" t="str">
            <v>SB006</v>
          </cell>
          <cell r="E532" t="str">
            <v>SIIX OSAKA</v>
          </cell>
          <cell r="F532">
            <v>4.95</v>
          </cell>
          <cell r="H532">
            <v>60</v>
          </cell>
        </row>
        <row r="533">
          <cell r="A533" t="str">
            <v>1133288390</v>
          </cell>
          <cell r="B533" t="str">
            <v>electronics parts</v>
          </cell>
          <cell r="C533" t="str">
            <v>YXF 25V 470MF</v>
          </cell>
          <cell r="D533" t="str">
            <v>SA038</v>
          </cell>
          <cell r="E533" t="str">
            <v>SIIX OSAKA</v>
          </cell>
          <cell r="F533">
            <v>7.45</v>
          </cell>
          <cell r="G533">
            <v>-1000</v>
          </cell>
          <cell r="H533">
            <v>460</v>
          </cell>
        </row>
        <row r="534">
          <cell r="A534" t="str">
            <v>1133288840</v>
          </cell>
          <cell r="B534" t="str">
            <v>electronics parts</v>
          </cell>
          <cell r="C534" t="str">
            <v>CE04 YXF 10V1000MF</v>
          </cell>
          <cell r="D534" t="str">
            <v>SB008</v>
          </cell>
          <cell r="E534" t="str">
            <v>SIIX OSAKA</v>
          </cell>
          <cell r="F534">
            <v>7.45</v>
          </cell>
          <cell r="H534">
            <v>213</v>
          </cell>
        </row>
        <row r="535">
          <cell r="A535" t="str">
            <v>1133290160</v>
          </cell>
          <cell r="B535" t="str">
            <v>electronics parts</v>
          </cell>
          <cell r="C535" t="str">
            <v>YXF 35V 1000MF</v>
          </cell>
          <cell r="D535" t="str">
            <v>SB026</v>
          </cell>
          <cell r="E535" t="str">
            <v>SIIX OSAKA</v>
          </cell>
          <cell r="F535">
            <v>15.64</v>
          </cell>
          <cell r="G535">
            <v>-1000</v>
          </cell>
          <cell r="H535">
            <v>496</v>
          </cell>
        </row>
        <row r="536">
          <cell r="A536" t="str">
            <v>1133290290</v>
          </cell>
          <cell r="B536" t="str">
            <v>electronics parts</v>
          </cell>
          <cell r="C536" t="str">
            <v>NXA 35V 470MF</v>
          </cell>
          <cell r="D536" t="str">
            <v>SC016</v>
          </cell>
          <cell r="E536" t="str">
            <v>SIIX OSAKA</v>
          </cell>
          <cell r="F536">
            <v>25.15</v>
          </cell>
          <cell r="H536">
            <v>240</v>
          </cell>
        </row>
        <row r="537">
          <cell r="A537" t="str">
            <v>1133290610</v>
          </cell>
          <cell r="B537" t="str">
            <v>electronics parts</v>
          </cell>
          <cell r="C537" t="str">
            <v>YXG 35V560MF</v>
          </cell>
          <cell r="D537" t="str">
            <v>SC014</v>
          </cell>
          <cell r="E537" t="str">
            <v>SIIX OSAKA</v>
          </cell>
          <cell r="F537">
            <v>10.18</v>
          </cell>
          <cell r="H537">
            <v>572</v>
          </cell>
        </row>
        <row r="538">
          <cell r="A538" t="str">
            <v>1133295390</v>
          </cell>
          <cell r="B538" t="str">
            <v>electronics parts</v>
          </cell>
          <cell r="C538" t="str">
            <v>YXF 25V 100MF</v>
          </cell>
          <cell r="D538" t="str">
            <v>SB011</v>
          </cell>
          <cell r="E538" t="str">
            <v>SIIX OSAKA</v>
          </cell>
          <cell r="F538">
            <v>4.26</v>
          </cell>
          <cell r="H538">
            <v>240</v>
          </cell>
        </row>
        <row r="539">
          <cell r="A539" t="str">
            <v>1133295910</v>
          </cell>
          <cell r="B539" t="str">
            <v>electronics parts</v>
          </cell>
          <cell r="C539" t="str">
            <v>CE04 MH7 16V 100MF</v>
          </cell>
          <cell r="D539" t="str">
            <v>SB022</v>
          </cell>
          <cell r="E539" t="str">
            <v>SIIX OSAKA</v>
          </cell>
          <cell r="F539">
            <v>2.97</v>
          </cell>
          <cell r="H539">
            <v>960</v>
          </cell>
        </row>
        <row r="540">
          <cell r="A540" t="str">
            <v>1133296940</v>
          </cell>
          <cell r="B540" t="str">
            <v>electronics parts</v>
          </cell>
          <cell r="C540" t="str">
            <v>ZA 16V470MF</v>
          </cell>
          <cell r="D540" t="str">
            <v>SB020</v>
          </cell>
          <cell r="E540" t="str">
            <v>SIIX OSAKA</v>
          </cell>
          <cell r="F540">
            <v>32.979999999999997</v>
          </cell>
          <cell r="G540">
            <v>-1000</v>
          </cell>
          <cell r="H540">
            <v>598</v>
          </cell>
        </row>
        <row r="541">
          <cell r="A541" t="str">
            <v>1133298740</v>
          </cell>
          <cell r="B541" t="str">
            <v>electronics parts</v>
          </cell>
          <cell r="C541" t="str">
            <v>YXF 16V 1000MF</v>
          </cell>
          <cell r="D541" t="str">
            <v>SC012</v>
          </cell>
          <cell r="E541" t="str">
            <v>SIIX OSAKA</v>
          </cell>
          <cell r="F541">
            <v>10.11</v>
          </cell>
          <cell r="H541">
            <v>1368</v>
          </cell>
        </row>
        <row r="542">
          <cell r="A542" t="str">
            <v>1133298890</v>
          </cell>
          <cell r="B542" t="str">
            <v>electronics parts</v>
          </cell>
          <cell r="C542" t="str">
            <v>YXF 35V 470MF</v>
          </cell>
          <cell r="D542" t="str">
            <v>SB024</v>
          </cell>
          <cell r="E542" t="str">
            <v>SIIX OSAKA</v>
          </cell>
          <cell r="F542">
            <v>9.57</v>
          </cell>
          <cell r="H542">
            <v>12316</v>
          </cell>
        </row>
        <row r="543">
          <cell r="A543" t="str">
            <v>113327807X</v>
          </cell>
          <cell r="B543" t="str">
            <v>electronics parts</v>
          </cell>
          <cell r="C543" t="str">
            <v>RGV 50V 1MF 12 Tape</v>
          </cell>
          <cell r="D543" t="str">
            <v>CT655</v>
          </cell>
          <cell r="E543" t="str">
            <v>SIIX OSAKA</v>
          </cell>
          <cell r="F543">
            <v>4.1500000000000004</v>
          </cell>
          <cell r="G543">
            <v>-4000</v>
          </cell>
          <cell r="H543">
            <v>2331</v>
          </cell>
        </row>
        <row r="544">
          <cell r="A544" t="str">
            <v>1133295460</v>
          </cell>
          <cell r="B544" t="str">
            <v>electronics parts</v>
          </cell>
          <cell r="C544" t="str">
            <v>NXA 25V 470MF BP</v>
          </cell>
          <cell r="D544" t="str">
            <v>SB037</v>
          </cell>
          <cell r="E544" t="str">
            <v>SIIX OSAKA</v>
          </cell>
          <cell r="F544">
            <v>15.57</v>
          </cell>
          <cell r="H544">
            <v>1682</v>
          </cell>
        </row>
        <row r="545">
          <cell r="A545" t="str">
            <v>113329603X</v>
          </cell>
          <cell r="B545" t="str">
            <v>electronics parts</v>
          </cell>
          <cell r="C545" t="str">
            <v>RGV 35V  22MF   16MM Tape</v>
          </cell>
          <cell r="D545" t="str">
            <v>CT663</v>
          </cell>
          <cell r="E545" t="str">
            <v>SIIX OSAKA</v>
          </cell>
          <cell r="F545">
            <v>6.17</v>
          </cell>
          <cell r="H545">
            <v>6108</v>
          </cell>
        </row>
        <row r="546">
          <cell r="A546" t="str">
            <v>113329614X</v>
          </cell>
          <cell r="B546" t="str">
            <v>electronics parts</v>
          </cell>
          <cell r="C546" t="str">
            <v>RGV 50V  47MF Tape</v>
          </cell>
          <cell r="D546" t="str">
            <v>CT664</v>
          </cell>
          <cell r="E546" t="str">
            <v>SIIX OSAKA</v>
          </cell>
          <cell r="F546">
            <v>9.57</v>
          </cell>
          <cell r="H546">
            <v>1880</v>
          </cell>
        </row>
        <row r="547">
          <cell r="A547" t="str">
            <v>113329627X</v>
          </cell>
          <cell r="B547" t="str">
            <v>electronics parts</v>
          </cell>
          <cell r="C547" t="str">
            <v>RGV 25V 100MF Tape</v>
          </cell>
          <cell r="D547" t="str">
            <v>CT665</v>
          </cell>
          <cell r="E547" t="str">
            <v>SIIX OSAKA</v>
          </cell>
          <cell r="F547">
            <v>8.94</v>
          </cell>
          <cell r="G547">
            <v>-5000</v>
          </cell>
          <cell r="H547">
            <v>15400</v>
          </cell>
        </row>
        <row r="548">
          <cell r="A548" t="str">
            <v>113329632X</v>
          </cell>
          <cell r="B548" t="str">
            <v>electronics parts</v>
          </cell>
          <cell r="C548" t="str">
            <v>RGV 16V 470MF Tape</v>
          </cell>
          <cell r="D548" t="str">
            <v>CT666</v>
          </cell>
          <cell r="E548" t="str">
            <v>SIIX OSAKA</v>
          </cell>
          <cell r="F548">
            <v>9.36</v>
          </cell>
          <cell r="H548">
            <v>2296</v>
          </cell>
        </row>
        <row r="549">
          <cell r="A549" t="str">
            <v>113329649X</v>
          </cell>
          <cell r="B549" t="str">
            <v>electronics parts</v>
          </cell>
          <cell r="C549" t="str">
            <v>RZV 16V 47MF Tape</v>
          </cell>
          <cell r="D549" t="str">
            <v>CT667</v>
          </cell>
          <cell r="E549" t="str">
            <v>SIIX OSAKA</v>
          </cell>
          <cell r="F549">
            <v>6.22</v>
          </cell>
          <cell r="H549">
            <v>256</v>
          </cell>
        </row>
        <row r="550">
          <cell r="A550" t="str">
            <v>113329940X</v>
          </cell>
          <cell r="B550" t="str">
            <v>electronics parts</v>
          </cell>
          <cell r="C550" t="str">
            <v>RGV 16V   10MF  12 Tape</v>
          </cell>
          <cell r="D550" t="str">
            <v>CT670</v>
          </cell>
          <cell r="E550" t="str">
            <v>SIIX OSAKA</v>
          </cell>
          <cell r="F550">
            <v>3.72</v>
          </cell>
          <cell r="G550">
            <v>-14000</v>
          </cell>
          <cell r="H550">
            <v>13490</v>
          </cell>
        </row>
        <row r="551">
          <cell r="A551" t="str">
            <v>113420056X</v>
          </cell>
          <cell r="B551" t="str">
            <v>electronics parts</v>
          </cell>
          <cell r="C551" t="str">
            <v>RGV 50V  2.2MF 12 Tape</v>
          </cell>
          <cell r="D551" t="str">
            <v>CT671</v>
          </cell>
          <cell r="E551" t="str">
            <v>SIIX OSAKA</v>
          </cell>
          <cell r="F551">
            <v>3.94</v>
          </cell>
          <cell r="G551">
            <v>-2000</v>
          </cell>
          <cell r="H551">
            <v>1734</v>
          </cell>
        </row>
        <row r="552">
          <cell r="A552" t="str">
            <v>1133288240</v>
          </cell>
          <cell r="B552" t="str">
            <v>electronics parts</v>
          </cell>
          <cell r="C552" t="str">
            <v>YXF 16V 100MF</v>
          </cell>
          <cell r="D552" t="str">
            <v>SB045</v>
          </cell>
          <cell r="E552" t="str">
            <v>SIIX OSAKA</v>
          </cell>
          <cell r="F552">
            <v>2.82</v>
          </cell>
          <cell r="G552">
            <v>-2000</v>
          </cell>
          <cell r="H552">
            <v>600</v>
          </cell>
        </row>
        <row r="553">
          <cell r="A553" t="str">
            <v>1133288550</v>
          </cell>
          <cell r="B553" t="str">
            <v>electronics parts</v>
          </cell>
          <cell r="C553" t="str">
            <v>CE04 YXF 16V 470MF</v>
          </cell>
          <cell r="D553" t="str">
            <v>SB044</v>
          </cell>
          <cell r="E553" t="str">
            <v>SIIX OSAKA</v>
          </cell>
          <cell r="F553">
            <v>5.64</v>
          </cell>
          <cell r="G553">
            <v>-1000</v>
          </cell>
          <cell r="H553">
            <v>200</v>
          </cell>
        </row>
        <row r="554">
          <cell r="A554" t="str">
            <v>113329960X</v>
          </cell>
          <cell r="B554" t="str">
            <v>electronics parts</v>
          </cell>
          <cell r="C554" t="str">
            <v>RGV 6.3V  22MF    12 Tape</v>
          </cell>
          <cell r="D554" t="str">
            <v>CT702</v>
          </cell>
          <cell r="E554" t="str">
            <v>SIIX OSAKA</v>
          </cell>
          <cell r="F554">
            <v>3.83</v>
          </cell>
          <cell r="H554">
            <v>2850</v>
          </cell>
        </row>
        <row r="555">
          <cell r="A555" t="str">
            <v>113420012X</v>
          </cell>
          <cell r="B555" t="str">
            <v>electronics parts</v>
          </cell>
          <cell r="C555" t="str">
            <v>RGV 25V  4.7MF    12 Tape</v>
          </cell>
          <cell r="D555" t="str">
            <v>CT703</v>
          </cell>
          <cell r="E555" t="str">
            <v>SIIX OSAKA</v>
          </cell>
          <cell r="F555">
            <v>3.51</v>
          </cell>
          <cell r="H555">
            <v>510</v>
          </cell>
        </row>
        <row r="556">
          <cell r="A556" t="str">
            <v>1134239690</v>
          </cell>
          <cell r="B556" t="str">
            <v>electronics parts</v>
          </cell>
          <cell r="C556" t="str">
            <v>NXA 10V1000MF BP</v>
          </cell>
          <cell r="D556" t="str">
            <v>SC027</v>
          </cell>
          <cell r="E556" t="str">
            <v>SIIX OSAKA</v>
          </cell>
          <cell r="F556">
            <v>15.96</v>
          </cell>
          <cell r="G556">
            <v>2000</v>
          </cell>
          <cell r="H556">
            <v>4790</v>
          </cell>
        </row>
        <row r="557">
          <cell r="A557" t="str">
            <v>1133288660</v>
          </cell>
          <cell r="B557" t="str">
            <v>electronics parts</v>
          </cell>
          <cell r="C557" t="str">
            <v>CE04 YXF 50V 10MF</v>
          </cell>
          <cell r="D557" t="str">
            <v>***ｼﾝｷ</v>
          </cell>
          <cell r="E557" t="str">
            <v>SIIX OSAKA</v>
          </cell>
          <cell r="F557">
            <v>2.71</v>
          </cell>
          <cell r="H557">
            <v>2500</v>
          </cell>
        </row>
        <row r="558">
          <cell r="A558" t="str">
            <v>113420825X</v>
          </cell>
          <cell r="B558" t="str">
            <v>electronics parts</v>
          </cell>
          <cell r="C558" t="str">
            <v>RGV 35V 100MF</v>
          </cell>
          <cell r="D558" t="str">
            <v>***ｼﾝｷ</v>
          </cell>
          <cell r="E558" t="str">
            <v>SIIX OSAKA</v>
          </cell>
          <cell r="F558">
            <v>9.1</v>
          </cell>
          <cell r="G558">
            <v>1000</v>
          </cell>
          <cell r="H558">
            <v>5300</v>
          </cell>
        </row>
        <row r="559">
          <cell r="C559" t="str">
            <v>＊＊＊</v>
          </cell>
          <cell r="H559">
            <v>0</v>
          </cell>
        </row>
        <row r="560">
          <cell r="C560" t="str">
            <v>＊＊＊</v>
          </cell>
          <cell r="H560">
            <v>0</v>
          </cell>
        </row>
        <row r="561">
          <cell r="A561" t="str">
            <v>1011645390</v>
          </cell>
          <cell r="B561" t="str">
            <v>mechanical parts</v>
          </cell>
          <cell r="C561" t="str">
            <v>CP10A Front Panel Chassis</v>
          </cell>
          <cell r="D561" t="str">
            <v>SJ015</v>
          </cell>
          <cell r="E561" t="str">
            <v>MAIN FIRST</v>
          </cell>
          <cell r="F561">
            <v>0.38300000000000001</v>
          </cell>
          <cell r="H561">
            <v>256</v>
          </cell>
        </row>
        <row r="562">
          <cell r="A562" t="str">
            <v>1011645460</v>
          </cell>
          <cell r="B562" t="str">
            <v>mechanical parts</v>
          </cell>
          <cell r="C562" t="str">
            <v>CP40SA Front Panel Chassis</v>
          </cell>
          <cell r="D562" t="str">
            <v>SL014</v>
          </cell>
          <cell r="E562" t="str">
            <v>MAIN FIRST</v>
          </cell>
          <cell r="F562">
            <v>0.68200000000000005</v>
          </cell>
          <cell r="H562">
            <v>342</v>
          </cell>
        </row>
        <row r="563">
          <cell r="A563" t="str">
            <v>1011645550</v>
          </cell>
          <cell r="B563" t="str">
            <v>mechanical parts</v>
          </cell>
          <cell r="C563" t="str">
            <v>CP10AL Chassis</v>
          </cell>
          <cell r="D563" t="str">
            <v>SV001</v>
          </cell>
          <cell r="E563" t="str">
            <v>MAIN FIRST</v>
          </cell>
          <cell r="F563">
            <v>1.3959999999999999</v>
          </cell>
          <cell r="H563">
            <v>256</v>
          </cell>
        </row>
        <row r="564">
          <cell r="A564" t="str">
            <v>1011645660</v>
          </cell>
          <cell r="B564" t="str">
            <v>mechanical parts</v>
          </cell>
          <cell r="C564" t="str">
            <v>CP40L Chassis</v>
          </cell>
          <cell r="D564" t="str">
            <v>SV002</v>
          </cell>
          <cell r="E564" t="str">
            <v>MAIN FIRST</v>
          </cell>
          <cell r="F564">
            <v>1.98</v>
          </cell>
          <cell r="H564">
            <v>342</v>
          </cell>
        </row>
        <row r="565">
          <cell r="A565" t="str">
            <v>1011645790</v>
          </cell>
          <cell r="B565" t="str">
            <v>mechanical parts</v>
          </cell>
          <cell r="C565" t="str">
            <v>CMS40P Chassis</v>
          </cell>
          <cell r="D565" t="str">
            <v>SV003</v>
          </cell>
          <cell r="E565" t="str">
            <v>MAIN FIRST</v>
          </cell>
          <cell r="F565">
            <v>2.0099999999999998</v>
          </cell>
          <cell r="H565">
            <v>60</v>
          </cell>
        </row>
        <row r="566">
          <cell r="A566" t="str">
            <v>1011645840</v>
          </cell>
          <cell r="B566" t="str">
            <v>mechanical parts</v>
          </cell>
          <cell r="C566" t="str">
            <v>CMS40P Panel Chassis</v>
          </cell>
          <cell r="D566" t="str">
            <v>SH002</v>
          </cell>
          <cell r="E566" t="str">
            <v>MAIN FIRST</v>
          </cell>
          <cell r="F566">
            <v>0.77500000000000002</v>
          </cell>
          <cell r="H566">
            <v>60</v>
          </cell>
        </row>
        <row r="567">
          <cell r="A567" t="str">
            <v>1012147220</v>
          </cell>
          <cell r="B567" t="str">
            <v>mechanical parts</v>
          </cell>
          <cell r="C567" t="str">
            <v>CMS40P Case Color Steel</v>
          </cell>
          <cell r="D567" t="str">
            <v>SS003</v>
          </cell>
          <cell r="E567" t="str">
            <v>MAIN FIRST</v>
          </cell>
          <cell r="F567">
            <v>3.01</v>
          </cell>
          <cell r="H567">
            <v>60</v>
          </cell>
        </row>
        <row r="568">
          <cell r="A568" t="str">
            <v>1012147370</v>
          </cell>
          <cell r="B568" t="str">
            <v>mechanical parts</v>
          </cell>
          <cell r="C568" t="str">
            <v xml:space="preserve">CP10AL Case </v>
          </cell>
          <cell r="D568" t="str">
            <v>SS001</v>
          </cell>
          <cell r="E568" t="str">
            <v>MAIN FIRST</v>
          </cell>
          <cell r="F568">
            <v>1.5</v>
          </cell>
          <cell r="H568">
            <v>256</v>
          </cell>
        </row>
        <row r="569">
          <cell r="A569" t="str">
            <v>1012147440</v>
          </cell>
          <cell r="B569" t="str">
            <v>mechanical parts</v>
          </cell>
          <cell r="C569" t="str">
            <v xml:space="preserve">CP40L Case </v>
          </cell>
          <cell r="D569" t="str">
            <v>SS002</v>
          </cell>
          <cell r="E569" t="str">
            <v>MAIN FIRST</v>
          </cell>
          <cell r="F569">
            <v>2.93</v>
          </cell>
          <cell r="H569">
            <v>342</v>
          </cell>
        </row>
        <row r="570">
          <cell r="A570" t="str">
            <v>1013532780</v>
          </cell>
          <cell r="B570" t="str">
            <v>mechanical parts</v>
          </cell>
          <cell r="C570" t="str">
            <v>CP10A Rear Panel</v>
          </cell>
          <cell r="D570" t="str">
            <v>PA001</v>
          </cell>
          <cell r="E570" t="str">
            <v>MAIN FIRST</v>
          </cell>
          <cell r="F570">
            <v>0.435</v>
          </cell>
          <cell r="H570">
            <v>256</v>
          </cell>
        </row>
        <row r="571">
          <cell r="A571" t="str">
            <v>1013532830</v>
          </cell>
          <cell r="B571" t="str">
            <v>mechanical parts</v>
          </cell>
          <cell r="C571" t="str">
            <v>CP40L Rear Panel</v>
          </cell>
          <cell r="D571" t="str">
            <v>PA002</v>
          </cell>
          <cell r="E571" t="str">
            <v>MAIN FIRST</v>
          </cell>
          <cell r="F571">
            <v>0.65100000000000002</v>
          </cell>
          <cell r="H571">
            <v>262</v>
          </cell>
        </row>
        <row r="572">
          <cell r="A572" t="str">
            <v>1013532900</v>
          </cell>
          <cell r="B572" t="str">
            <v>mechanical parts</v>
          </cell>
          <cell r="C572" t="str">
            <v>CP40SAL Rear Panel</v>
          </cell>
          <cell r="D572" t="str">
            <v>PA003</v>
          </cell>
          <cell r="E572" t="str">
            <v>MAIN FIRST</v>
          </cell>
          <cell r="F572">
            <v>0.65100000000000002</v>
          </cell>
          <cell r="H572">
            <v>80</v>
          </cell>
        </row>
        <row r="573">
          <cell r="A573" t="str">
            <v>1013533060</v>
          </cell>
          <cell r="B573" t="str">
            <v>mechanical parts</v>
          </cell>
          <cell r="C573" t="str">
            <v>CMS40P Rear Panel</v>
          </cell>
          <cell r="D573" t="str">
            <v>PA004</v>
          </cell>
          <cell r="E573" t="str">
            <v>MAIN FIRST</v>
          </cell>
          <cell r="F573">
            <v>0.80600000000000005</v>
          </cell>
          <cell r="H573">
            <v>0</v>
          </cell>
        </row>
        <row r="574">
          <cell r="A574" t="str">
            <v>1013533170</v>
          </cell>
          <cell r="B574" t="str">
            <v>mechanical parts</v>
          </cell>
          <cell r="C574" t="str">
            <v>CMS40P Setting Panel</v>
          </cell>
          <cell r="D574" t="str">
            <v>PA006</v>
          </cell>
          <cell r="E574" t="str">
            <v>MAIN FIRST</v>
          </cell>
          <cell r="F574">
            <v>0.26900000000000002</v>
          </cell>
          <cell r="H574">
            <v>60</v>
          </cell>
        </row>
        <row r="575">
          <cell r="A575" t="str">
            <v>1013533200</v>
          </cell>
          <cell r="B575" t="str">
            <v>mechanical parts</v>
          </cell>
          <cell r="C575" t="str">
            <v>CMC0150 Rear Panel</v>
          </cell>
          <cell r="D575" t="str">
            <v>PA005</v>
          </cell>
          <cell r="E575" t="str">
            <v>MAIN FIRST</v>
          </cell>
          <cell r="F575">
            <v>0.80600000000000005</v>
          </cell>
          <cell r="H575">
            <v>60</v>
          </cell>
        </row>
        <row r="576">
          <cell r="A576" t="str">
            <v>1023189680</v>
          </cell>
          <cell r="B576" t="str">
            <v>mechanical parts</v>
          </cell>
          <cell r="C576" t="str">
            <v>C-MS8 IEC Bracket</v>
          </cell>
          <cell r="D576" t="str">
            <v>SK003</v>
          </cell>
          <cell r="E576" t="str">
            <v>MAIN FIRST</v>
          </cell>
          <cell r="F576">
            <v>0.19700000000000001</v>
          </cell>
          <cell r="H576">
            <v>342</v>
          </cell>
        </row>
        <row r="577">
          <cell r="A577" t="str">
            <v>1011648290</v>
          </cell>
          <cell r="B577" t="str">
            <v>mechanical parts</v>
          </cell>
          <cell r="C577" t="str">
            <v>CMS91D Chassis</v>
          </cell>
          <cell r="D577" t="str">
            <v>SV004</v>
          </cell>
          <cell r="E577" t="str">
            <v>MAIN FIRST</v>
          </cell>
          <cell r="F577">
            <v>3.66</v>
          </cell>
          <cell r="H577">
            <v>105</v>
          </cell>
        </row>
        <row r="578">
          <cell r="A578" t="str">
            <v>1011648410</v>
          </cell>
          <cell r="B578" t="str">
            <v>mechanical parts</v>
          </cell>
          <cell r="C578" t="str">
            <v>CMS161D Chassis</v>
          </cell>
          <cell r="D578" t="str">
            <v>SV005</v>
          </cell>
          <cell r="E578" t="str">
            <v>MAIN FIRST</v>
          </cell>
          <cell r="F578">
            <v>2.8</v>
          </cell>
          <cell r="H578">
            <v>48</v>
          </cell>
        </row>
        <row r="579">
          <cell r="A579" t="str">
            <v>1012150860</v>
          </cell>
          <cell r="B579" t="str">
            <v>mechanical parts</v>
          </cell>
          <cell r="C579" t="str">
            <v>CMS161D Case</v>
          </cell>
          <cell r="D579" t="str">
            <v>SS005</v>
          </cell>
          <cell r="E579" t="str">
            <v>MAIN FIRST</v>
          </cell>
          <cell r="F579">
            <v>2.98</v>
          </cell>
          <cell r="H579">
            <v>48</v>
          </cell>
        </row>
        <row r="580">
          <cell r="A580" t="str">
            <v>1012150710</v>
          </cell>
          <cell r="B580" t="str">
            <v>mechanical parts</v>
          </cell>
          <cell r="C580" t="str">
            <v>CMS91D Case</v>
          </cell>
          <cell r="D580" t="str">
            <v>SS004</v>
          </cell>
          <cell r="E580" t="str">
            <v>MAIN FIRST</v>
          </cell>
          <cell r="F580">
            <v>2.78</v>
          </cell>
          <cell r="G580">
            <v>100</v>
          </cell>
          <cell r="H580">
            <v>505</v>
          </cell>
        </row>
        <row r="581">
          <cell r="A581">
            <v>1011649280</v>
          </cell>
          <cell r="B581" t="str">
            <v>mechanical parts</v>
          </cell>
          <cell r="C581" t="str">
            <v>CPV09 Chassis</v>
          </cell>
          <cell r="D581" t="str">
            <v>SV006</v>
          </cell>
          <cell r="E581" t="str">
            <v>MAIN FIRST</v>
          </cell>
          <cell r="F581">
            <v>3.66</v>
          </cell>
          <cell r="G581">
            <v>150</v>
          </cell>
          <cell r="H581">
            <v>560</v>
          </cell>
        </row>
        <row r="582">
          <cell r="A582">
            <v>1012153210</v>
          </cell>
          <cell r="B582" t="str">
            <v>mechanical parts</v>
          </cell>
          <cell r="C582" t="str">
            <v>S2950 Case sand grey painting</v>
          </cell>
          <cell r="D582" t="str">
            <v>SS007</v>
          </cell>
          <cell r="E582" t="str">
            <v>MAIN FIRST</v>
          </cell>
          <cell r="F582">
            <v>2.78</v>
          </cell>
          <cell r="H582">
            <v>160</v>
          </cell>
        </row>
        <row r="583">
          <cell r="A583">
            <v>1012153180</v>
          </cell>
          <cell r="B583" t="str">
            <v>mechanical parts</v>
          </cell>
          <cell r="C583" t="str">
            <v>ZPCD901J Case cool grey painting</v>
          </cell>
          <cell r="D583" t="str">
            <v>SS008</v>
          </cell>
          <cell r="E583" t="str">
            <v>MAIN FIRST</v>
          </cell>
          <cell r="F583">
            <v>3.2</v>
          </cell>
          <cell r="H583">
            <v>0</v>
          </cell>
        </row>
        <row r="584">
          <cell r="C584" t="str">
            <v>＊＊＊</v>
          </cell>
          <cell r="H584">
            <v>0</v>
          </cell>
        </row>
        <row r="585">
          <cell r="C585" t="str">
            <v>＊＊＊</v>
          </cell>
          <cell r="H585">
            <v>0</v>
          </cell>
        </row>
        <row r="586">
          <cell r="A586" t="str">
            <v>1010475400</v>
          </cell>
          <cell r="B586" t="str">
            <v>mechanical parts</v>
          </cell>
          <cell r="C586" t="str">
            <v>CP10AL Front Panel</v>
          </cell>
          <cell r="D586" t="str">
            <v>SJ014</v>
          </cell>
          <cell r="E586" t="str">
            <v>東電企業</v>
          </cell>
          <cell r="F586">
            <v>2.48</v>
          </cell>
          <cell r="G586">
            <v>-250</v>
          </cell>
          <cell r="H586">
            <v>256</v>
          </cell>
        </row>
        <row r="587">
          <cell r="A587" t="str">
            <v>101047559A</v>
          </cell>
          <cell r="B587" t="str">
            <v>mechanical parts</v>
          </cell>
          <cell r="C587" t="str">
            <v>CP40L Front Panel</v>
          </cell>
          <cell r="D587" t="str">
            <v>SK001</v>
          </cell>
          <cell r="E587" t="str">
            <v>東電企業</v>
          </cell>
          <cell r="F587">
            <v>2.83</v>
          </cell>
          <cell r="G587">
            <v>-100</v>
          </cell>
          <cell r="H587">
            <v>262</v>
          </cell>
        </row>
        <row r="588">
          <cell r="A588" t="str">
            <v>1010475600</v>
          </cell>
          <cell r="B588" t="str">
            <v>mechanical parts</v>
          </cell>
          <cell r="C588" t="str">
            <v>CP40SAL Front Panel</v>
          </cell>
          <cell r="D588" t="str">
            <v>SL012</v>
          </cell>
          <cell r="E588" t="str">
            <v>東電企業</v>
          </cell>
          <cell r="F588">
            <v>2.83</v>
          </cell>
          <cell r="G588">
            <v>-100</v>
          </cell>
          <cell r="H588">
            <v>80</v>
          </cell>
        </row>
        <row r="589">
          <cell r="A589" t="str">
            <v>1010479190</v>
          </cell>
          <cell r="B589" t="str">
            <v>mechanical parts</v>
          </cell>
          <cell r="C589" t="str">
            <v>CMS40P Front Panel</v>
          </cell>
          <cell r="D589" t="str">
            <v>PA007</v>
          </cell>
          <cell r="E589" t="str">
            <v>東電企業</v>
          </cell>
          <cell r="F589">
            <v>3.71</v>
          </cell>
          <cell r="G589">
            <v>-100</v>
          </cell>
          <cell r="H589">
            <v>60</v>
          </cell>
        </row>
        <row r="590">
          <cell r="A590" t="str">
            <v>1010845500</v>
          </cell>
          <cell r="B590" t="str">
            <v>mechanical parts</v>
          </cell>
          <cell r="C590" t="str">
            <v>Heat Sink 2511-50</v>
          </cell>
          <cell r="D590" t="str">
            <v>SB029</v>
          </cell>
          <cell r="E590" t="str">
            <v>東電企業</v>
          </cell>
          <cell r="F590">
            <v>0.24</v>
          </cell>
          <cell r="G590">
            <v>-500</v>
          </cell>
          <cell r="H590">
            <v>240</v>
          </cell>
        </row>
        <row r="591">
          <cell r="A591" t="str">
            <v>1020215360</v>
          </cell>
          <cell r="B591" t="str">
            <v>connection parts</v>
          </cell>
          <cell r="C591" t="str">
            <v>RCM-6 PCB Support</v>
          </cell>
          <cell r="D591" t="str">
            <v>SJ005</v>
          </cell>
          <cell r="E591" t="str">
            <v>東電企業</v>
          </cell>
          <cell r="F591">
            <v>2.4E-2</v>
          </cell>
          <cell r="G591">
            <v>-1000</v>
          </cell>
          <cell r="H591">
            <v>1024</v>
          </cell>
        </row>
        <row r="592">
          <cell r="A592" t="str">
            <v>1020215520</v>
          </cell>
          <cell r="B592" t="str">
            <v>connection parts</v>
          </cell>
          <cell r="C592" t="str">
            <v>RCM-8 PCB Support</v>
          </cell>
          <cell r="D592" t="str">
            <v>SL005</v>
          </cell>
          <cell r="E592" t="str">
            <v>東電企業</v>
          </cell>
          <cell r="F592">
            <v>2.5700000000000001E-2</v>
          </cell>
          <cell r="G592">
            <v>-3000</v>
          </cell>
          <cell r="H592">
            <v>3420</v>
          </cell>
        </row>
        <row r="593">
          <cell r="A593" t="str">
            <v>1020243620</v>
          </cell>
          <cell r="B593" t="str">
            <v>mechanical parts</v>
          </cell>
          <cell r="C593" t="str">
            <v>Support M3*8*5.5</v>
          </cell>
          <cell r="D593" t="str">
            <v>SL010</v>
          </cell>
          <cell r="E593" t="str">
            <v>東電企業</v>
          </cell>
          <cell r="F593">
            <v>3.6999999999999998E-2</v>
          </cell>
          <cell r="H593">
            <v>684</v>
          </cell>
        </row>
        <row r="594">
          <cell r="A594" t="str">
            <v>1020235920</v>
          </cell>
          <cell r="B594" t="str">
            <v>mechanical parts</v>
          </cell>
          <cell r="C594" t="str">
            <v>Support M3*10*5.5</v>
          </cell>
          <cell r="D594" t="str">
            <v>SL008</v>
          </cell>
          <cell r="E594" t="str">
            <v>東電企業</v>
          </cell>
          <cell r="F594">
            <v>4.2000000000000003E-2</v>
          </cell>
          <cell r="G594">
            <v>-3000</v>
          </cell>
          <cell r="H594">
            <v>2304</v>
          </cell>
        </row>
        <row r="595">
          <cell r="A595" t="str">
            <v>1021511230</v>
          </cell>
          <cell r="B595" t="str">
            <v>mechanical parts</v>
          </cell>
          <cell r="C595" t="str">
            <v>D4 Knob Guide Black</v>
          </cell>
          <cell r="D595" t="str">
            <v>SL003</v>
          </cell>
          <cell r="E595" t="str">
            <v>東電企業</v>
          </cell>
          <cell r="F595">
            <v>4.0599999999999997E-2</v>
          </cell>
          <cell r="G595">
            <v>-1500</v>
          </cell>
          <cell r="H595">
            <v>858</v>
          </cell>
        </row>
        <row r="596">
          <cell r="A596" t="str">
            <v>1021522050</v>
          </cell>
          <cell r="B596" t="str">
            <v>mechanical parts</v>
          </cell>
          <cell r="C596" t="str">
            <v xml:space="preserve">WT760 Knob Joint </v>
          </cell>
          <cell r="D596" t="str">
            <v>SJ006</v>
          </cell>
          <cell r="E596" t="str">
            <v>東電企業</v>
          </cell>
          <cell r="F596">
            <v>7.0599999999999996E-2</v>
          </cell>
          <cell r="G596">
            <v>-200</v>
          </cell>
          <cell r="H596">
            <v>809</v>
          </cell>
        </row>
        <row r="597">
          <cell r="A597" t="str">
            <v>1022173770</v>
          </cell>
          <cell r="B597" t="str">
            <v>mechanical parts</v>
          </cell>
          <cell r="C597" t="str">
            <v>E1231 SW Pixing Plate</v>
          </cell>
          <cell r="D597" t="str">
            <v>SJ007</v>
          </cell>
          <cell r="E597" t="str">
            <v>東電企業</v>
          </cell>
          <cell r="F597">
            <v>8.2299999999999998E-2</v>
          </cell>
          <cell r="H597">
            <v>809</v>
          </cell>
        </row>
        <row r="598">
          <cell r="A598" t="str">
            <v>V060300130</v>
          </cell>
          <cell r="B598" t="str">
            <v>screw parts</v>
          </cell>
          <cell r="C598" t="str">
            <v>+Bind 3X8 FE ZNC</v>
          </cell>
          <cell r="D598" t="str">
            <v>SD019</v>
          </cell>
          <cell r="E598" t="str">
            <v>東電企業</v>
          </cell>
          <cell r="F598">
            <v>2E-3</v>
          </cell>
          <cell r="H598">
            <v>3146</v>
          </cell>
        </row>
        <row r="599">
          <cell r="A599" t="str">
            <v>V060300260</v>
          </cell>
          <cell r="B599" t="str">
            <v>screw parts</v>
          </cell>
          <cell r="C599" t="str">
            <v>+Bind 4X10 FE ZNC</v>
          </cell>
          <cell r="D599" t="str">
            <v>SD008</v>
          </cell>
          <cell r="E599" t="str">
            <v>東電企業</v>
          </cell>
          <cell r="F599">
            <v>3.0000000000000001E-3</v>
          </cell>
          <cell r="H599">
            <v>1024</v>
          </cell>
        </row>
        <row r="600">
          <cell r="A600" t="str">
            <v>V060300310</v>
          </cell>
          <cell r="B600" t="str">
            <v>screw parts</v>
          </cell>
          <cell r="C600" t="str">
            <v>+Bind 4X15 FE ZNC</v>
          </cell>
          <cell r="D600" t="str">
            <v>SD007</v>
          </cell>
          <cell r="E600" t="str">
            <v>東電企業</v>
          </cell>
          <cell r="F600">
            <v>5.0000000000000001E-3</v>
          </cell>
          <cell r="H600">
            <v>213</v>
          </cell>
        </row>
        <row r="601">
          <cell r="A601" t="str">
            <v>1110831650</v>
          </cell>
          <cell r="B601" t="str">
            <v>electronics parts</v>
          </cell>
          <cell r="C601" t="str">
            <v>MO34PC LED(RED)</v>
          </cell>
          <cell r="D601" t="str">
            <v>SB012</v>
          </cell>
          <cell r="E601" t="str">
            <v>東電企業</v>
          </cell>
          <cell r="F601">
            <v>2.5700000000000001E-2</v>
          </cell>
          <cell r="G601">
            <v>-2000</v>
          </cell>
          <cell r="H601">
            <v>1704</v>
          </cell>
        </row>
        <row r="602">
          <cell r="A602" t="str">
            <v>1110831780</v>
          </cell>
          <cell r="B602" t="str">
            <v>electronics parts</v>
          </cell>
          <cell r="C602" t="str">
            <v>MO34GC LED(GRN)</v>
          </cell>
          <cell r="D602" t="str">
            <v>SB017</v>
          </cell>
          <cell r="E602" t="str">
            <v>東電企業</v>
          </cell>
          <cell r="F602">
            <v>2.5700000000000001E-2</v>
          </cell>
          <cell r="G602">
            <v>-2000</v>
          </cell>
          <cell r="H602">
            <v>1638</v>
          </cell>
        </row>
        <row r="603">
          <cell r="A603" t="str">
            <v>1120439370</v>
          </cell>
          <cell r="B603" t="str">
            <v>electronics parts</v>
          </cell>
          <cell r="C603" t="str">
            <v>RD1631111009-2MA(DT)</v>
          </cell>
          <cell r="D603" t="str">
            <v>SK006</v>
          </cell>
          <cell r="E603" t="str">
            <v>東電企業</v>
          </cell>
          <cell r="F603">
            <v>0.68</v>
          </cell>
          <cell r="H603">
            <v>80</v>
          </cell>
        </row>
        <row r="604">
          <cell r="A604" t="str">
            <v>114017309C</v>
          </cell>
          <cell r="B604" t="str">
            <v>electronics parts</v>
          </cell>
          <cell r="C604" t="str">
            <v>PT-651 Power Transformer</v>
          </cell>
          <cell r="D604" t="str">
            <v>SA054</v>
          </cell>
          <cell r="E604" t="str">
            <v>東電企業</v>
          </cell>
          <cell r="F604">
            <v>3.3519999999999999</v>
          </cell>
          <cell r="H604">
            <v>256</v>
          </cell>
        </row>
        <row r="605">
          <cell r="A605" t="str">
            <v>1140518570</v>
          </cell>
          <cell r="B605" t="str">
            <v>electronics parts</v>
          </cell>
          <cell r="C605" t="str">
            <v>RCH-110 391K</v>
          </cell>
          <cell r="D605" t="str">
            <v>SB019</v>
          </cell>
          <cell r="E605" t="str">
            <v>東電企業</v>
          </cell>
          <cell r="F605">
            <v>0.33500000000000002</v>
          </cell>
          <cell r="H605">
            <v>256</v>
          </cell>
        </row>
        <row r="606">
          <cell r="A606" t="str">
            <v>1141107160</v>
          </cell>
          <cell r="B606" t="str">
            <v>electronics parts</v>
          </cell>
          <cell r="C606" t="str">
            <v>P-S7B 10.7M FM-DET Coil</v>
          </cell>
          <cell r="D606" t="str">
            <v>SB010</v>
          </cell>
          <cell r="E606" t="str">
            <v>東電企業</v>
          </cell>
          <cell r="F606">
            <v>0.15</v>
          </cell>
          <cell r="H606">
            <v>396</v>
          </cell>
        </row>
        <row r="607">
          <cell r="A607" t="str">
            <v>1141950430</v>
          </cell>
          <cell r="B607" t="str">
            <v>electronics parts</v>
          </cell>
          <cell r="C607" t="str">
            <v>RCH-895-101K Coil</v>
          </cell>
          <cell r="D607" t="str">
            <v>SC015</v>
          </cell>
          <cell r="E607" t="str">
            <v>東電企業</v>
          </cell>
          <cell r="F607">
            <v>0.16800000000000001</v>
          </cell>
          <cell r="H607">
            <v>840</v>
          </cell>
        </row>
        <row r="608">
          <cell r="A608" t="str">
            <v>1141954010</v>
          </cell>
          <cell r="B608" t="str">
            <v>electronics parts</v>
          </cell>
          <cell r="C608" t="str">
            <v>RCR-664D 101K</v>
          </cell>
          <cell r="D608" t="str">
            <v>SB007</v>
          </cell>
          <cell r="E608" t="str">
            <v>東電企業</v>
          </cell>
          <cell r="F608">
            <v>0.23</v>
          </cell>
          <cell r="H608">
            <v>256</v>
          </cell>
        </row>
        <row r="609">
          <cell r="A609" t="str">
            <v>1145104640</v>
          </cell>
          <cell r="B609" t="str">
            <v>electronics parts</v>
          </cell>
          <cell r="C609" t="str">
            <v>DC Fan  KD1206PTS2</v>
          </cell>
          <cell r="D609" t="str">
            <v>SM001</v>
          </cell>
          <cell r="E609" t="str">
            <v>東電企業</v>
          </cell>
          <cell r="F609">
            <v>2</v>
          </cell>
          <cell r="H609">
            <v>60</v>
          </cell>
        </row>
        <row r="610">
          <cell r="A610" t="str">
            <v>1151210120</v>
          </cell>
          <cell r="B610" t="str">
            <v>electronics parts</v>
          </cell>
          <cell r="C610" t="str">
            <v>SSTP12P-06R Slide SW</v>
          </cell>
          <cell r="D610" t="str">
            <v>SB005</v>
          </cell>
          <cell r="E610" t="str">
            <v>東電企業</v>
          </cell>
          <cell r="F610">
            <v>8.3000000000000004E-2</v>
          </cell>
          <cell r="H610">
            <v>898</v>
          </cell>
        </row>
        <row r="611">
          <cell r="A611" t="str">
            <v>1151224170</v>
          </cell>
          <cell r="B611" t="str">
            <v>electronics parts</v>
          </cell>
          <cell r="C611" t="str">
            <v>SHB-239-05B Slide Switch</v>
          </cell>
          <cell r="D611" t="str">
            <v>SB014</v>
          </cell>
          <cell r="E611" t="str">
            <v>東電企業</v>
          </cell>
          <cell r="F611">
            <v>0.14000000000000001</v>
          </cell>
          <cell r="H611">
            <v>422</v>
          </cell>
        </row>
        <row r="612">
          <cell r="A612" t="str">
            <v>115230521A</v>
          </cell>
          <cell r="B612" t="str">
            <v>electronics parts</v>
          </cell>
          <cell r="C612" t="str">
            <v>CP40SAL Sub PCB</v>
          </cell>
          <cell r="D612" t="str">
            <v>SG003</v>
          </cell>
          <cell r="E612" t="str">
            <v>東電企業</v>
          </cell>
          <cell r="F612">
            <v>0.7</v>
          </cell>
          <cell r="H612">
            <v>342</v>
          </cell>
        </row>
        <row r="613">
          <cell r="A613" t="str">
            <v>1210149000</v>
          </cell>
          <cell r="B613" t="str">
            <v>mechanical parts</v>
          </cell>
          <cell r="C613" t="str">
            <v>Push Knob 10 BLK</v>
          </cell>
          <cell r="D613" t="str">
            <v>SL004</v>
          </cell>
          <cell r="E613" t="str">
            <v>東電企業</v>
          </cell>
          <cell r="F613">
            <v>4.9500000000000002E-2</v>
          </cell>
          <cell r="H613">
            <v>1211</v>
          </cell>
        </row>
        <row r="614">
          <cell r="A614" t="str">
            <v>1230332970</v>
          </cell>
          <cell r="B614" t="str">
            <v>mechanical parts</v>
          </cell>
          <cell r="C614" t="str">
            <v>WTJ032-04BB</v>
          </cell>
          <cell r="D614" t="str">
            <v>SB027</v>
          </cell>
          <cell r="E614" t="str">
            <v>東電企業</v>
          </cell>
          <cell r="F614">
            <v>5.7000000000000002E-2</v>
          </cell>
          <cell r="H614">
            <v>822</v>
          </cell>
        </row>
        <row r="615">
          <cell r="A615" t="str">
            <v>1230531760</v>
          </cell>
          <cell r="B615" t="str">
            <v>electronics parts</v>
          </cell>
          <cell r="C615" t="str">
            <v>AC Socket SS-6C</v>
          </cell>
          <cell r="D615" t="str">
            <v>SJ012</v>
          </cell>
          <cell r="E615" t="str">
            <v>東電企業</v>
          </cell>
          <cell r="F615">
            <v>9.6000000000000002E-2</v>
          </cell>
          <cell r="H615">
            <v>598</v>
          </cell>
        </row>
        <row r="616">
          <cell r="A616" t="str">
            <v>1230526100</v>
          </cell>
          <cell r="B616" t="str">
            <v>electronics parts</v>
          </cell>
          <cell r="C616" t="str">
            <v>AC Inlet SS-7B</v>
          </cell>
          <cell r="D616" t="str">
            <v>SK002</v>
          </cell>
          <cell r="E616" t="str">
            <v>東電企業</v>
          </cell>
          <cell r="F616">
            <v>0.14799999999999999</v>
          </cell>
          <cell r="H616">
            <v>1158</v>
          </cell>
        </row>
        <row r="617">
          <cell r="A617" t="str">
            <v>1240431270</v>
          </cell>
          <cell r="B617" t="str">
            <v>mechanical parts</v>
          </cell>
          <cell r="C617" t="str">
            <v>Wire Joints TM-1</v>
          </cell>
          <cell r="D617" t="str">
            <v>SJ001</v>
          </cell>
          <cell r="E617" t="str">
            <v>東電企業</v>
          </cell>
          <cell r="F617">
            <v>2.5000000000000001E-2</v>
          </cell>
          <cell r="H617">
            <v>256</v>
          </cell>
        </row>
        <row r="618">
          <cell r="A618" t="str">
            <v>1240271870</v>
          </cell>
          <cell r="B618" t="str">
            <v>mechanical parts</v>
          </cell>
          <cell r="C618" t="str">
            <v>ST-311-9PH</v>
          </cell>
          <cell r="D618" t="str">
            <v>SB025</v>
          </cell>
          <cell r="E618" t="str">
            <v>東電企業</v>
          </cell>
          <cell r="F618">
            <v>0.78</v>
          </cell>
          <cell r="H618">
            <v>60</v>
          </cell>
        </row>
        <row r="619">
          <cell r="A619" t="str">
            <v>1240271940</v>
          </cell>
          <cell r="B619" t="str">
            <v>mechanical parts</v>
          </cell>
          <cell r="C619" t="str">
            <v>ST-311/13.2-8PH</v>
          </cell>
          <cell r="D619" t="str">
            <v>SL009</v>
          </cell>
          <cell r="E619" t="str">
            <v>東電企業</v>
          </cell>
          <cell r="F619">
            <v>0.7</v>
          </cell>
          <cell r="H619">
            <v>80</v>
          </cell>
        </row>
        <row r="620">
          <cell r="A620" t="str">
            <v>1240312980</v>
          </cell>
          <cell r="B620" t="str">
            <v>mechanical parts</v>
          </cell>
          <cell r="C620" t="str">
            <v>Earth Lug 4mm Ni, L Type</v>
          </cell>
          <cell r="D620" t="str">
            <v>SJ003</v>
          </cell>
          <cell r="E620" t="str">
            <v>東電企業</v>
          </cell>
          <cell r="F620">
            <v>2.5999999999999999E-2</v>
          </cell>
          <cell r="H620">
            <v>811</v>
          </cell>
        </row>
        <row r="621">
          <cell r="A621" t="str">
            <v>1240432370</v>
          </cell>
          <cell r="B621" t="str">
            <v>mechanical parts</v>
          </cell>
          <cell r="C621" t="str">
            <v>Jumper 0.6*4.6*3/5*4.6</v>
          </cell>
          <cell r="D621" t="str">
            <v>SB004</v>
          </cell>
          <cell r="E621" t="str">
            <v>東電企業</v>
          </cell>
          <cell r="F621">
            <v>6.0000000000000001E-3</v>
          </cell>
          <cell r="H621">
            <v>486</v>
          </cell>
        </row>
        <row r="622">
          <cell r="A622" t="str">
            <v>1253182110</v>
          </cell>
          <cell r="B622" t="str">
            <v>mechanical parts</v>
          </cell>
          <cell r="C622" t="str">
            <v>YA-305 AC Power Cord</v>
          </cell>
          <cell r="D622" t="str">
            <v>SM004</v>
          </cell>
          <cell r="E622" t="str">
            <v>東電企業</v>
          </cell>
          <cell r="F622">
            <v>0.47599999999999998</v>
          </cell>
          <cell r="H622">
            <v>0</v>
          </cell>
        </row>
        <row r="623">
          <cell r="A623" t="str">
            <v>1255117170</v>
          </cell>
          <cell r="B623" t="str">
            <v>mechanical parts</v>
          </cell>
          <cell r="C623" t="str">
            <v>Wire Mount MWS-6</v>
          </cell>
          <cell r="D623" t="str">
            <v>SL002</v>
          </cell>
          <cell r="E623" t="str">
            <v>東電企業</v>
          </cell>
          <cell r="F623">
            <v>2.2100000000000002E-2</v>
          </cell>
          <cell r="H623">
            <v>3092</v>
          </cell>
        </row>
        <row r="624">
          <cell r="A624" t="str">
            <v>1312765320</v>
          </cell>
          <cell r="B624" t="str">
            <v>mechanical parts</v>
          </cell>
          <cell r="C624" t="str">
            <v>CC5220 Safety Earth Mark</v>
          </cell>
          <cell r="D624" t="str">
            <v>SJ002</v>
          </cell>
          <cell r="E624" t="str">
            <v>東電企業</v>
          </cell>
          <cell r="F624">
            <v>3.7999999999999999E-2</v>
          </cell>
          <cell r="H624">
            <v>811</v>
          </cell>
        </row>
        <row r="625">
          <cell r="A625" t="str">
            <v>V060300480</v>
          </cell>
          <cell r="B625" t="str">
            <v>screw parts</v>
          </cell>
          <cell r="C625" t="str">
            <v>+Bind   3X6  FE NI</v>
          </cell>
          <cell r="D625" t="str">
            <v>SD017</v>
          </cell>
          <cell r="E625" t="str">
            <v>東電企業</v>
          </cell>
          <cell r="F625">
            <v>2E-3</v>
          </cell>
          <cell r="H625">
            <v>4020</v>
          </cell>
        </row>
        <row r="626">
          <cell r="A626" t="str">
            <v>V060300570</v>
          </cell>
          <cell r="B626" t="str">
            <v>screw parts</v>
          </cell>
          <cell r="C626" t="str">
            <v>+Bind  3X4  FE ZNC</v>
          </cell>
          <cell r="D626" t="str">
            <v>SD011</v>
          </cell>
          <cell r="E626" t="str">
            <v>東電企業</v>
          </cell>
          <cell r="F626">
            <v>2E-3</v>
          </cell>
          <cell r="H626">
            <v>1316</v>
          </cell>
        </row>
        <row r="627">
          <cell r="A627" t="str">
            <v>V060300680</v>
          </cell>
          <cell r="B627" t="str">
            <v>screw parts</v>
          </cell>
          <cell r="C627" t="str">
            <v>+Bind  3X6  FE ZNC</v>
          </cell>
          <cell r="D627" t="str">
            <v>SD013</v>
          </cell>
          <cell r="E627" t="str">
            <v>東電企業</v>
          </cell>
          <cell r="F627">
            <v>2E-3</v>
          </cell>
          <cell r="H627">
            <v>5558</v>
          </cell>
        </row>
        <row r="628">
          <cell r="A628" t="str">
            <v>V060300710</v>
          </cell>
          <cell r="B628" t="str">
            <v>screw parts</v>
          </cell>
          <cell r="C628" t="str">
            <v>+Bind  4X8  FE ZNC-BLK</v>
          </cell>
          <cell r="D628" t="str">
            <v>SD018</v>
          </cell>
          <cell r="E628" t="str">
            <v>東電企業</v>
          </cell>
          <cell r="F628">
            <v>4.0000000000000001E-3</v>
          </cell>
          <cell r="H628">
            <v>864</v>
          </cell>
        </row>
        <row r="629">
          <cell r="A629" t="str">
            <v>V063100380</v>
          </cell>
          <cell r="B629" t="str">
            <v>screw parts</v>
          </cell>
          <cell r="C629" t="str">
            <v>+Bind B 3X12 FE ZNC</v>
          </cell>
          <cell r="D629" t="str">
            <v>SD015</v>
          </cell>
          <cell r="E629" t="str">
            <v>東電企業</v>
          </cell>
          <cell r="F629">
            <v>4.0000000000000001E-3</v>
          </cell>
          <cell r="H629">
            <v>1368</v>
          </cell>
        </row>
        <row r="630">
          <cell r="A630" t="str">
            <v xml:space="preserve">V063100450 </v>
          </cell>
          <cell r="B630" t="str">
            <v>screw parts</v>
          </cell>
          <cell r="C630" t="str">
            <v>+Bind B 3X6  FE ZNC</v>
          </cell>
          <cell r="D630" t="str">
            <v>SD016</v>
          </cell>
          <cell r="E630" t="str">
            <v>東電企業</v>
          </cell>
          <cell r="F630">
            <v>3.0000000000000001E-3</v>
          </cell>
          <cell r="H630">
            <v>13566</v>
          </cell>
        </row>
        <row r="631">
          <cell r="A631" t="str">
            <v>V063100540</v>
          </cell>
          <cell r="B631" t="str">
            <v>screw parts</v>
          </cell>
          <cell r="C631" t="str">
            <v>+Bind B-TIGHT 3X8  FE ZNC</v>
          </cell>
          <cell r="D631" t="str">
            <v>SD012</v>
          </cell>
          <cell r="E631" t="str">
            <v>東電企業</v>
          </cell>
          <cell r="F631">
            <v>4.0000000000000001E-3</v>
          </cell>
          <cell r="H631">
            <v>18044</v>
          </cell>
        </row>
        <row r="632">
          <cell r="A632" t="str">
            <v>V063100650</v>
          </cell>
          <cell r="B632" t="str">
            <v>screw parts</v>
          </cell>
          <cell r="C632" t="str">
            <v>+Bind B 4X10 FE ZNC</v>
          </cell>
          <cell r="D632" t="str">
            <v>SD001</v>
          </cell>
          <cell r="E632" t="str">
            <v>東電企業</v>
          </cell>
          <cell r="F632">
            <v>6.0000000000000001E-3</v>
          </cell>
          <cell r="H632">
            <v>598</v>
          </cell>
        </row>
        <row r="633">
          <cell r="A633" t="str">
            <v>V063100780</v>
          </cell>
          <cell r="B633" t="str">
            <v>screw parts</v>
          </cell>
          <cell r="C633" t="str">
            <v>+Bind B 3X8  FE NI</v>
          </cell>
          <cell r="D633" t="str">
            <v>SD002</v>
          </cell>
          <cell r="E633" t="str">
            <v>東電企業</v>
          </cell>
          <cell r="F633">
            <v>4.0000000000000001E-3</v>
          </cell>
          <cell r="H633">
            <v>1966</v>
          </cell>
        </row>
        <row r="634">
          <cell r="A634" t="str">
            <v>V066000120</v>
          </cell>
          <cell r="B634" t="str">
            <v>screw parts</v>
          </cell>
          <cell r="C634" t="str">
            <v>+Pan B 3X8 FE ZNC</v>
          </cell>
          <cell r="D634" t="str">
            <v>SD020</v>
          </cell>
          <cell r="E634" t="str">
            <v>東電企業</v>
          </cell>
          <cell r="F634">
            <v>2.2000000000000001E-3</v>
          </cell>
          <cell r="H634">
            <v>280</v>
          </cell>
        </row>
        <row r="635">
          <cell r="A635" t="str">
            <v>V063100100</v>
          </cell>
          <cell r="B635" t="str">
            <v>screw parts</v>
          </cell>
          <cell r="C635" t="str">
            <v>+Bind B-TIGHT 3X8  FE ZNC-BLK</v>
          </cell>
          <cell r="D635" t="str">
            <v>SD014</v>
          </cell>
          <cell r="E635" t="str">
            <v>東電企業</v>
          </cell>
          <cell r="F635">
            <v>4.0000000000000001E-3</v>
          </cell>
          <cell r="H635">
            <v>11030</v>
          </cell>
        </row>
        <row r="636">
          <cell r="A636" t="str">
            <v>V312100170</v>
          </cell>
          <cell r="B636" t="str">
            <v>mechanical parts</v>
          </cell>
          <cell r="C636" t="str">
            <v>Blank Name Plate 55*36mm</v>
          </cell>
          <cell r="D636" t="str">
            <v>SF013</v>
          </cell>
          <cell r="E636" t="str">
            <v>東電企業</v>
          </cell>
          <cell r="F636">
            <v>2.8500000000000001E-2</v>
          </cell>
          <cell r="H636">
            <v>1371</v>
          </cell>
        </row>
        <row r="637">
          <cell r="A637" t="str">
            <v>1350105380</v>
          </cell>
          <cell r="B637" t="str">
            <v xml:space="preserve">packing material </v>
          </cell>
          <cell r="C637" t="str">
            <v>TOA Tape (48*50M）</v>
          </cell>
          <cell r="D637" t="str">
            <v>SC017</v>
          </cell>
          <cell r="E637" t="str">
            <v>東電企業</v>
          </cell>
          <cell r="F637">
            <v>0.78</v>
          </cell>
          <cell r="H637">
            <v>42.112000000000002</v>
          </cell>
        </row>
        <row r="638">
          <cell r="A638" t="str">
            <v>V350100150</v>
          </cell>
          <cell r="B638" t="str">
            <v xml:space="preserve">packing material </v>
          </cell>
          <cell r="C638" t="str">
            <v>OPP TAPE (48*50M) BROWN</v>
          </cell>
          <cell r="E638" t="str">
            <v>東電企業</v>
          </cell>
          <cell r="F638">
            <v>0.42499999999999999</v>
          </cell>
          <cell r="H638">
            <v>4.0960000000000001</v>
          </cell>
        </row>
        <row r="639">
          <cell r="A639" t="str">
            <v>V255100150</v>
          </cell>
          <cell r="B639" t="str">
            <v xml:space="preserve">packing material </v>
          </cell>
          <cell r="C639" t="str">
            <v>CABLE TIE YJ-100</v>
          </cell>
          <cell r="D639" t="str">
            <v>SJ008</v>
          </cell>
          <cell r="E639" t="str">
            <v>東電企業</v>
          </cell>
          <cell r="F639">
            <v>3.0000000000000001E-3</v>
          </cell>
          <cell r="H639">
            <v>7482</v>
          </cell>
        </row>
        <row r="640">
          <cell r="A640" t="str">
            <v>1230211570</v>
          </cell>
          <cell r="B640" t="str">
            <v>mechanical parts</v>
          </cell>
          <cell r="C640" t="str">
            <v>D Sub Connetor P/N103-0096-01</v>
          </cell>
          <cell r="D640" t="str">
            <v>SC013</v>
          </cell>
          <cell r="E640" t="str">
            <v>東電企業</v>
          </cell>
          <cell r="F640">
            <v>0.33500000000000002</v>
          </cell>
          <cell r="H640">
            <v>0</v>
          </cell>
        </row>
        <row r="641">
          <cell r="A641" t="str">
            <v>1230206640</v>
          </cell>
          <cell r="B641" t="str">
            <v>mechanical parts</v>
          </cell>
          <cell r="C641" t="str">
            <v>J-C25-2C 25P Connector Case "JST" Brand</v>
          </cell>
          <cell r="D641" t="str">
            <v>SN003</v>
          </cell>
          <cell r="E641" t="str">
            <v>東電企業</v>
          </cell>
          <cell r="F641">
            <v>0.97</v>
          </cell>
          <cell r="H641">
            <v>0</v>
          </cell>
        </row>
        <row r="642">
          <cell r="A642" t="str">
            <v>1333105310</v>
          </cell>
          <cell r="B642" t="str">
            <v>mechanical parts</v>
          </cell>
          <cell r="C642" t="str">
            <v>Guarantee Certificate YEL</v>
          </cell>
          <cell r="D642" t="str">
            <v>SG002</v>
          </cell>
          <cell r="E642" t="str">
            <v>東電企業</v>
          </cell>
          <cell r="F642">
            <v>3.5000000000000003E-2</v>
          </cell>
          <cell r="H642">
            <v>0</v>
          </cell>
        </row>
        <row r="643">
          <cell r="A643" t="str">
            <v>V220100150</v>
          </cell>
          <cell r="B643" t="str">
            <v>mechanical parts</v>
          </cell>
          <cell r="C643" t="str">
            <v>ULTube3/8 T-105BLK L=180</v>
          </cell>
          <cell r="D643" t="str">
            <v>SM002</v>
          </cell>
          <cell r="E643" t="str">
            <v>東電企業</v>
          </cell>
          <cell r="F643">
            <v>6.5000000000000002E-2</v>
          </cell>
          <cell r="H643">
            <v>342</v>
          </cell>
        </row>
        <row r="644">
          <cell r="A644" t="str">
            <v>V060100150</v>
          </cell>
          <cell r="B644" t="str">
            <v>screw parts</v>
          </cell>
          <cell r="C644" t="str">
            <v>+Pan 3*6 3 Set Screw P4 FEZNC</v>
          </cell>
          <cell r="D644" t="str">
            <v>SD009</v>
          </cell>
          <cell r="E644" t="str">
            <v>東電企業</v>
          </cell>
          <cell r="F644">
            <v>0.01</v>
          </cell>
          <cell r="H644">
            <v>9184</v>
          </cell>
        </row>
        <row r="645">
          <cell r="A645" t="str">
            <v>V060300860</v>
          </cell>
          <cell r="B645" t="str">
            <v>screw parts</v>
          </cell>
          <cell r="C645" t="str">
            <v>+Bind 4*35 FE NI</v>
          </cell>
          <cell r="D645" t="str">
            <v>SD004</v>
          </cell>
          <cell r="E645" t="str">
            <v>東電企業</v>
          </cell>
          <cell r="F645">
            <v>1.6E-2</v>
          </cell>
          <cell r="H645">
            <v>120</v>
          </cell>
        </row>
        <row r="646">
          <cell r="A646" t="str">
            <v>V066200160</v>
          </cell>
          <cell r="B646" t="str">
            <v>screw parts</v>
          </cell>
          <cell r="C646" t="str">
            <v>+Flat B 3*8 FE NI</v>
          </cell>
          <cell r="D646" t="str">
            <v>SD006</v>
          </cell>
          <cell r="E646" t="str">
            <v>東電企業</v>
          </cell>
          <cell r="F646">
            <v>4.0000000000000001E-3</v>
          </cell>
          <cell r="H646">
            <v>2742</v>
          </cell>
        </row>
        <row r="647">
          <cell r="A647" t="str">
            <v>V063600150</v>
          </cell>
          <cell r="B647" t="str">
            <v>screw parts</v>
          </cell>
          <cell r="C647" t="str">
            <v>Flange Nut M4 FE ZNC</v>
          </cell>
          <cell r="D647" t="str">
            <v>SD010</v>
          </cell>
          <cell r="E647" t="str">
            <v>東電企業</v>
          </cell>
          <cell r="F647">
            <v>1.2999999999999999E-2</v>
          </cell>
          <cell r="H647">
            <v>1570</v>
          </cell>
        </row>
        <row r="648">
          <cell r="A648" t="str">
            <v>V063700180</v>
          </cell>
          <cell r="B648" t="str">
            <v>screw parts</v>
          </cell>
          <cell r="C648" t="str">
            <v>Washer  3X8X0.5 FE ZNC</v>
          </cell>
          <cell r="D648" t="str">
            <v>SD005</v>
          </cell>
          <cell r="E648" t="str">
            <v>東電企業</v>
          </cell>
          <cell r="F648">
            <v>2.3E-3</v>
          </cell>
          <cell r="H648">
            <v>240</v>
          </cell>
        </row>
        <row r="649">
          <cell r="A649" t="str">
            <v>V063800130</v>
          </cell>
          <cell r="B649" t="str">
            <v>screw parts</v>
          </cell>
          <cell r="C649" t="str">
            <v>S Washer M3   FE ZNC</v>
          </cell>
          <cell r="D649" t="str">
            <v>SD003</v>
          </cell>
          <cell r="E649" t="str">
            <v>東電企業</v>
          </cell>
          <cell r="F649">
            <v>2E-3</v>
          </cell>
          <cell r="H649">
            <v>240</v>
          </cell>
        </row>
        <row r="650">
          <cell r="A650" t="str">
            <v>111066748X</v>
          </cell>
          <cell r="B650" t="str">
            <v>electronics parts</v>
          </cell>
          <cell r="C650" t="str">
            <v>NJM2241TE1 24mm</v>
          </cell>
          <cell r="D650" t="str">
            <v>CT603</v>
          </cell>
          <cell r="E650" t="str">
            <v>東電企業</v>
          </cell>
          <cell r="F650">
            <v>0.67300000000000004</v>
          </cell>
          <cell r="H650">
            <v>396</v>
          </cell>
        </row>
        <row r="651">
          <cell r="A651" t="str">
            <v>111066757X</v>
          </cell>
          <cell r="B651" t="str">
            <v>electronics parts</v>
          </cell>
          <cell r="C651" t="str">
            <v>NJM 2103 TE3 12mm</v>
          </cell>
          <cell r="D651" t="str">
            <v>CT604</v>
          </cell>
          <cell r="E651" t="str">
            <v>東電企業</v>
          </cell>
          <cell r="F651">
            <v>0.47299999999999998</v>
          </cell>
          <cell r="H651">
            <v>896</v>
          </cell>
        </row>
        <row r="652">
          <cell r="A652" t="str">
            <v>111068625X</v>
          </cell>
          <cell r="B652" t="str">
            <v>electronics parts</v>
          </cell>
          <cell r="C652" t="str">
            <v>NJM2520M  TE1  16mm</v>
          </cell>
          <cell r="D652" t="str">
            <v>CT610</v>
          </cell>
          <cell r="E652" t="str">
            <v>東電企業</v>
          </cell>
          <cell r="F652">
            <v>0.309</v>
          </cell>
          <cell r="H652">
            <v>153</v>
          </cell>
        </row>
        <row r="653">
          <cell r="A653" t="str">
            <v>113326062X</v>
          </cell>
          <cell r="B653" t="str">
            <v>electronics parts</v>
          </cell>
          <cell r="C653" t="str">
            <v>MVK 10V 220MF 24mm</v>
          </cell>
          <cell r="D653" t="str">
            <v>CT653</v>
          </cell>
          <cell r="E653" t="str">
            <v>東電企業</v>
          </cell>
          <cell r="F653">
            <v>9.4E-2</v>
          </cell>
          <cell r="H653">
            <v>3842</v>
          </cell>
        </row>
        <row r="654">
          <cell r="A654" t="str">
            <v>113329915X</v>
          </cell>
          <cell r="B654" t="str">
            <v>electronics parts</v>
          </cell>
          <cell r="C654" t="str">
            <v>PXA 10VC 270MF  TAPING</v>
          </cell>
          <cell r="D654" t="str">
            <v>CT668</v>
          </cell>
          <cell r="E654" t="str">
            <v>東電企業</v>
          </cell>
          <cell r="F654">
            <v>0.42399999999999999</v>
          </cell>
          <cell r="H654">
            <v>153</v>
          </cell>
        </row>
        <row r="655">
          <cell r="A655" t="str">
            <v>113329928X</v>
          </cell>
          <cell r="B655" t="str">
            <v>electronics parts</v>
          </cell>
          <cell r="C655" t="str">
            <v>PXA 6.3VC 330MF  TAPING</v>
          </cell>
          <cell r="D655" t="str">
            <v>CT669</v>
          </cell>
          <cell r="E655" t="str">
            <v>東電企業</v>
          </cell>
          <cell r="F655">
            <v>0.42399999999999999</v>
          </cell>
          <cell r="H655">
            <v>153</v>
          </cell>
        </row>
        <row r="656">
          <cell r="A656" t="str">
            <v>113420924X</v>
          </cell>
          <cell r="B656" t="str">
            <v>electronics parts</v>
          </cell>
          <cell r="C656" t="str">
            <v>PXA 10VC 120MF    TAPING</v>
          </cell>
          <cell r="D656" t="str">
            <v>CT672</v>
          </cell>
          <cell r="E656" t="str">
            <v>東電企業</v>
          </cell>
          <cell r="F656">
            <v>0.39400000000000002</v>
          </cell>
          <cell r="H656">
            <v>306</v>
          </cell>
        </row>
        <row r="657">
          <cell r="A657" t="str">
            <v>111317194X</v>
          </cell>
          <cell r="B657" t="str">
            <v>electronics parts</v>
          </cell>
          <cell r="C657" t="str">
            <v>TC4S11F  TE85R TAPING</v>
          </cell>
          <cell r="D657" t="str">
            <v>CT024</v>
          </cell>
          <cell r="E657" t="str">
            <v>東電企業</v>
          </cell>
          <cell r="F657">
            <v>9.6000000000000002E-2</v>
          </cell>
          <cell r="H657">
            <v>80</v>
          </cell>
        </row>
        <row r="658">
          <cell r="A658" t="str">
            <v>111115747X</v>
          </cell>
          <cell r="B658" t="str">
            <v>electronics parts</v>
          </cell>
          <cell r="C658" t="str">
            <v>TC4584 BF   EL 16MM</v>
          </cell>
          <cell r="D658" t="str">
            <v>CT628</v>
          </cell>
          <cell r="E658" t="str">
            <v>東電企業</v>
          </cell>
          <cell r="F658">
            <v>0.17</v>
          </cell>
          <cell r="H658">
            <v>240</v>
          </cell>
        </row>
        <row r="659">
          <cell r="A659" t="str">
            <v>111310483X</v>
          </cell>
          <cell r="B659" t="str">
            <v>electronics parts</v>
          </cell>
          <cell r="C659" t="str">
            <v>TC7S14F     TE85L  CHIP</v>
          </cell>
          <cell r="D659" t="str">
            <v>CT029</v>
          </cell>
          <cell r="E659" t="str">
            <v>東電企業</v>
          </cell>
          <cell r="F659">
            <v>8.6999999999999994E-2</v>
          </cell>
          <cell r="H659">
            <v>598</v>
          </cell>
        </row>
        <row r="660">
          <cell r="A660" t="str">
            <v>V063800260</v>
          </cell>
          <cell r="B660" t="str">
            <v>screw parts</v>
          </cell>
          <cell r="C660" t="str">
            <v>S Washer M4 SWHR4 ZNC</v>
          </cell>
          <cell r="D660" t="str">
            <v>SB042</v>
          </cell>
          <cell r="E660" t="str">
            <v>東電企業</v>
          </cell>
          <cell r="F660">
            <v>3.0000000000000001E-3</v>
          </cell>
          <cell r="H660">
            <v>153</v>
          </cell>
        </row>
        <row r="661">
          <cell r="A661" t="str">
            <v>101048174A</v>
          </cell>
          <cell r="B661" t="str">
            <v>mechanical parts</v>
          </cell>
          <cell r="C661" t="str">
            <v>CMS160S Front Panel</v>
          </cell>
          <cell r="D661" t="str">
            <v>PA011</v>
          </cell>
          <cell r="E661" t="str">
            <v>東電企業</v>
          </cell>
          <cell r="F661">
            <v>3.84</v>
          </cell>
          <cell r="H661">
            <v>48</v>
          </cell>
        </row>
        <row r="662">
          <cell r="A662" t="str">
            <v>101048196A</v>
          </cell>
          <cell r="B662" t="str">
            <v>mechanical parts</v>
          </cell>
          <cell r="C662" t="str">
            <v>CMS90S Front Panel</v>
          </cell>
          <cell r="D662" t="str">
            <v>PA010</v>
          </cell>
          <cell r="E662" t="str">
            <v>東電企業</v>
          </cell>
          <cell r="F662">
            <v>2.7</v>
          </cell>
          <cell r="H662">
            <v>105</v>
          </cell>
        </row>
        <row r="663">
          <cell r="A663" t="str">
            <v>1020240920</v>
          </cell>
          <cell r="B663" t="str">
            <v>mechanical parts</v>
          </cell>
          <cell r="C663" t="str">
            <v>CMS160D Led Spacer Led-4.5</v>
          </cell>
          <cell r="D663" t="str">
            <v>SB032</v>
          </cell>
          <cell r="E663" t="str">
            <v>東電企業</v>
          </cell>
          <cell r="F663">
            <v>1.2E-2</v>
          </cell>
          <cell r="H663">
            <v>553</v>
          </cell>
        </row>
        <row r="664">
          <cell r="A664" t="str">
            <v>1021539650</v>
          </cell>
          <cell r="B664" t="str">
            <v>mechanical parts</v>
          </cell>
          <cell r="C664" t="str">
            <v>C-MS90S/D Knob Guide</v>
          </cell>
          <cell r="D664" t="str">
            <v>SB041</v>
          </cell>
          <cell r="E664" t="str">
            <v>東電企業</v>
          </cell>
          <cell r="F664">
            <v>6.3E-2</v>
          </cell>
          <cell r="H664">
            <v>553</v>
          </cell>
        </row>
        <row r="665">
          <cell r="A665" t="str">
            <v>115270857B</v>
          </cell>
          <cell r="B665" t="str">
            <v>electronics parts</v>
          </cell>
          <cell r="C665" t="str">
            <v>P2G-CP10ALCOMPPCB154*145</v>
          </cell>
          <cell r="D665" t="str">
            <v>CP008</v>
          </cell>
          <cell r="E665" t="str">
            <v>東電企業</v>
          </cell>
          <cell r="F665">
            <v>2.2000000000000002</v>
          </cell>
          <cell r="H665">
            <v>256</v>
          </cell>
        </row>
        <row r="666">
          <cell r="A666" t="str">
            <v>115270893B</v>
          </cell>
          <cell r="B666" t="str">
            <v>electronics parts</v>
          </cell>
          <cell r="C666" t="str">
            <v>P2G-CP40SAL COMP 230*230</v>
          </cell>
          <cell r="D666" t="str">
            <v>CP009</v>
          </cell>
          <cell r="E666" t="str">
            <v>東電企業</v>
          </cell>
          <cell r="F666">
            <v>5.6</v>
          </cell>
          <cell r="H666">
            <v>342</v>
          </cell>
        </row>
        <row r="667">
          <cell r="A667" t="str">
            <v>1155117270</v>
          </cell>
          <cell r="B667" t="str">
            <v>mechanical parts</v>
          </cell>
          <cell r="C667" t="str">
            <v>CMS160D Rubber Keypad</v>
          </cell>
          <cell r="D667" t="str">
            <v>SB036</v>
          </cell>
          <cell r="E667" t="str">
            <v>東電企業</v>
          </cell>
          <cell r="F667">
            <v>0.432</v>
          </cell>
          <cell r="H667">
            <v>1144.5</v>
          </cell>
        </row>
        <row r="668">
          <cell r="A668" t="str">
            <v>1230208110</v>
          </cell>
          <cell r="B668" t="str">
            <v>mechanical parts</v>
          </cell>
          <cell r="C668" t="str">
            <v xml:space="preserve">D SUB 213A-25DSBAAA3 </v>
          </cell>
          <cell r="D668" t="str">
            <v>SJ013</v>
          </cell>
          <cell r="E668" t="str">
            <v>東電企業</v>
          </cell>
          <cell r="F668">
            <v>1.25</v>
          </cell>
          <cell r="H668">
            <v>153</v>
          </cell>
        </row>
        <row r="669">
          <cell r="A669" t="str">
            <v>V258000530</v>
          </cell>
          <cell r="B669" t="str">
            <v>connection parts</v>
          </cell>
          <cell r="C669" t="str">
            <v>UL LEAD WIRE 1672#22 WHT 2000F/ROLL</v>
          </cell>
          <cell r="D669" t="str">
            <v>SE046</v>
          </cell>
          <cell r="E669" t="str">
            <v>東電企業</v>
          </cell>
          <cell r="F669">
            <v>4.7500000000000001E-2</v>
          </cell>
          <cell r="H669">
            <v>451.58</v>
          </cell>
        </row>
        <row r="670">
          <cell r="A670" t="str">
            <v>V258000640</v>
          </cell>
          <cell r="B670" t="str">
            <v>connection parts</v>
          </cell>
          <cell r="C670" t="str">
            <v>UL LEAD WIRE 1672#22 BLK 2000F/ROLL</v>
          </cell>
          <cell r="D670" t="str">
            <v>SE047</v>
          </cell>
          <cell r="E670" t="str">
            <v>東電企業</v>
          </cell>
          <cell r="F670">
            <v>4.7500000000000001E-2</v>
          </cell>
          <cell r="H670">
            <v>451.58</v>
          </cell>
        </row>
        <row r="671">
          <cell r="A671" t="str">
            <v>V258000770</v>
          </cell>
          <cell r="B671" t="str">
            <v>connection parts</v>
          </cell>
          <cell r="C671" t="str">
            <v>UL LEAD WIRE 1015#18 GRN/YEL 2000F/ROLL</v>
          </cell>
          <cell r="D671" t="str">
            <v>SE048</v>
          </cell>
          <cell r="E671" t="str">
            <v>東電企業</v>
          </cell>
          <cell r="F671">
            <v>5.0833333333333335E-2</v>
          </cell>
          <cell r="H671">
            <v>85.155000000000001</v>
          </cell>
        </row>
        <row r="672">
          <cell r="A672" t="str">
            <v>1230208390</v>
          </cell>
          <cell r="B672" t="str">
            <v>mechanical parts</v>
          </cell>
          <cell r="C672" t="str">
            <v>D SUB SHIELD COVER J-C25-1C 25P</v>
          </cell>
          <cell r="D672" t="str">
            <v>SB043</v>
          </cell>
          <cell r="E672" t="str">
            <v>東電企業</v>
          </cell>
          <cell r="F672">
            <v>0.97</v>
          </cell>
          <cell r="H672">
            <v>278</v>
          </cell>
        </row>
        <row r="673">
          <cell r="A673" t="str">
            <v>1010486460</v>
          </cell>
          <cell r="B673" t="str">
            <v>mechanical parts</v>
          </cell>
          <cell r="C673" t="str">
            <v>CPV09 Front panel painting silk</v>
          </cell>
          <cell r="D673" t="str">
            <v>SJ019</v>
          </cell>
          <cell r="E673" t="str">
            <v>東電企業</v>
          </cell>
          <cell r="F673">
            <v>3.58</v>
          </cell>
          <cell r="G673">
            <v>150</v>
          </cell>
          <cell r="H673">
            <v>350</v>
          </cell>
        </row>
        <row r="674">
          <cell r="A674">
            <v>1010487740</v>
          </cell>
          <cell r="B674" t="str">
            <v>mechanical parts</v>
          </cell>
          <cell r="C674" t="str">
            <v>S2950 Front panel painting silk</v>
          </cell>
          <cell r="D674" t="str">
            <v>SJ018</v>
          </cell>
          <cell r="E674" t="str">
            <v>東電企業</v>
          </cell>
          <cell r="F674">
            <v>3.67</v>
          </cell>
          <cell r="H674">
            <v>160</v>
          </cell>
        </row>
        <row r="675">
          <cell r="A675">
            <v>1010488680</v>
          </cell>
          <cell r="B675" t="str">
            <v>mechanical parts</v>
          </cell>
          <cell r="C675" t="str">
            <v>ZPCD901J Front panel painting</v>
          </cell>
          <cell r="D675" t="str">
            <v>SJ017</v>
          </cell>
          <cell r="E675" t="str">
            <v>東電企業</v>
          </cell>
          <cell r="F675">
            <v>2.81</v>
          </cell>
          <cell r="H675">
            <v>0</v>
          </cell>
        </row>
        <row r="676">
          <cell r="A676" t="str">
            <v>1021114510</v>
          </cell>
          <cell r="B676" t="str">
            <v>mechanical parts</v>
          </cell>
          <cell r="C676" t="str">
            <v>YW450 Spring</v>
          </cell>
          <cell r="D676" t="str">
            <v>SC020</v>
          </cell>
          <cell r="E676" t="str">
            <v>東電企業</v>
          </cell>
          <cell r="F676">
            <v>1.4999999999999999E-2</v>
          </cell>
          <cell r="H676">
            <v>2650</v>
          </cell>
        </row>
        <row r="677">
          <cell r="A677" t="str">
            <v>1021541190</v>
          </cell>
          <cell r="B677" t="str">
            <v>mechanical parts</v>
          </cell>
          <cell r="C677" t="str">
            <v>TCR0420 Mount base</v>
          </cell>
          <cell r="D677" t="str">
            <v>SC025</v>
          </cell>
          <cell r="E677" t="str">
            <v>東電企業</v>
          </cell>
          <cell r="F677">
            <v>0.12</v>
          </cell>
          <cell r="G677">
            <v>-600</v>
          </cell>
          <cell r="H677">
            <v>200</v>
          </cell>
        </row>
        <row r="678">
          <cell r="A678" t="str">
            <v>102215706A</v>
          </cell>
          <cell r="B678" t="str">
            <v>mechanical parts</v>
          </cell>
          <cell r="C678" t="str">
            <v>Clip for C-CC10L</v>
          </cell>
          <cell r="D678" t="str">
            <v>SC021</v>
          </cell>
          <cell r="E678" t="str">
            <v>東電企業</v>
          </cell>
          <cell r="F678">
            <v>9.1999999999999998E-2</v>
          </cell>
          <cell r="H678">
            <v>2500</v>
          </cell>
        </row>
        <row r="679">
          <cell r="A679" t="str">
            <v>102313822C</v>
          </cell>
          <cell r="B679" t="str">
            <v>mechanical parts</v>
          </cell>
          <cell r="C679" t="str">
            <v>CBC31Camera mount bracket</v>
          </cell>
          <cell r="D679" t="str">
            <v>SO010</v>
          </cell>
          <cell r="E679" t="str">
            <v>東電企業</v>
          </cell>
          <cell r="F679">
            <v>4.9000000000000004</v>
          </cell>
          <cell r="G679">
            <v>-540</v>
          </cell>
          <cell r="H679">
            <v>200</v>
          </cell>
        </row>
        <row r="680">
          <cell r="A680" t="str">
            <v>V060301050</v>
          </cell>
          <cell r="B680" t="str">
            <v>screw parts</v>
          </cell>
          <cell r="C680" t="str">
            <v>+Bind 2.5*7.5*S4 NI</v>
          </cell>
          <cell r="D680" t="str">
            <v>SD025</v>
          </cell>
          <cell r="E680" t="str">
            <v>東電企業</v>
          </cell>
          <cell r="F680">
            <v>5.0000000000000001E-3</v>
          </cell>
          <cell r="H680">
            <v>5444</v>
          </cell>
        </row>
        <row r="681">
          <cell r="A681" t="str">
            <v>114110774X</v>
          </cell>
          <cell r="B681" t="str">
            <v>electronics parts</v>
          </cell>
          <cell r="C681" t="str">
            <v>WTU1800 Coil CP55 TAPING</v>
          </cell>
          <cell r="D681" t="str">
            <v>CT704</v>
          </cell>
          <cell r="E681" t="str">
            <v>東電企業</v>
          </cell>
          <cell r="F681">
            <v>0.34799999999999998</v>
          </cell>
          <cell r="H681">
            <v>560</v>
          </cell>
        </row>
        <row r="682">
          <cell r="A682" t="str">
            <v>114198158X</v>
          </cell>
          <cell r="B682" t="str">
            <v>electronics parts</v>
          </cell>
          <cell r="C682" t="str">
            <v>Coil CDRH74-390MC</v>
          </cell>
          <cell r="D682" t="str">
            <v>CT705</v>
          </cell>
          <cell r="E682" t="str">
            <v>東電企業</v>
          </cell>
          <cell r="F682">
            <v>0.36</v>
          </cell>
          <cell r="H682">
            <v>200</v>
          </cell>
        </row>
        <row r="683">
          <cell r="A683" t="str">
            <v>115212408B</v>
          </cell>
          <cell r="B683" t="str">
            <v>electronics parts</v>
          </cell>
          <cell r="C683" t="str">
            <v>P2G-CPV09 POWER 154*164</v>
          </cell>
          <cell r="D683" t="str">
            <v>CP011</v>
          </cell>
          <cell r="E683" t="str">
            <v>東電企業</v>
          </cell>
          <cell r="F683">
            <v>3.16</v>
          </cell>
          <cell r="G683">
            <v>100</v>
          </cell>
          <cell r="H683">
            <v>280</v>
          </cell>
        </row>
        <row r="684">
          <cell r="A684" t="str">
            <v>1152124190</v>
          </cell>
          <cell r="B684" t="str">
            <v>electronics parts</v>
          </cell>
          <cell r="C684" t="str">
            <v>P2G-CPV09 FRONT 154*212</v>
          </cell>
          <cell r="D684" t="str">
            <v>CP010</v>
          </cell>
          <cell r="E684" t="str">
            <v>東電企業</v>
          </cell>
          <cell r="F684">
            <v>4.6100000000000003</v>
          </cell>
          <cell r="G684">
            <v>50</v>
          </cell>
          <cell r="H684">
            <v>127.5</v>
          </cell>
        </row>
        <row r="685">
          <cell r="A685" t="str">
            <v>115271085A</v>
          </cell>
          <cell r="B685" t="str">
            <v>electronics parts</v>
          </cell>
          <cell r="C685" t="str">
            <v>P2G-CPV09 MAIN 230*270</v>
          </cell>
          <cell r="D685" t="str">
            <v>CP012</v>
          </cell>
          <cell r="E685" t="str">
            <v>東電企業</v>
          </cell>
          <cell r="F685">
            <v>8.2100000000000009</v>
          </cell>
          <cell r="G685">
            <v>150</v>
          </cell>
          <cell r="H685">
            <v>510</v>
          </cell>
        </row>
        <row r="686">
          <cell r="A686" t="str">
            <v>115280641B</v>
          </cell>
          <cell r="B686" t="str">
            <v>electronics parts</v>
          </cell>
          <cell r="C686" t="str">
            <v>P4G-TCR0350 POWER PCB</v>
          </cell>
          <cell r="D686" t="str">
            <v>CP014</v>
          </cell>
          <cell r="E686" t="str">
            <v>東電企業</v>
          </cell>
          <cell r="F686">
            <v>4.05</v>
          </cell>
          <cell r="G686">
            <v>-500</v>
          </cell>
          <cell r="H686">
            <v>100</v>
          </cell>
        </row>
        <row r="687">
          <cell r="A687" t="str">
            <v>V060100280</v>
          </cell>
          <cell r="B687" t="str">
            <v>screw parts</v>
          </cell>
          <cell r="C687" t="str">
            <v>+Pan 3*8 3 Set screw  P4 FEZNC</v>
          </cell>
          <cell r="D687" t="str">
            <v>SD032</v>
          </cell>
          <cell r="E687" t="str">
            <v>東電企業</v>
          </cell>
          <cell r="F687">
            <v>8.0000000000000002E-3</v>
          </cell>
          <cell r="H687">
            <v>1520</v>
          </cell>
        </row>
        <row r="688">
          <cell r="A688" t="str">
            <v>V060100330</v>
          </cell>
          <cell r="B688" t="str">
            <v>screw parts</v>
          </cell>
          <cell r="C688" t="str">
            <v>+Pan 3*10 3 Set screw  P4 FEZNC</v>
          </cell>
          <cell r="D688" t="str">
            <v>SD034</v>
          </cell>
          <cell r="E688" t="str">
            <v>東電企業</v>
          </cell>
          <cell r="F688">
            <v>8.0000000000000002E-3</v>
          </cell>
          <cell r="G688">
            <v>5000</v>
          </cell>
          <cell r="H688">
            <v>5040</v>
          </cell>
        </row>
        <row r="689">
          <cell r="A689" t="str">
            <v>V060100590</v>
          </cell>
          <cell r="B689" t="str">
            <v>screw parts</v>
          </cell>
          <cell r="C689" t="str">
            <v>+Pan 2x3 FE ZNC- BLK</v>
          </cell>
          <cell r="D689" t="str">
            <v>SD029</v>
          </cell>
          <cell r="E689" t="str">
            <v>東電企業</v>
          </cell>
          <cell r="F689">
            <v>3.0000000000000001E-3</v>
          </cell>
          <cell r="H689">
            <v>6688</v>
          </cell>
        </row>
        <row r="690">
          <cell r="A690" t="str">
            <v>V060600250</v>
          </cell>
          <cell r="B690" t="str">
            <v>screw parts</v>
          </cell>
          <cell r="C690" t="str">
            <v>+Pan B 2.6*6 FE ZNC-BLK</v>
          </cell>
          <cell r="D690" t="str">
            <v>SD028</v>
          </cell>
          <cell r="E690" t="str">
            <v>東電企業</v>
          </cell>
          <cell r="F690">
            <v>4.0000000000000001E-3</v>
          </cell>
          <cell r="H690">
            <v>5466</v>
          </cell>
        </row>
        <row r="691">
          <cell r="A691" t="str">
            <v>V060300930</v>
          </cell>
          <cell r="B691" t="str">
            <v>screw parts</v>
          </cell>
          <cell r="C691" t="str">
            <v>+Bind 3*8 FE NI</v>
          </cell>
          <cell r="D691" t="str">
            <v>SD026</v>
          </cell>
          <cell r="E691" t="str">
            <v>東電企業</v>
          </cell>
          <cell r="F691">
            <v>3.0000000000000001E-3</v>
          </cell>
          <cell r="H691">
            <v>10454</v>
          </cell>
        </row>
        <row r="692">
          <cell r="A692" t="str">
            <v>V066200290</v>
          </cell>
          <cell r="B692" t="str">
            <v>screw parts</v>
          </cell>
          <cell r="C692" t="str">
            <v>+Flat B 2.6*5 FE NI</v>
          </cell>
          <cell r="D692" t="str">
            <v>SD027</v>
          </cell>
          <cell r="E692" t="str">
            <v>東電企業</v>
          </cell>
          <cell r="F692">
            <v>5.0000000000000001E-3</v>
          </cell>
          <cell r="H692">
            <v>5444</v>
          </cell>
        </row>
        <row r="693">
          <cell r="A693" t="str">
            <v>V063100900</v>
          </cell>
          <cell r="B693" t="str">
            <v>screw parts</v>
          </cell>
          <cell r="C693" t="str">
            <v>+Bind B 3X10 FE ZNC</v>
          </cell>
          <cell r="D693" t="str">
            <v>SD033</v>
          </cell>
          <cell r="E693" t="str">
            <v>東電企業</v>
          </cell>
          <cell r="F693">
            <v>3.0000000000000001E-3</v>
          </cell>
        </row>
        <row r="694">
          <cell r="A694" t="str">
            <v>V063600280</v>
          </cell>
          <cell r="B694" t="str">
            <v>screw parts</v>
          </cell>
          <cell r="C694" t="str">
            <v>Flange Nut M3 FE ZNC</v>
          </cell>
          <cell r="D694" t="str">
            <v>SD035</v>
          </cell>
          <cell r="E694" t="str">
            <v>東電企業</v>
          </cell>
          <cell r="F694">
            <v>0.01</v>
          </cell>
          <cell r="H694">
            <v>5040</v>
          </cell>
        </row>
        <row r="695">
          <cell r="A695">
            <v>1253181740</v>
          </cell>
          <cell r="B695" t="str">
            <v>mechanical parts</v>
          </cell>
          <cell r="C695" t="str">
            <v>YA-301 CEE Power Cord</v>
          </cell>
          <cell r="D695" t="str">
            <v>SD038</v>
          </cell>
          <cell r="E695" t="str">
            <v>東電企業</v>
          </cell>
          <cell r="F695">
            <v>1.55</v>
          </cell>
          <cell r="H695">
            <v>6</v>
          </cell>
        </row>
        <row r="696">
          <cell r="A696">
            <v>1253182000</v>
          </cell>
          <cell r="B696" t="str">
            <v>mechanical parts</v>
          </cell>
          <cell r="C696" t="str">
            <v>YA-304 CEE Power Cord</v>
          </cell>
          <cell r="D696" t="str">
            <v>SC050</v>
          </cell>
          <cell r="E696" t="str">
            <v>東電企業</v>
          </cell>
          <cell r="F696">
            <v>0.9</v>
          </cell>
          <cell r="H696">
            <v>8</v>
          </cell>
        </row>
        <row r="697">
          <cell r="A697" t="str">
            <v>1010845050</v>
          </cell>
          <cell r="B697" t="str">
            <v>mechanical parts</v>
          </cell>
          <cell r="C697" t="str">
            <v>P300 Conductor Rubber 30x30x4.5(t)mm</v>
          </cell>
          <cell r="D697" t="str">
            <v>SB053</v>
          </cell>
          <cell r="E697" t="str">
            <v>東電企業</v>
          </cell>
          <cell r="F697">
            <v>0.20499999999999999</v>
          </cell>
          <cell r="G697">
            <v>150</v>
          </cell>
          <cell r="H697">
            <v>510</v>
          </cell>
        </row>
        <row r="698">
          <cell r="A698" t="str">
            <v>6060420040</v>
          </cell>
          <cell r="B698" t="str">
            <v>screw parts</v>
          </cell>
          <cell r="C698" t="str">
            <v>+Sara P tight 2*4 FE BLK</v>
          </cell>
          <cell r="E698" t="str">
            <v>東電企業</v>
          </cell>
          <cell r="F698">
            <v>0.01</v>
          </cell>
          <cell r="H698">
            <v>3900</v>
          </cell>
        </row>
        <row r="699">
          <cell r="A699" t="str">
            <v>1060100330</v>
          </cell>
          <cell r="B699" t="str">
            <v>screw parts</v>
          </cell>
          <cell r="C699" t="str">
            <v>+Bind  2X4  FE ZNC</v>
          </cell>
          <cell r="E699" t="str">
            <v>東電企業</v>
          </cell>
          <cell r="F699">
            <v>2.3999999999999998E-3</v>
          </cell>
          <cell r="G699">
            <v>10000</v>
          </cell>
          <cell r="H699">
            <v>20836</v>
          </cell>
        </row>
        <row r="700">
          <cell r="A700" t="str">
            <v>1311784010</v>
          </cell>
          <cell r="B700" t="str">
            <v>mechanical parts</v>
          </cell>
          <cell r="C700" t="str">
            <v>VC2300 Cover Label</v>
          </cell>
          <cell r="E700" t="str">
            <v>東電企業</v>
          </cell>
          <cell r="F700">
            <v>0.218</v>
          </cell>
          <cell r="G700">
            <v>1000</v>
          </cell>
          <cell r="H700">
            <v>1426</v>
          </cell>
        </row>
        <row r="701">
          <cell r="A701" t="str">
            <v>1022141780</v>
          </cell>
          <cell r="B701" t="str">
            <v>mechanical parts</v>
          </cell>
          <cell r="C701" t="str">
            <v>Cramp F4052A</v>
          </cell>
          <cell r="E701" t="str">
            <v>東電企業</v>
          </cell>
          <cell r="F701">
            <v>5.0999999999999997E-2</v>
          </cell>
          <cell r="G701">
            <v>1200</v>
          </cell>
          <cell r="H701">
            <v>5000</v>
          </cell>
        </row>
        <row r="702">
          <cell r="A702" t="str">
            <v>1010264110</v>
          </cell>
          <cell r="B702" t="str">
            <v>mechanical parts</v>
          </cell>
          <cell r="C702" t="str">
            <v>C2900 Screen</v>
          </cell>
          <cell r="E702" t="str">
            <v>東電企業</v>
          </cell>
          <cell r="F702">
            <v>0.10199999999999999</v>
          </cell>
          <cell r="G702">
            <v>500</v>
          </cell>
          <cell r="H702">
            <v>1300</v>
          </cell>
        </row>
        <row r="703">
          <cell r="A703" t="str">
            <v>1010262600</v>
          </cell>
          <cell r="B703" t="str">
            <v>mechanical parts</v>
          </cell>
          <cell r="C703" t="str">
            <v>C2900 Rear Cover</v>
          </cell>
          <cell r="E703" t="str">
            <v>東電企業</v>
          </cell>
          <cell r="F703">
            <v>0.152</v>
          </cell>
          <cell r="G703">
            <v>500</v>
          </cell>
          <cell r="H703">
            <v>1300</v>
          </cell>
        </row>
        <row r="704">
          <cell r="A704" t="str">
            <v>1010487500</v>
          </cell>
          <cell r="B704" t="str">
            <v>mechanical parts</v>
          </cell>
          <cell r="C704" t="str">
            <v>CPV04 Front Panel W/silk printing</v>
          </cell>
          <cell r="E704" t="str">
            <v>東電企業</v>
          </cell>
          <cell r="F704">
            <v>3.6</v>
          </cell>
          <cell r="H704">
            <v>50</v>
          </cell>
        </row>
        <row r="705">
          <cell r="A705" t="str">
            <v>1012149330</v>
          </cell>
          <cell r="B705" t="str">
            <v>mechanical parts</v>
          </cell>
          <cell r="C705" t="str">
            <v>C2900 Upper Case</v>
          </cell>
          <cell r="E705" t="str">
            <v>東電企業</v>
          </cell>
          <cell r="F705">
            <v>1.66</v>
          </cell>
          <cell r="G705">
            <v>500</v>
          </cell>
          <cell r="H705">
            <v>1300</v>
          </cell>
        </row>
        <row r="706">
          <cell r="A706" t="str">
            <v>1012149400</v>
          </cell>
          <cell r="B706" t="str">
            <v>mechanical parts</v>
          </cell>
          <cell r="C706" t="str">
            <v>C2900 Lower Case</v>
          </cell>
          <cell r="E706" t="str">
            <v>東電企業</v>
          </cell>
          <cell r="F706">
            <v>1.1200000000000001</v>
          </cell>
          <cell r="G706">
            <v>500</v>
          </cell>
          <cell r="H706">
            <v>1300</v>
          </cell>
        </row>
        <row r="707">
          <cell r="A707" t="str">
            <v>1012149590</v>
          </cell>
          <cell r="B707" t="str">
            <v>mechanical parts</v>
          </cell>
          <cell r="C707" t="str">
            <v>C2900 Front</v>
          </cell>
          <cell r="E707" t="str">
            <v>東電企業</v>
          </cell>
          <cell r="F707">
            <v>2.35</v>
          </cell>
          <cell r="G707">
            <v>500</v>
          </cell>
          <cell r="H707">
            <v>1300</v>
          </cell>
        </row>
        <row r="708">
          <cell r="A708" t="str">
            <v>1012151610</v>
          </cell>
          <cell r="B708" t="str">
            <v>mechanical parts</v>
          </cell>
          <cell r="C708" t="str">
            <v>ZCYH601Top Case</v>
          </cell>
          <cell r="E708" t="str">
            <v>東電企業</v>
          </cell>
          <cell r="F708">
            <v>2.33</v>
          </cell>
          <cell r="H708">
            <v>0</v>
          </cell>
        </row>
        <row r="709">
          <cell r="A709" t="str">
            <v>1012151740</v>
          </cell>
          <cell r="B709" t="str">
            <v>mechanical parts</v>
          </cell>
          <cell r="C709" t="str">
            <v>ZCYH601Bottom Case</v>
          </cell>
          <cell r="E709" t="str">
            <v>東電企業</v>
          </cell>
          <cell r="F709">
            <v>1.51</v>
          </cell>
          <cell r="H709">
            <v>0</v>
          </cell>
        </row>
        <row r="710">
          <cell r="A710" t="str">
            <v>1012151890</v>
          </cell>
          <cell r="B710" t="str">
            <v>mechanical parts</v>
          </cell>
          <cell r="C710" t="str">
            <v>ZCYH601Front</v>
          </cell>
          <cell r="E710" t="str">
            <v>東電企業</v>
          </cell>
          <cell r="F710">
            <v>3.11</v>
          </cell>
          <cell r="H710">
            <v>0</v>
          </cell>
        </row>
        <row r="711">
          <cell r="A711" t="str">
            <v>1023192750</v>
          </cell>
          <cell r="B711" t="str">
            <v>mechanical parts</v>
          </cell>
          <cell r="C711" t="str">
            <v>C2900 PCB Cramp</v>
          </cell>
          <cell r="E711" t="str">
            <v>東電企業</v>
          </cell>
          <cell r="F711">
            <v>0.11</v>
          </cell>
          <cell r="G711">
            <v>1500</v>
          </cell>
          <cell r="H711">
            <v>3044</v>
          </cell>
        </row>
        <row r="712">
          <cell r="A712" t="str">
            <v>1023192800</v>
          </cell>
          <cell r="B712" t="str">
            <v>mechanical parts</v>
          </cell>
          <cell r="C712" t="str">
            <v>C2900 Carrier</v>
          </cell>
          <cell r="E712" t="str">
            <v>東電企業</v>
          </cell>
          <cell r="F712">
            <v>1.51</v>
          </cell>
          <cell r="G712">
            <v>500</v>
          </cell>
          <cell r="H712">
            <v>1426</v>
          </cell>
        </row>
        <row r="713">
          <cell r="A713" t="str">
            <v>1152711400</v>
          </cell>
          <cell r="B713" t="str">
            <v>electronics parts</v>
          </cell>
          <cell r="C713" t="str">
            <v>P2G-CV11 REAR 112*116</v>
          </cell>
          <cell r="E713" t="str">
            <v>東電企業</v>
          </cell>
          <cell r="F713">
            <v>2.4300000000000002</v>
          </cell>
          <cell r="G713">
            <v>200</v>
          </cell>
          <cell r="H713">
            <v>765.9</v>
          </cell>
        </row>
        <row r="714">
          <cell r="A714" t="str">
            <v>1152711950</v>
          </cell>
          <cell r="B714" t="str">
            <v>electronics parts</v>
          </cell>
          <cell r="C714" t="str">
            <v>P2G-CPV04 Fukugo 236*180</v>
          </cell>
          <cell r="E714" t="str">
            <v>東電企業</v>
          </cell>
          <cell r="F714">
            <v>5.6</v>
          </cell>
          <cell r="H714">
            <v>50</v>
          </cell>
        </row>
        <row r="715">
          <cell r="A715" t="str">
            <v>1152806740</v>
          </cell>
          <cell r="B715" t="str">
            <v>electronics parts</v>
          </cell>
          <cell r="C715" t="str">
            <v>P4G-CV40 POWER 112*186</v>
          </cell>
          <cell r="E715" t="str">
            <v>東電企業</v>
          </cell>
          <cell r="F715">
            <v>3.7</v>
          </cell>
          <cell r="G715">
            <v>200</v>
          </cell>
          <cell r="H715">
            <v>849.4</v>
          </cell>
        </row>
        <row r="716">
          <cell r="A716">
            <v>1060380240</v>
          </cell>
          <cell r="B716" t="str">
            <v>screw parts</v>
          </cell>
          <cell r="C716" t="str">
            <v>+Bind Screw (M3*14*S4)</v>
          </cell>
          <cell r="E716" t="str">
            <v>東電企業</v>
          </cell>
          <cell r="F716">
            <v>1.2E-2</v>
          </cell>
          <cell r="H716">
            <v>2300</v>
          </cell>
        </row>
        <row r="717">
          <cell r="A717" t="str">
            <v>6060111300</v>
          </cell>
          <cell r="B717" t="str">
            <v>screw parts</v>
          </cell>
          <cell r="C717" t="str">
            <v>+PH SCREW  2X4  FE NI</v>
          </cell>
          <cell r="E717" t="str">
            <v>東電企業</v>
          </cell>
          <cell r="F717">
            <v>2.3999999999999998E-3</v>
          </cell>
          <cell r="G717">
            <v>6000</v>
          </cell>
          <cell r="H717">
            <v>20176</v>
          </cell>
        </row>
        <row r="718">
          <cell r="A718" t="str">
            <v>1010264840</v>
          </cell>
          <cell r="C718" t="str">
            <v>CCV10 Screen</v>
          </cell>
          <cell r="F718">
            <v>0.56999999999999995</v>
          </cell>
          <cell r="H718">
            <v>1000</v>
          </cell>
        </row>
        <row r="719">
          <cell r="C719" t="str">
            <v>＊＊＊</v>
          </cell>
          <cell r="F719" t="str">
            <v>Yen:112</v>
          </cell>
          <cell r="H719">
            <v>0</v>
          </cell>
        </row>
        <row r="720">
          <cell r="A720" t="str">
            <v>1000321700</v>
          </cell>
          <cell r="B720" t="str">
            <v>electronics parts</v>
          </cell>
          <cell r="C720" t="str">
            <v>Switching  Power Supply LCA50S-24X</v>
          </cell>
          <cell r="D720" t="str">
            <v>SK005</v>
          </cell>
          <cell r="E720" t="str">
            <v>おおとり</v>
          </cell>
          <cell r="F720">
            <v>16.921500000000002</v>
          </cell>
          <cell r="G720">
            <v>-300</v>
          </cell>
          <cell r="H720">
            <v>342</v>
          </cell>
        </row>
        <row r="721">
          <cell r="A721" t="str">
            <v>1010478450</v>
          </cell>
          <cell r="B721" t="str">
            <v>mechanical parts</v>
          </cell>
          <cell r="C721" t="str">
            <v>EV300R Front Cover</v>
          </cell>
          <cell r="D721" t="str">
            <v>SN005</v>
          </cell>
          <cell r="E721" t="str">
            <v>おおとり</v>
          </cell>
          <cell r="F721">
            <v>0.45069999999999999</v>
          </cell>
          <cell r="G721">
            <v>-100</v>
          </cell>
          <cell r="H721">
            <v>60</v>
          </cell>
        </row>
        <row r="722">
          <cell r="A722" t="str">
            <v>1022502840</v>
          </cell>
          <cell r="B722" t="str">
            <v>mechanical parts</v>
          </cell>
          <cell r="C722" t="str">
            <v>Rubber Foot DA-1820A(23*12.5)</v>
          </cell>
          <cell r="D722" t="str">
            <v>SJ011</v>
          </cell>
          <cell r="E722" t="str">
            <v>おおとり</v>
          </cell>
          <cell r="F722">
            <v>0.1426</v>
          </cell>
        </row>
        <row r="723">
          <cell r="A723" t="str">
            <v>1022507050</v>
          </cell>
          <cell r="B723" t="str">
            <v>mechanical parts</v>
          </cell>
          <cell r="C723" t="str">
            <v>Rubber Foot OT-20</v>
          </cell>
          <cell r="D723" t="str">
            <v>SJ011</v>
          </cell>
          <cell r="E723" t="str">
            <v>おおとり</v>
          </cell>
          <cell r="F723">
            <v>0.1426</v>
          </cell>
          <cell r="H723">
            <v>4116</v>
          </cell>
        </row>
        <row r="724">
          <cell r="A724" t="str">
            <v>1110114030</v>
          </cell>
          <cell r="B724" t="str">
            <v>electronics parts</v>
          </cell>
          <cell r="C724" t="str">
            <v>2SB940</v>
          </cell>
          <cell r="D724" t="str">
            <v>SL011</v>
          </cell>
          <cell r="E724" t="str">
            <v>おおとり</v>
          </cell>
          <cell r="F724">
            <v>0.18759999999999999</v>
          </cell>
          <cell r="G724">
            <v>-2000</v>
          </cell>
          <cell r="H724">
            <v>1864</v>
          </cell>
        </row>
        <row r="725">
          <cell r="A725" t="str">
            <v>1151214500</v>
          </cell>
          <cell r="B725" t="str">
            <v>electronics parts</v>
          </cell>
          <cell r="C725" t="str">
            <v>ESD-11V120  Slide Switch</v>
          </cell>
          <cell r="D725" t="str">
            <v>SB009</v>
          </cell>
          <cell r="E725" t="str">
            <v>おおとり</v>
          </cell>
          <cell r="F725">
            <v>0.19900000000000001</v>
          </cell>
          <cell r="G725">
            <v>-1000</v>
          </cell>
          <cell r="H725">
            <v>366</v>
          </cell>
        </row>
        <row r="726">
          <cell r="A726" t="str">
            <v>1210141590</v>
          </cell>
          <cell r="B726" t="str">
            <v>mechanical parts</v>
          </cell>
          <cell r="C726" t="str">
            <v>Round Knob13       WHT</v>
          </cell>
          <cell r="D726" t="str">
            <v>SL001</v>
          </cell>
          <cell r="E726" t="str">
            <v>おおとり</v>
          </cell>
          <cell r="F726">
            <v>0.13800000000000001</v>
          </cell>
          <cell r="H726">
            <v>80</v>
          </cell>
        </row>
        <row r="727">
          <cell r="A727" t="str">
            <v>1210171300</v>
          </cell>
          <cell r="B727" t="str">
            <v>mechanical parts</v>
          </cell>
          <cell r="C727" t="str">
            <v>CDS16M 12*12 2 Color  Knob</v>
          </cell>
          <cell r="D727" t="str">
            <v>SN002</v>
          </cell>
          <cell r="E727" t="str">
            <v>おおとり</v>
          </cell>
          <cell r="F727">
            <v>0.2208</v>
          </cell>
          <cell r="G727">
            <v>-1000</v>
          </cell>
          <cell r="H727">
            <v>480</v>
          </cell>
        </row>
        <row r="728">
          <cell r="A728" t="str">
            <v>1210171470</v>
          </cell>
          <cell r="B728" t="str">
            <v>mechanical parts</v>
          </cell>
          <cell r="C728" t="str">
            <v>CDS16M 3.5*7 Knob</v>
          </cell>
          <cell r="D728" t="str">
            <v>SN001</v>
          </cell>
          <cell r="E728" t="str">
            <v>おおとり</v>
          </cell>
          <cell r="F728">
            <v>7.1800000000000003E-2</v>
          </cell>
          <cell r="G728">
            <v>-1000</v>
          </cell>
          <cell r="H728">
            <v>360</v>
          </cell>
        </row>
        <row r="729">
          <cell r="A729" t="str">
            <v>1210301330</v>
          </cell>
          <cell r="B729" t="str">
            <v>mechanical parts</v>
          </cell>
          <cell r="C729" t="str">
            <v>Plastic Foot NO1</v>
          </cell>
          <cell r="D729" t="str">
            <v>SK004</v>
          </cell>
          <cell r="E729" t="str">
            <v>おおとり</v>
          </cell>
          <cell r="F729">
            <v>4.4200000000000003E-2</v>
          </cell>
          <cell r="G729">
            <v>-1000</v>
          </cell>
          <cell r="H729">
            <v>1368</v>
          </cell>
        </row>
        <row r="730">
          <cell r="A730" t="str">
            <v>1210901060</v>
          </cell>
          <cell r="B730" t="str">
            <v>mechanical parts</v>
          </cell>
          <cell r="C730" t="str">
            <v>D1103 LED Light 2*4</v>
          </cell>
          <cell r="D730" t="str">
            <v>SJ004</v>
          </cell>
          <cell r="E730" t="str">
            <v>おおとり</v>
          </cell>
          <cell r="F730">
            <v>4.2299999999999997E-2</v>
          </cell>
          <cell r="G730">
            <v>-2800</v>
          </cell>
          <cell r="H730">
            <v>2922</v>
          </cell>
        </row>
        <row r="731">
          <cell r="A731" t="str">
            <v>1230329590</v>
          </cell>
          <cell r="B731" t="str">
            <v>mechanical parts</v>
          </cell>
          <cell r="C731" t="str">
            <v>BNC J2 Ream</v>
          </cell>
          <cell r="D731" t="str">
            <v>SA041</v>
          </cell>
          <cell r="E731" t="str">
            <v>おおとり</v>
          </cell>
          <cell r="F731">
            <v>0.79090000000000005</v>
          </cell>
          <cell r="G731">
            <v>-1000</v>
          </cell>
          <cell r="H731">
            <v>360</v>
          </cell>
        </row>
        <row r="732">
          <cell r="A732" t="str">
            <v>1230330990</v>
          </cell>
          <cell r="B732" t="str">
            <v>mechanical parts</v>
          </cell>
          <cell r="C732" t="str">
            <v>Pinjack JPJ1044-01-010</v>
          </cell>
          <cell r="D732" t="str">
            <v>SB001</v>
          </cell>
          <cell r="E732" t="str">
            <v>おおとり</v>
          </cell>
          <cell r="F732">
            <v>0.38629999999999998</v>
          </cell>
          <cell r="H732">
            <v>60</v>
          </cell>
        </row>
        <row r="733">
          <cell r="A733" t="str">
            <v>1230525800</v>
          </cell>
          <cell r="B733" t="str">
            <v>mechanical parts</v>
          </cell>
          <cell r="C733" t="str">
            <v>HXC0328-01-110 None Switch BNC</v>
          </cell>
          <cell r="D733" t="str">
            <v>SC018</v>
          </cell>
          <cell r="E733" t="str">
            <v>おおとり</v>
          </cell>
          <cell r="F733">
            <v>0.36049999999999999</v>
          </cell>
          <cell r="G733">
            <v>-5500</v>
          </cell>
          <cell r="H733">
            <v>6148</v>
          </cell>
        </row>
        <row r="734">
          <cell r="A734" t="str">
            <v>1253193680</v>
          </cell>
          <cell r="B734" t="str">
            <v>mechanical parts</v>
          </cell>
          <cell r="C734" t="str">
            <v>Table Tap 4600BC-N</v>
          </cell>
          <cell r="D734" t="str">
            <v>SG004</v>
          </cell>
          <cell r="E734" t="str">
            <v>おおとり</v>
          </cell>
          <cell r="F734">
            <v>4.5321999999999996</v>
          </cell>
          <cell r="H734">
            <v>60</v>
          </cell>
        </row>
        <row r="735">
          <cell r="A735" t="str">
            <v>V323100150</v>
          </cell>
          <cell r="B735" t="str">
            <v>Consumable for Production</v>
          </cell>
          <cell r="C735" t="str">
            <v>Cutting Seal 8MM（RED)</v>
          </cell>
          <cell r="D735" t="str">
            <v>SF005</v>
          </cell>
          <cell r="E735" t="str">
            <v>おおとり</v>
          </cell>
          <cell r="F735">
            <v>9.5E-4</v>
          </cell>
          <cell r="H735">
            <v>1302</v>
          </cell>
        </row>
        <row r="736">
          <cell r="A736" t="str">
            <v>1230524410</v>
          </cell>
          <cell r="B736" t="str">
            <v>mechanical parts</v>
          </cell>
          <cell r="C736" t="str">
            <v>Connector J8A-0211</v>
          </cell>
          <cell r="D736" t="str">
            <v>SB002</v>
          </cell>
          <cell r="E736" t="str">
            <v>おおとり</v>
          </cell>
          <cell r="F736">
            <v>0.11269999999999999</v>
          </cell>
          <cell r="H736">
            <v>80</v>
          </cell>
        </row>
        <row r="737">
          <cell r="A737" t="str">
            <v>1233624010</v>
          </cell>
          <cell r="B737" t="str">
            <v>mechanical parts</v>
          </cell>
          <cell r="C737" t="str">
            <v>Connector XG8S-0331 3P Header</v>
          </cell>
          <cell r="D737" t="str">
            <v>SB003</v>
          </cell>
          <cell r="E737" t="str">
            <v>おおとり</v>
          </cell>
          <cell r="F737">
            <v>7.1800000000000003E-2</v>
          </cell>
          <cell r="H737">
            <v>80</v>
          </cell>
        </row>
        <row r="738">
          <cell r="A738" t="str">
            <v>1323117170</v>
          </cell>
          <cell r="B738" t="str">
            <v>mechanical parts</v>
          </cell>
          <cell r="C738" t="str">
            <v>Bar Code Label 56*135</v>
          </cell>
          <cell r="D738" t="str">
            <v>SG001</v>
          </cell>
          <cell r="E738" t="str">
            <v>おおとり</v>
          </cell>
          <cell r="F738">
            <v>2.4E-2</v>
          </cell>
          <cell r="H738">
            <v>6556.7</v>
          </cell>
        </row>
        <row r="739">
          <cell r="A739" t="str">
            <v>123010906A</v>
          </cell>
          <cell r="B739" t="str">
            <v>mechanical parts</v>
          </cell>
          <cell r="C739" t="str">
            <v>BNC Connector JXT1146-0100202</v>
          </cell>
          <cell r="D739" t="str">
            <v>SA050</v>
          </cell>
          <cell r="E739" t="str">
            <v>おおとり</v>
          </cell>
          <cell r="F739">
            <v>1.0116000000000001</v>
          </cell>
          <cell r="H739">
            <v>48</v>
          </cell>
        </row>
        <row r="740">
          <cell r="A740" t="str">
            <v>123010917A</v>
          </cell>
          <cell r="B740" t="str">
            <v>mechanical parts</v>
          </cell>
          <cell r="C740" t="str">
            <v>BNC Connector JXT1146-0100104</v>
          </cell>
          <cell r="D740" t="str">
            <v>SA052</v>
          </cell>
          <cell r="E740" t="str">
            <v>おおとり</v>
          </cell>
          <cell r="F740">
            <v>1.4715</v>
          </cell>
          <cell r="H740">
            <v>3102</v>
          </cell>
        </row>
        <row r="741">
          <cell r="A741" t="str">
            <v>1230331470</v>
          </cell>
          <cell r="B741" t="str">
            <v>electronics parts</v>
          </cell>
          <cell r="C741" t="str">
            <v>Pin Jack JP J1451-01-111</v>
          </cell>
          <cell r="D741" t="str">
            <v>SB034</v>
          </cell>
          <cell r="E741" t="str">
            <v>おおとり</v>
          </cell>
          <cell r="F741">
            <v>0.45989999999999998</v>
          </cell>
          <cell r="G741">
            <v>-200</v>
          </cell>
          <cell r="H741">
            <v>153</v>
          </cell>
        </row>
        <row r="742">
          <cell r="A742" t="str">
            <v>1110817290</v>
          </cell>
          <cell r="B742" t="str">
            <v>electronics parts</v>
          </cell>
          <cell r="C742" t="str">
            <v>GL8EG24 LED(GRN)</v>
          </cell>
          <cell r="D742" t="str">
            <v>SB031</v>
          </cell>
          <cell r="E742" t="str">
            <v>おおとり</v>
          </cell>
          <cell r="F742">
            <v>5.5399999999999998E-2</v>
          </cell>
          <cell r="G742">
            <v>600</v>
          </cell>
          <cell r="H742">
            <v>553</v>
          </cell>
        </row>
        <row r="743">
          <cell r="A743" t="str">
            <v>113133853X</v>
          </cell>
          <cell r="B743" t="str">
            <v>electronics parts</v>
          </cell>
          <cell r="C743" t="str">
            <v>16V   1MF 267M(F) CHIP T Taping</v>
          </cell>
          <cell r="D743" t="str">
            <v>CT144</v>
          </cell>
          <cell r="E743" t="str">
            <v>おおとり</v>
          </cell>
          <cell r="F743">
            <v>5.4600000000000003E-2</v>
          </cell>
          <cell r="G743">
            <v>-6000</v>
          </cell>
          <cell r="H743">
            <v>5600</v>
          </cell>
        </row>
        <row r="744">
          <cell r="A744" t="str">
            <v>113133882X</v>
          </cell>
          <cell r="B744" t="str">
            <v>electronics parts</v>
          </cell>
          <cell r="C744" t="str">
            <v>25V0.47MF 267M(F) CHIP T Taping</v>
          </cell>
          <cell r="D744" t="str">
            <v>CT145</v>
          </cell>
          <cell r="E744" t="str">
            <v>おおとり</v>
          </cell>
          <cell r="F744">
            <v>5.4600000000000003E-2</v>
          </cell>
          <cell r="H744">
            <v>80</v>
          </cell>
        </row>
        <row r="745">
          <cell r="A745" t="str">
            <v>113133952X</v>
          </cell>
          <cell r="B745" t="str">
            <v>electronics parts</v>
          </cell>
          <cell r="C745" t="str">
            <v>16V  10MF 267M(F) CHIP T Taping</v>
          </cell>
          <cell r="D745" t="str">
            <v>CT146</v>
          </cell>
          <cell r="E745" t="str">
            <v>おおとり</v>
          </cell>
          <cell r="F745">
            <v>0.19350000000000001</v>
          </cell>
          <cell r="H745">
            <v>60</v>
          </cell>
        </row>
        <row r="746">
          <cell r="A746" t="str">
            <v>113134353X</v>
          </cell>
          <cell r="B746" t="str">
            <v>electronics parts</v>
          </cell>
          <cell r="C746" t="str">
            <v>10V  10MF 267E(M) CHIP T Taping</v>
          </cell>
          <cell r="D746" t="str">
            <v>CT147</v>
          </cell>
          <cell r="E746" t="str">
            <v>おおとり</v>
          </cell>
          <cell r="F746">
            <v>7.8600000000000003E-2</v>
          </cell>
          <cell r="H746">
            <v>3966</v>
          </cell>
        </row>
        <row r="747">
          <cell r="A747" t="str">
            <v>115443767X</v>
          </cell>
          <cell r="B747" t="str">
            <v>electronics parts</v>
          </cell>
          <cell r="C747" t="str">
            <v>HF50ACC575018-T  12 TAPE</v>
          </cell>
          <cell r="D747" t="str">
            <v>CT207</v>
          </cell>
          <cell r="E747" t="str">
            <v>おおとり</v>
          </cell>
          <cell r="F747">
            <v>0.15179999999999999</v>
          </cell>
          <cell r="G747">
            <v>-2500</v>
          </cell>
          <cell r="H747">
            <v>3536</v>
          </cell>
        </row>
        <row r="748">
          <cell r="A748" t="str">
            <v>115443808X</v>
          </cell>
          <cell r="B748" t="str">
            <v>electronics parts</v>
          </cell>
          <cell r="C748" t="str">
            <v>ACF321825-681-T  12 TAPE</v>
          </cell>
          <cell r="D748" t="str">
            <v>CT208</v>
          </cell>
          <cell r="E748" t="str">
            <v>おおとり</v>
          </cell>
          <cell r="F748">
            <v>0.1188</v>
          </cell>
          <cell r="G748">
            <v>-1000</v>
          </cell>
          <cell r="H748">
            <v>1224</v>
          </cell>
        </row>
        <row r="749">
          <cell r="A749" t="str">
            <v>1151215510</v>
          </cell>
          <cell r="B749" t="str">
            <v>electronics parts</v>
          </cell>
          <cell r="C749" t="str">
            <v>Slide Switch SS-302-B12H09</v>
          </cell>
          <cell r="D749" t="str">
            <v>SB039</v>
          </cell>
          <cell r="E749" t="str">
            <v>おおとり</v>
          </cell>
          <cell r="F749">
            <v>0.26669999999999999</v>
          </cell>
          <cell r="H749">
            <v>153</v>
          </cell>
        </row>
        <row r="750">
          <cell r="A750" t="str">
            <v>1154208870</v>
          </cell>
          <cell r="B750" t="str">
            <v>mechanical parts</v>
          </cell>
          <cell r="C750" t="str">
            <v>FDKﾘﾁｭｳﾑﾃﾞﾝﾁ CR2450</v>
          </cell>
          <cell r="D750" t="str">
            <v>SB035</v>
          </cell>
          <cell r="E750" t="str">
            <v>おおとり</v>
          </cell>
          <cell r="F750">
            <v>0.54259999999999997</v>
          </cell>
          <cell r="H750">
            <v>153</v>
          </cell>
        </row>
        <row r="751">
          <cell r="A751" t="str">
            <v>1240271720</v>
          </cell>
          <cell r="B751" t="str">
            <v>mechanical parts</v>
          </cell>
          <cell r="C751" t="str">
            <v>Terminal ML-700NH-14P</v>
          </cell>
          <cell r="D751" t="str">
            <v>SA048</v>
          </cell>
          <cell r="E751" t="str">
            <v>おおとり</v>
          </cell>
          <cell r="F751">
            <v>2.3542999999999998</v>
          </cell>
          <cell r="H751">
            <v>153</v>
          </cell>
        </row>
        <row r="752">
          <cell r="A752">
            <v>1113163400</v>
          </cell>
          <cell r="B752" t="str">
            <v>electronics parts</v>
          </cell>
          <cell r="C752" t="str">
            <v>MBCG46134-137</v>
          </cell>
          <cell r="D752" t="str">
            <v>CT911</v>
          </cell>
          <cell r="E752" t="str">
            <v>おおとり</v>
          </cell>
          <cell r="F752">
            <v>6.6215000000000002</v>
          </cell>
          <cell r="H752">
            <v>425</v>
          </cell>
        </row>
        <row r="753">
          <cell r="A753" t="str">
            <v>1011302530</v>
          </cell>
          <cell r="B753" t="str">
            <v>mechanical parts</v>
          </cell>
          <cell r="C753" t="str">
            <v>Battery Holder 24H-1</v>
          </cell>
          <cell r="D753" t="str">
            <v>SA043</v>
          </cell>
          <cell r="E753" t="str">
            <v>おおとり</v>
          </cell>
          <cell r="F753">
            <v>0.31640000000000001</v>
          </cell>
          <cell r="H753">
            <v>153</v>
          </cell>
        </row>
        <row r="754">
          <cell r="A754" t="str">
            <v>111036761X</v>
          </cell>
          <cell r="B754" t="str">
            <v>electronics parts</v>
          </cell>
          <cell r="C754" t="str">
            <v>SB01-05CP-TB Short Key Chip T Taping</v>
          </cell>
          <cell r="D754" t="str">
            <v>CT011</v>
          </cell>
          <cell r="E754" t="str">
            <v>おおとり</v>
          </cell>
          <cell r="F754">
            <v>5.4399999999999997E-2</v>
          </cell>
          <cell r="H754">
            <v>9556</v>
          </cell>
        </row>
        <row r="755">
          <cell r="A755" t="str">
            <v>1133295660</v>
          </cell>
          <cell r="B755" t="str">
            <v>electronics parts</v>
          </cell>
          <cell r="C755" t="str">
            <v>MV-AX 10V 470MF</v>
          </cell>
          <cell r="D755" t="str">
            <v>SB038</v>
          </cell>
          <cell r="E755" t="str">
            <v>おおとり</v>
          </cell>
          <cell r="F755">
            <v>7.8200000000000006E-2</v>
          </cell>
          <cell r="H755">
            <v>153</v>
          </cell>
        </row>
        <row r="756">
          <cell r="A756" t="str">
            <v>1113120050</v>
          </cell>
          <cell r="B756" t="str">
            <v>electronics parts</v>
          </cell>
          <cell r="C756" t="str">
            <v>HM530281 RTT-(20､25) Tray</v>
          </cell>
          <cell r="D756" t="str">
            <v>CT907</v>
          </cell>
          <cell r="E756" t="str">
            <v>おおとり</v>
          </cell>
          <cell r="F756">
            <v>9.1965000000000003</v>
          </cell>
          <cell r="G756">
            <v>-500</v>
          </cell>
          <cell r="H756">
            <v>240</v>
          </cell>
        </row>
        <row r="757">
          <cell r="A757">
            <v>1113163730</v>
          </cell>
          <cell r="B757" t="str">
            <v>electronics parts</v>
          </cell>
          <cell r="C757" t="str">
            <v>HD64F2643FC25</v>
          </cell>
          <cell r="D757" t="str">
            <v>CT913</v>
          </cell>
          <cell r="E757" t="str">
            <v>おおとり</v>
          </cell>
          <cell r="F757">
            <v>10.024100000000001</v>
          </cell>
          <cell r="G757">
            <v>-120</v>
          </cell>
          <cell r="H757">
            <v>153</v>
          </cell>
        </row>
        <row r="758">
          <cell r="A758">
            <v>1113163950</v>
          </cell>
          <cell r="B758" t="str">
            <v>electronics parts</v>
          </cell>
          <cell r="C758" t="str">
            <v>HD64F2238RFA13</v>
          </cell>
          <cell r="D758" t="str">
            <v>CT914</v>
          </cell>
          <cell r="E758" t="str">
            <v>おおとり</v>
          </cell>
          <cell r="F758">
            <v>7.7709999999999999</v>
          </cell>
          <cell r="G758">
            <v>-100</v>
          </cell>
          <cell r="H758">
            <v>153</v>
          </cell>
        </row>
        <row r="759">
          <cell r="A759" t="str">
            <v>111066786X</v>
          </cell>
          <cell r="B759" t="str">
            <v>electronics parts</v>
          </cell>
          <cell r="C759" t="str">
            <v>NJM2267M TE3    12MM Tape</v>
          </cell>
          <cell r="D759" t="str">
            <v>CT605</v>
          </cell>
          <cell r="E759" t="str">
            <v>おおとり</v>
          </cell>
          <cell r="F759">
            <v>0.41020000000000001</v>
          </cell>
          <cell r="H759">
            <v>486</v>
          </cell>
        </row>
        <row r="760">
          <cell r="A760" t="str">
            <v>111066823X</v>
          </cell>
          <cell r="B760" t="str">
            <v>electronics parts</v>
          </cell>
          <cell r="C760" t="str">
            <v>NJM2248M  TE3     12 Tape</v>
          </cell>
          <cell r="D760" t="str">
            <v>CT606</v>
          </cell>
          <cell r="E760" t="str">
            <v>おおとり</v>
          </cell>
          <cell r="F760">
            <v>0.39090000000000003</v>
          </cell>
          <cell r="G760">
            <v>-2000</v>
          </cell>
          <cell r="H760">
            <v>480</v>
          </cell>
        </row>
        <row r="761">
          <cell r="A761" t="str">
            <v>111067079X</v>
          </cell>
          <cell r="B761" t="str">
            <v>electronics parts</v>
          </cell>
          <cell r="C761" t="str">
            <v>NJM2207M(TE1)   16MM Tape</v>
          </cell>
          <cell r="D761" t="str">
            <v>CT607</v>
          </cell>
          <cell r="E761" t="str">
            <v>おおとり</v>
          </cell>
          <cell r="F761">
            <v>0.66220000000000001</v>
          </cell>
          <cell r="H761">
            <v>885</v>
          </cell>
        </row>
        <row r="762">
          <cell r="A762" t="str">
            <v>111067127X</v>
          </cell>
          <cell r="B762" t="str">
            <v>electronics parts</v>
          </cell>
          <cell r="C762" t="str">
            <v>NJM2235M Taping</v>
          </cell>
          <cell r="D762" t="str">
            <v>CT608</v>
          </cell>
          <cell r="E762" t="str">
            <v>おおとり</v>
          </cell>
          <cell r="F762">
            <v>0.15640000000000001</v>
          </cell>
          <cell r="H762">
            <v>519</v>
          </cell>
        </row>
        <row r="763">
          <cell r="A763" t="str">
            <v>1000323490</v>
          </cell>
          <cell r="B763" t="str">
            <v>electronics parts</v>
          </cell>
          <cell r="C763" t="str">
            <v>AES30-5</v>
          </cell>
          <cell r="D763" t="str">
            <v>SA051</v>
          </cell>
          <cell r="E763" t="str">
            <v>おおとり</v>
          </cell>
          <cell r="F763">
            <v>10.024100000000001</v>
          </cell>
          <cell r="G763">
            <v>-400</v>
          </cell>
          <cell r="H763">
            <v>153</v>
          </cell>
        </row>
        <row r="764">
          <cell r="A764" t="str">
            <v>111063998X</v>
          </cell>
          <cell r="B764" t="str">
            <v>electronics parts</v>
          </cell>
          <cell r="C764" t="str">
            <v>uPC4570G  E1Emboss Taping</v>
          </cell>
          <cell r="D764" t="str">
            <v>CT601</v>
          </cell>
          <cell r="E764" t="str">
            <v>おおとり</v>
          </cell>
          <cell r="F764">
            <v>0.1794</v>
          </cell>
          <cell r="H764">
            <v>120</v>
          </cell>
        </row>
        <row r="765">
          <cell r="A765" t="str">
            <v>111102563X</v>
          </cell>
          <cell r="B765" t="str">
            <v>electronics parts</v>
          </cell>
          <cell r="C765" t="str">
            <v>PD6466GS (TOA ROM1) Taping</v>
          </cell>
          <cell r="D765" t="str">
            <v>CT902</v>
          </cell>
          <cell r="E765" t="str">
            <v>おおとり</v>
          </cell>
          <cell r="F765">
            <v>2.2624</v>
          </cell>
          <cell r="H765">
            <v>556</v>
          </cell>
        </row>
        <row r="766">
          <cell r="A766" t="str">
            <v>1111190510</v>
          </cell>
          <cell r="B766" t="str">
            <v>electronics parts</v>
          </cell>
          <cell r="C766" t="str">
            <v>PD65802GD-012-LBD  Tray</v>
          </cell>
          <cell r="D766" t="str">
            <v>CT903</v>
          </cell>
          <cell r="E766" t="str">
            <v>おおとり</v>
          </cell>
          <cell r="F766">
            <v>8.0008999999999997</v>
          </cell>
          <cell r="H766">
            <v>60</v>
          </cell>
        </row>
        <row r="767">
          <cell r="A767" t="str">
            <v>111119347X</v>
          </cell>
          <cell r="B767" t="str">
            <v>electronics parts</v>
          </cell>
          <cell r="C767" t="str">
            <v>PD6453GT-101 TAPING</v>
          </cell>
          <cell r="D767" t="str">
            <v>CT636</v>
          </cell>
          <cell r="E767" t="str">
            <v>おおとり</v>
          </cell>
          <cell r="F767">
            <v>3.0348999999999999</v>
          </cell>
          <cell r="H767">
            <v>120</v>
          </cell>
        </row>
        <row r="768">
          <cell r="A768" t="str">
            <v>1113171580</v>
          </cell>
          <cell r="B768" t="str">
            <v>electronics parts</v>
          </cell>
          <cell r="C768" t="str">
            <v>uPD78P078GF-3BA</v>
          </cell>
          <cell r="D768" t="str">
            <v>CT915</v>
          </cell>
          <cell r="E768" t="str">
            <v>おおとり</v>
          </cell>
          <cell r="F768">
            <v>11.0358</v>
          </cell>
          <cell r="G768">
            <v>-200</v>
          </cell>
          <cell r="H768">
            <v>60</v>
          </cell>
        </row>
        <row r="769">
          <cell r="A769" t="str">
            <v>111316676X</v>
          </cell>
          <cell r="B769" t="str">
            <v>electronics parts</v>
          </cell>
          <cell r="C769" t="str">
            <v>NJU7223DL1-33 Taping</v>
          </cell>
          <cell r="D769" t="str">
            <v>CT649</v>
          </cell>
          <cell r="E769" t="str">
            <v>おおとり</v>
          </cell>
          <cell r="F769">
            <v>0.26400000000000001</v>
          </cell>
          <cell r="H769">
            <v>60</v>
          </cell>
        </row>
        <row r="770">
          <cell r="A770" t="str">
            <v>111314582X</v>
          </cell>
          <cell r="B770" t="str">
            <v>electronics parts</v>
          </cell>
          <cell r="C770" t="str">
            <v>uPC659AGS TAPING</v>
          </cell>
          <cell r="D770" t="str">
            <v>CT644</v>
          </cell>
          <cell r="E770" t="str">
            <v>おおとり</v>
          </cell>
          <cell r="F770">
            <v>3.7338</v>
          </cell>
          <cell r="H770">
            <v>578</v>
          </cell>
        </row>
        <row r="771">
          <cell r="A771" t="str">
            <v>115442782X</v>
          </cell>
          <cell r="B771" t="str">
            <v>electronics parts</v>
          </cell>
          <cell r="C771" t="str">
            <v>630LMN-1062     12MM Tape</v>
          </cell>
          <cell r="D771" t="str">
            <v>CT678</v>
          </cell>
          <cell r="E771" t="str">
            <v>おおとり</v>
          </cell>
          <cell r="F771">
            <v>0.8921</v>
          </cell>
          <cell r="G771">
            <v>-1000</v>
          </cell>
          <cell r="H771">
            <v>1376</v>
          </cell>
        </row>
        <row r="772">
          <cell r="A772" t="str">
            <v>111122215A</v>
          </cell>
          <cell r="B772" t="str">
            <v>electronics parts</v>
          </cell>
          <cell r="C772" t="str">
            <v>EPM7160ELC84-20 QUAD Tray</v>
          </cell>
          <cell r="D772" t="str">
            <v>CT904</v>
          </cell>
          <cell r="E772" t="str">
            <v>おおとり</v>
          </cell>
          <cell r="F772">
            <v>13.904999999999999</v>
          </cell>
          <cell r="H772">
            <v>60</v>
          </cell>
        </row>
        <row r="773">
          <cell r="A773" t="str">
            <v>111122228A</v>
          </cell>
          <cell r="B773" t="str">
            <v>electronics parts</v>
          </cell>
          <cell r="C773" t="str">
            <v>EPM7160ELC84-20MULTI Tray</v>
          </cell>
          <cell r="D773" t="str">
            <v>CT905</v>
          </cell>
          <cell r="E773" t="str">
            <v>おおとり</v>
          </cell>
          <cell r="F773">
            <v>13.904999999999999</v>
          </cell>
          <cell r="H773">
            <v>60</v>
          </cell>
        </row>
        <row r="774">
          <cell r="A774" t="str">
            <v>1111231710</v>
          </cell>
          <cell r="B774" t="str">
            <v>electronics parts</v>
          </cell>
          <cell r="C774" t="str">
            <v>EPC1441LC20(CMS161D-1.0)</v>
          </cell>
          <cell r="D774" t="str">
            <v>CT906</v>
          </cell>
          <cell r="E774" t="str">
            <v>おおとり</v>
          </cell>
          <cell r="F774">
            <v>3.5619999999999998</v>
          </cell>
          <cell r="G774">
            <v>-270</v>
          </cell>
          <cell r="H774">
            <v>153</v>
          </cell>
        </row>
        <row r="775">
          <cell r="A775" t="str">
            <v>1113163590</v>
          </cell>
          <cell r="B775" t="str">
            <v>electronics parts</v>
          </cell>
          <cell r="C775" t="str">
            <v>EPF6016ATC100-3</v>
          </cell>
          <cell r="D775" t="str">
            <v>CT912</v>
          </cell>
          <cell r="E775" t="str">
            <v>おおとり</v>
          </cell>
          <cell r="F775">
            <v>19.140999999999998</v>
          </cell>
          <cell r="G775">
            <v>-270</v>
          </cell>
          <cell r="H775">
            <v>153</v>
          </cell>
        </row>
        <row r="776">
          <cell r="A776" t="str">
            <v>115443101X</v>
          </cell>
          <cell r="B776" t="str">
            <v>electronics parts</v>
          </cell>
          <cell r="C776" t="str">
            <v>628BIN-1010=P3</v>
          </cell>
          <cell r="D776" t="str">
            <v>CT709</v>
          </cell>
          <cell r="E776" t="str">
            <v>おおとり</v>
          </cell>
          <cell r="F776">
            <v>0.39290000000000003</v>
          </cell>
          <cell r="H776">
            <v>3022</v>
          </cell>
        </row>
        <row r="777">
          <cell r="A777" t="str">
            <v>1154433940</v>
          </cell>
          <cell r="B777" t="str">
            <v>electronics parts</v>
          </cell>
          <cell r="C777" t="str">
            <v>Noise Filter SUP-J3G-E-2A</v>
          </cell>
          <cell r="D777" t="str">
            <v>SM005</v>
          </cell>
          <cell r="E777" t="str">
            <v>おおとり</v>
          </cell>
          <cell r="F777">
            <v>1.9928999999999999</v>
          </cell>
          <cell r="H777">
            <v>213</v>
          </cell>
        </row>
        <row r="778">
          <cell r="A778" t="str">
            <v>1010829920</v>
          </cell>
          <cell r="B778" t="str">
            <v>mechanical parts</v>
          </cell>
          <cell r="C778" t="str">
            <v>MTS-25-BS-AN-O</v>
          </cell>
          <cell r="D778" t="str">
            <v>SB058</v>
          </cell>
          <cell r="E778" t="str">
            <v>おおとり</v>
          </cell>
          <cell r="F778">
            <v>0.24829999999999999</v>
          </cell>
          <cell r="G778">
            <v>300</v>
          </cell>
          <cell r="H778">
            <v>1120</v>
          </cell>
        </row>
        <row r="779">
          <cell r="A779" t="str">
            <v>1010845610</v>
          </cell>
          <cell r="B779" t="str">
            <v>mechanical parts</v>
          </cell>
          <cell r="C779" t="str">
            <v>Heat sink SP111K</v>
          </cell>
          <cell r="D779" t="str">
            <v>SB059</v>
          </cell>
          <cell r="E779" t="str">
            <v>おおとり</v>
          </cell>
          <cell r="F779">
            <v>0.15179999999999999</v>
          </cell>
          <cell r="G779">
            <v>1300</v>
          </cell>
          <cell r="H779">
            <v>4790</v>
          </cell>
        </row>
        <row r="780">
          <cell r="A780" t="str">
            <v>1020242380</v>
          </cell>
          <cell r="B780" t="str">
            <v>mechanical parts</v>
          </cell>
          <cell r="C780" t="str">
            <v>CCD Spacer 0.5MM</v>
          </cell>
          <cell r="D780" t="str">
            <v>SB061</v>
          </cell>
          <cell r="E780" t="str">
            <v>おおとり</v>
          </cell>
          <cell r="F780">
            <v>6.2100000000000002E-2</v>
          </cell>
          <cell r="G780">
            <v>-1000</v>
          </cell>
          <cell r="H780">
            <v>200</v>
          </cell>
        </row>
        <row r="781">
          <cell r="A781" t="str">
            <v>1023000950</v>
          </cell>
          <cell r="B781" t="str">
            <v>mechanical parts</v>
          </cell>
          <cell r="C781" t="str">
            <v>CCC10ZD LPF</v>
          </cell>
          <cell r="D781" t="str">
            <v>SC026</v>
          </cell>
          <cell r="E781" t="str">
            <v>おおとり</v>
          </cell>
          <cell r="F781">
            <v>2.2991000000000001</v>
          </cell>
          <cell r="G781">
            <v>-1000</v>
          </cell>
          <cell r="H781">
            <v>200</v>
          </cell>
        </row>
        <row r="782">
          <cell r="A782" t="str">
            <v>1023121770</v>
          </cell>
          <cell r="B782" t="str">
            <v>mechanical parts</v>
          </cell>
          <cell r="C782" t="str">
            <v xml:space="preserve">CCC10Z </v>
          </cell>
          <cell r="D782" t="str">
            <v>SC024</v>
          </cell>
          <cell r="E782" t="str">
            <v>おおとり</v>
          </cell>
          <cell r="F782">
            <v>0.29430000000000001</v>
          </cell>
          <cell r="G782">
            <v>-1000</v>
          </cell>
          <cell r="H782">
            <v>200</v>
          </cell>
        </row>
        <row r="783">
          <cell r="A783" t="str">
            <v>1050331230</v>
          </cell>
          <cell r="B783" t="str">
            <v>mechanical parts</v>
          </cell>
          <cell r="C783" t="str">
            <v>CCC100ZL Filter cushion</v>
          </cell>
          <cell r="D783" t="str">
            <v>SC022</v>
          </cell>
          <cell r="E783" t="str">
            <v>おおとり</v>
          </cell>
          <cell r="F783">
            <v>8.3299999999999999E-2</v>
          </cell>
          <cell r="G783">
            <v>-1000</v>
          </cell>
          <cell r="H783">
            <v>200</v>
          </cell>
        </row>
        <row r="784">
          <cell r="A784" t="str">
            <v>1050518080</v>
          </cell>
          <cell r="B784" t="str">
            <v>mechanical parts</v>
          </cell>
          <cell r="C784" t="str">
            <v>CPV09 Insulation sheet</v>
          </cell>
          <cell r="D784" t="str">
            <v>SB055</v>
          </cell>
          <cell r="E784" t="str">
            <v>おおとり</v>
          </cell>
          <cell r="F784">
            <v>0.745</v>
          </cell>
          <cell r="G784">
            <v>100</v>
          </cell>
          <cell r="H784">
            <v>560</v>
          </cell>
        </row>
        <row r="785">
          <cell r="A785" t="str">
            <v>1050518370</v>
          </cell>
          <cell r="B785" t="str">
            <v>mechanical parts</v>
          </cell>
          <cell r="C785" t="str">
            <v>CPV09 Insulation sheet (tape tsuki)</v>
          </cell>
          <cell r="D785" t="str">
            <v>SB056</v>
          </cell>
          <cell r="E785" t="str">
            <v>おおとり</v>
          </cell>
          <cell r="F785">
            <v>0.58860000000000001</v>
          </cell>
          <cell r="G785">
            <v>100</v>
          </cell>
          <cell r="H785">
            <v>560</v>
          </cell>
        </row>
        <row r="786">
          <cell r="A786" t="str">
            <v>1065113940</v>
          </cell>
          <cell r="B786" t="str">
            <v>screw parts</v>
          </cell>
          <cell r="C786" t="str">
            <v>F-22 M3*7</v>
          </cell>
          <cell r="D786" t="str">
            <v>SC042</v>
          </cell>
          <cell r="E786" t="str">
            <v>おおとり</v>
          </cell>
          <cell r="F786">
            <v>2.64E-2</v>
          </cell>
          <cell r="H786">
            <v>2500</v>
          </cell>
        </row>
        <row r="787">
          <cell r="A787" t="str">
            <v>1110125960</v>
          </cell>
          <cell r="B787" t="str">
            <v>electronics parts</v>
          </cell>
          <cell r="C787" t="str">
            <v>2SB1142 (S､T)</v>
          </cell>
          <cell r="D787" t="str">
            <v>SB060</v>
          </cell>
          <cell r="E787" t="str">
            <v>おおとり</v>
          </cell>
          <cell r="F787">
            <v>0.17019999999999999</v>
          </cell>
          <cell r="G787">
            <v>-600</v>
          </cell>
          <cell r="H787">
            <v>200</v>
          </cell>
        </row>
        <row r="788">
          <cell r="A788" t="str">
            <v>111022814X</v>
          </cell>
          <cell r="B788" t="str">
            <v>electronics parts</v>
          </cell>
          <cell r="C788" t="str">
            <v>2SD1048(X6)     TB-T</v>
          </cell>
          <cell r="D788" t="str">
            <v>CT210</v>
          </cell>
          <cell r="E788" t="str">
            <v>おおとり</v>
          </cell>
          <cell r="F788">
            <v>5.5199999999999999E-2</v>
          </cell>
          <cell r="H788">
            <v>1120</v>
          </cell>
        </row>
        <row r="789">
          <cell r="A789" t="str">
            <v>111024025X</v>
          </cell>
          <cell r="B789" t="str">
            <v>electronics parts</v>
          </cell>
          <cell r="C789" t="str">
            <v>2SC4399(5)-TL TAPING</v>
          </cell>
          <cell r="D789" t="str">
            <v>CT211</v>
          </cell>
          <cell r="E789" t="str">
            <v>おおとり</v>
          </cell>
          <cell r="F789">
            <v>3.5900000000000001E-2</v>
          </cell>
          <cell r="H789">
            <v>1120</v>
          </cell>
        </row>
        <row r="790">
          <cell r="A790" t="str">
            <v>111039728X</v>
          </cell>
          <cell r="B790" t="str">
            <v>electronics parts</v>
          </cell>
          <cell r="C790" t="str">
            <v xml:space="preserve">6.8Z-DZD8.27-TA </v>
          </cell>
          <cell r="D790" t="str">
            <v>CT218</v>
          </cell>
          <cell r="E790" t="str">
            <v>おおとり</v>
          </cell>
          <cell r="F790">
            <v>5.9799999999999999E-2</v>
          </cell>
          <cell r="H790">
            <v>1680</v>
          </cell>
        </row>
        <row r="791">
          <cell r="A791" t="str">
            <v>111066045X</v>
          </cell>
          <cell r="B791" t="str">
            <v>electronics parts</v>
          </cell>
          <cell r="C791" t="str">
            <v>NJM4580 E-D TE1  12 Chip T</v>
          </cell>
          <cell r="D791" t="str">
            <v>CT689</v>
          </cell>
          <cell r="E791" t="str">
            <v>おおとり</v>
          </cell>
          <cell r="F791">
            <v>0.23449999999999999</v>
          </cell>
          <cell r="H791">
            <v>560</v>
          </cell>
        </row>
        <row r="792">
          <cell r="A792" t="str">
            <v>111067637X</v>
          </cell>
          <cell r="B792" t="str">
            <v>electronics parts</v>
          </cell>
          <cell r="C792" t="str">
            <v>AN77L09M-E1       12 Tape</v>
          </cell>
          <cell r="D792" t="str">
            <v>CT221</v>
          </cell>
          <cell r="E792" t="str">
            <v>おおとり</v>
          </cell>
          <cell r="F792">
            <v>0.30809999999999998</v>
          </cell>
          <cell r="G792">
            <v>-1000</v>
          </cell>
          <cell r="H792">
            <v>200</v>
          </cell>
        </row>
        <row r="793">
          <cell r="A793" t="str">
            <v>111067664X</v>
          </cell>
          <cell r="B793" t="str">
            <v>electronics parts</v>
          </cell>
          <cell r="C793" t="str">
            <v>uPD16510  GR-8JG-E1</v>
          </cell>
          <cell r="D793" t="str">
            <v>CT690</v>
          </cell>
          <cell r="E793" t="str">
            <v>おおとり</v>
          </cell>
          <cell r="F793">
            <v>0.92889999999999995</v>
          </cell>
          <cell r="H793">
            <v>200</v>
          </cell>
        </row>
        <row r="794">
          <cell r="A794" t="str">
            <v>111068564X</v>
          </cell>
          <cell r="B794" t="str">
            <v>electronics parts</v>
          </cell>
          <cell r="C794" t="str">
            <v>NJM062V (TE1)</v>
          </cell>
          <cell r="D794" t="str">
            <v>CT692</v>
          </cell>
          <cell r="E794" t="str">
            <v>おおとり</v>
          </cell>
          <cell r="F794">
            <v>0.3679</v>
          </cell>
          <cell r="G794">
            <v>-2000</v>
          </cell>
          <cell r="H794">
            <v>200</v>
          </cell>
        </row>
        <row r="795">
          <cell r="A795" t="str">
            <v>111068601X</v>
          </cell>
          <cell r="B795" t="str">
            <v>electronics parts</v>
          </cell>
          <cell r="C795" t="str">
            <v>NJM431U TE1 TAPING</v>
          </cell>
          <cell r="D795" t="str">
            <v>CT223</v>
          </cell>
          <cell r="E795" t="str">
            <v>おおとり</v>
          </cell>
          <cell r="F795">
            <v>0.1656</v>
          </cell>
          <cell r="H795">
            <v>1004</v>
          </cell>
        </row>
        <row r="796">
          <cell r="A796" t="str">
            <v>111068735X</v>
          </cell>
          <cell r="B796" t="str">
            <v>electronics parts</v>
          </cell>
          <cell r="C796" t="str">
            <v>LA1225M-TE-L</v>
          </cell>
          <cell r="D796" t="str">
            <v>CT693</v>
          </cell>
          <cell r="E796" t="str">
            <v>おおとり</v>
          </cell>
          <cell r="F796">
            <v>0.73580000000000001</v>
          </cell>
          <cell r="H796">
            <v>560</v>
          </cell>
        </row>
        <row r="797">
          <cell r="A797" t="str">
            <v>111069147X</v>
          </cell>
          <cell r="B797" t="str">
            <v>electronics parts</v>
          </cell>
          <cell r="C797" t="str">
            <v xml:space="preserve">PC357NT </v>
          </cell>
          <cell r="D797" t="str">
            <v>CT694</v>
          </cell>
          <cell r="E797" t="str">
            <v>おおとり</v>
          </cell>
          <cell r="F797">
            <v>0.1072</v>
          </cell>
          <cell r="H797">
            <v>782</v>
          </cell>
        </row>
        <row r="798">
          <cell r="A798" t="str">
            <v>111069486X</v>
          </cell>
          <cell r="B798" t="str">
            <v>electronics parts</v>
          </cell>
          <cell r="C798" t="str">
            <v>NJM2274R TE1</v>
          </cell>
          <cell r="D798" t="str">
            <v>CT695</v>
          </cell>
          <cell r="E798" t="str">
            <v>おおとり</v>
          </cell>
          <cell r="F798">
            <v>0.5978</v>
          </cell>
          <cell r="H798">
            <v>5722</v>
          </cell>
        </row>
        <row r="799">
          <cell r="A799" t="str">
            <v>111069493X</v>
          </cell>
          <cell r="B799" t="str">
            <v>electronics parts</v>
          </cell>
          <cell r="C799" t="str">
            <v>NJM2904V TE1</v>
          </cell>
          <cell r="D799" t="str">
            <v>CT696</v>
          </cell>
          <cell r="E799" t="str">
            <v>おおとり</v>
          </cell>
          <cell r="F799">
            <v>0.1361</v>
          </cell>
          <cell r="H799">
            <v>3072</v>
          </cell>
        </row>
        <row r="800">
          <cell r="A800" t="str">
            <v>1110695140</v>
          </cell>
          <cell r="B800" t="str">
            <v>electronics parts</v>
          </cell>
          <cell r="C800" t="str">
            <v>STRG6624LF1129</v>
          </cell>
          <cell r="D800" t="str">
            <v>SB057</v>
          </cell>
          <cell r="E800" t="str">
            <v>おおとり</v>
          </cell>
          <cell r="F800">
            <v>1.875</v>
          </cell>
          <cell r="G800">
            <v>200</v>
          </cell>
          <cell r="H800">
            <v>560</v>
          </cell>
        </row>
        <row r="801">
          <cell r="A801" t="str">
            <v>1120689030</v>
          </cell>
          <cell r="B801" t="str">
            <v>electronics parts</v>
          </cell>
          <cell r="C801" t="str">
            <v>FT-6P 100K OHM</v>
          </cell>
          <cell r="D801" t="str">
            <v>SC028</v>
          </cell>
          <cell r="E801" t="str">
            <v>おおとり</v>
          </cell>
          <cell r="F801">
            <v>0.1472</v>
          </cell>
          <cell r="H801">
            <v>3072</v>
          </cell>
        </row>
        <row r="802">
          <cell r="A802" t="str">
            <v>113133918X</v>
          </cell>
          <cell r="B802" t="str">
            <v>electronics parts</v>
          </cell>
          <cell r="C802" t="str">
            <v>35V0.22MF 267M(F) Chip T</v>
          </cell>
          <cell r="D802" t="str">
            <v>CT276</v>
          </cell>
          <cell r="E802" t="str">
            <v>おおとり</v>
          </cell>
          <cell r="F802">
            <v>5.5399999999999998E-2</v>
          </cell>
          <cell r="G802">
            <v>-2000</v>
          </cell>
          <cell r="H802">
            <v>400</v>
          </cell>
        </row>
        <row r="803">
          <cell r="A803" t="str">
            <v>113134421X</v>
          </cell>
          <cell r="B803" t="str">
            <v>electronics parts</v>
          </cell>
          <cell r="C803" t="str">
            <v>20V 4.7MF 267E(M) Chip T</v>
          </cell>
          <cell r="D803" t="str">
            <v>CT277</v>
          </cell>
          <cell r="E803" t="str">
            <v>おおとり</v>
          </cell>
          <cell r="F803">
            <v>7.8600000000000003E-2</v>
          </cell>
          <cell r="G803">
            <v>-2000</v>
          </cell>
          <cell r="H803">
            <v>200</v>
          </cell>
        </row>
        <row r="804">
          <cell r="A804" t="str">
            <v>113134849X</v>
          </cell>
          <cell r="B804" t="str">
            <v>electronics parts</v>
          </cell>
          <cell r="C804" t="str">
            <v>20MCE335MATER</v>
          </cell>
          <cell r="D804" t="str">
            <v>CT278</v>
          </cell>
          <cell r="E804" t="str">
            <v>おおとり</v>
          </cell>
          <cell r="F804">
            <v>6.1699999999999998E-2</v>
          </cell>
          <cell r="H804">
            <v>3072</v>
          </cell>
        </row>
        <row r="805">
          <cell r="A805" t="str">
            <v>113134858X</v>
          </cell>
          <cell r="B805" t="str">
            <v>electronics parts</v>
          </cell>
          <cell r="C805" t="str">
            <v>35MCE105MATER</v>
          </cell>
          <cell r="D805" t="str">
            <v>CT279</v>
          </cell>
          <cell r="E805" t="str">
            <v>おおとり</v>
          </cell>
          <cell r="F805">
            <v>6.1699999999999998E-2</v>
          </cell>
          <cell r="G805">
            <v>-4000</v>
          </cell>
          <cell r="H805">
            <v>3672</v>
          </cell>
        </row>
        <row r="806">
          <cell r="A806" t="str">
            <v>113134887X</v>
          </cell>
          <cell r="B806" t="str">
            <v>electronics parts</v>
          </cell>
          <cell r="C806" t="str">
            <v>35V  3.3MF   267E  Chip T</v>
          </cell>
          <cell r="D806" t="str">
            <v>CT280</v>
          </cell>
          <cell r="E806" t="str">
            <v>おおとり</v>
          </cell>
          <cell r="F806">
            <v>8.5800000000000001E-2</v>
          </cell>
          <cell r="G806">
            <v>-2000</v>
          </cell>
          <cell r="H806">
            <v>200</v>
          </cell>
        </row>
        <row r="807">
          <cell r="A807" t="str">
            <v>113135091X</v>
          </cell>
          <cell r="B807" t="str">
            <v>electronics parts</v>
          </cell>
          <cell r="C807" t="str">
            <v>6MCE476MB2TER</v>
          </cell>
          <cell r="D807" t="str">
            <v>CT281</v>
          </cell>
          <cell r="E807" t="str">
            <v>おおとり</v>
          </cell>
          <cell r="F807">
            <v>0.10299999999999999</v>
          </cell>
          <cell r="H807">
            <v>12088</v>
          </cell>
        </row>
        <row r="808">
          <cell r="A808" t="str">
            <v>113135127X</v>
          </cell>
          <cell r="B808" t="str">
            <v>electronics parts</v>
          </cell>
          <cell r="C808" t="str">
            <v>10MCE476MCTER</v>
          </cell>
          <cell r="D808" t="str">
            <v>CT282</v>
          </cell>
          <cell r="E808" t="str">
            <v>おおとり</v>
          </cell>
          <cell r="F808">
            <v>0.17019999999999999</v>
          </cell>
          <cell r="G808">
            <v>-600</v>
          </cell>
          <cell r="H808">
            <v>200</v>
          </cell>
        </row>
        <row r="809">
          <cell r="A809" t="str">
            <v>113135132X</v>
          </cell>
          <cell r="B809" t="str">
            <v>electronics parts</v>
          </cell>
          <cell r="C809" t="str">
            <v>16MCE475MATER</v>
          </cell>
          <cell r="D809" t="str">
            <v>CT283</v>
          </cell>
          <cell r="E809" t="str">
            <v>おおとり</v>
          </cell>
          <cell r="F809">
            <v>6.3500000000000001E-2</v>
          </cell>
          <cell r="G809">
            <v>-2000</v>
          </cell>
          <cell r="H809">
            <v>200</v>
          </cell>
        </row>
        <row r="810">
          <cell r="A810" t="str">
            <v>1133285050</v>
          </cell>
          <cell r="B810" t="str">
            <v>electronics parts</v>
          </cell>
          <cell r="C810" t="str">
            <v>CACFM1C151M</v>
          </cell>
          <cell r="D810" t="str">
            <v>SC035</v>
          </cell>
          <cell r="E810" t="str">
            <v>おおとり</v>
          </cell>
          <cell r="F810">
            <v>0.62539999999999996</v>
          </cell>
          <cell r="G810">
            <v>-1900</v>
          </cell>
          <cell r="H810">
            <v>600</v>
          </cell>
        </row>
        <row r="811">
          <cell r="A811" t="str">
            <v>113328682X</v>
          </cell>
          <cell r="B811" t="str">
            <v>electronics parts</v>
          </cell>
          <cell r="C811" t="str">
            <v>EEV HB 25V 33MF</v>
          </cell>
          <cell r="D811" t="str">
            <v>CT701</v>
          </cell>
          <cell r="E811" t="str">
            <v>おおとり</v>
          </cell>
          <cell r="F811">
            <v>5.1900000000000002E-2</v>
          </cell>
          <cell r="G811">
            <v>-3000</v>
          </cell>
          <cell r="H811">
            <v>600</v>
          </cell>
        </row>
        <row r="812">
          <cell r="A812" t="str">
            <v>1134202230</v>
          </cell>
          <cell r="B812" t="str">
            <v>electronics parts</v>
          </cell>
          <cell r="C812" t="str">
            <v>CE04KMY 50V 100MF</v>
          </cell>
          <cell r="D812" t="str">
            <v>SB047</v>
          </cell>
          <cell r="E812" t="str">
            <v>おおとり</v>
          </cell>
          <cell r="F812">
            <v>5.9799999999999999E-2</v>
          </cell>
          <cell r="H812">
            <v>560</v>
          </cell>
        </row>
        <row r="813">
          <cell r="A813" t="str">
            <v>1134208470</v>
          </cell>
          <cell r="B813" t="str">
            <v>electronics parts</v>
          </cell>
          <cell r="C813" t="str">
            <v>KMQ200VSSN560M25A</v>
          </cell>
          <cell r="D813" t="str">
            <v>SC036</v>
          </cell>
          <cell r="E813" t="str">
            <v>おおとり</v>
          </cell>
          <cell r="F813">
            <v>0.8921</v>
          </cell>
          <cell r="G813">
            <v>125</v>
          </cell>
          <cell r="H813">
            <v>560</v>
          </cell>
        </row>
        <row r="814">
          <cell r="A814" t="str">
            <v>1134208560</v>
          </cell>
          <cell r="B814" t="str">
            <v>electronics parts</v>
          </cell>
          <cell r="C814" t="str">
            <v>CE04KZE35V 560MF VB</v>
          </cell>
          <cell r="D814" t="str">
            <v>SB049</v>
          </cell>
          <cell r="E814" t="str">
            <v>おおとり</v>
          </cell>
          <cell r="F814">
            <v>0.1196</v>
          </cell>
          <cell r="G814">
            <v>400</v>
          </cell>
          <cell r="H814">
            <v>1680</v>
          </cell>
        </row>
        <row r="815">
          <cell r="A815" t="str">
            <v>1140182290</v>
          </cell>
          <cell r="B815" t="str">
            <v>electronics parts</v>
          </cell>
          <cell r="C815" t="str">
            <v>PT106</v>
          </cell>
          <cell r="D815" t="str">
            <v>SC049</v>
          </cell>
          <cell r="E815" t="str">
            <v>おおとり</v>
          </cell>
          <cell r="F815">
            <v>4.1292</v>
          </cell>
          <cell r="G815">
            <v>200</v>
          </cell>
          <cell r="H815">
            <v>560</v>
          </cell>
        </row>
        <row r="816">
          <cell r="A816" t="str">
            <v>1151105150</v>
          </cell>
          <cell r="B816" t="str">
            <v>mechanical parts</v>
          </cell>
          <cell r="C816" t="str">
            <v>SJ-W2H4A-01BB2</v>
          </cell>
          <cell r="D816" t="str">
            <v>SC043</v>
          </cell>
          <cell r="E816" t="str">
            <v>おおとり</v>
          </cell>
          <cell r="F816">
            <v>0.5978</v>
          </cell>
          <cell r="H816">
            <v>160</v>
          </cell>
        </row>
        <row r="817">
          <cell r="A817" t="str">
            <v>1154049620</v>
          </cell>
          <cell r="B817" t="str">
            <v>mechanical parts</v>
          </cell>
          <cell r="C817" t="str">
            <v>FGMLB 125V2A</v>
          </cell>
          <cell r="D817" t="str">
            <v>SC044</v>
          </cell>
          <cell r="E817" t="str">
            <v>おおとり</v>
          </cell>
          <cell r="F817">
            <v>0.18210000000000001</v>
          </cell>
          <cell r="H817">
            <v>560</v>
          </cell>
        </row>
        <row r="818">
          <cell r="A818" t="str">
            <v>1154609040</v>
          </cell>
          <cell r="B818" t="str">
            <v>electronics parts</v>
          </cell>
          <cell r="C818" t="str">
            <v>28.636MHz UM-1</v>
          </cell>
          <cell r="D818" t="str">
            <v>SC040</v>
          </cell>
          <cell r="E818" t="str">
            <v>おおとり</v>
          </cell>
          <cell r="F818">
            <v>0.83689999999999998</v>
          </cell>
          <cell r="H818">
            <v>3022</v>
          </cell>
        </row>
        <row r="819">
          <cell r="A819" t="str">
            <v>1230115560</v>
          </cell>
          <cell r="B819" t="str">
            <v>mechanical parts</v>
          </cell>
          <cell r="C819" t="str">
            <v>BNC Connector JXT1146-0100103</v>
          </cell>
          <cell r="D819" t="str">
            <v>SB067</v>
          </cell>
          <cell r="E819" t="str">
            <v>おおとり</v>
          </cell>
          <cell r="F819">
            <v>1.2875000000000001</v>
          </cell>
          <cell r="H819">
            <v>510</v>
          </cell>
        </row>
        <row r="820">
          <cell r="A820" t="str">
            <v>1230319030</v>
          </cell>
          <cell r="B820" t="str">
            <v>mechanical parts</v>
          </cell>
          <cell r="C820" t="str">
            <v>JPJ2545-01-510</v>
          </cell>
          <cell r="D820" t="str">
            <v>SB050</v>
          </cell>
          <cell r="E820" t="str">
            <v>おおとり</v>
          </cell>
          <cell r="F820">
            <v>9.1999999999999998E-2</v>
          </cell>
          <cell r="G820">
            <v>600</v>
          </cell>
          <cell r="H820">
            <v>3060</v>
          </cell>
        </row>
        <row r="821">
          <cell r="A821" t="str">
            <v>1230324900</v>
          </cell>
          <cell r="B821" t="str">
            <v>mechanical parts</v>
          </cell>
          <cell r="C821" t="str">
            <v>Camera 4P Connector</v>
          </cell>
          <cell r="D821" t="str">
            <v>SB048</v>
          </cell>
          <cell r="E821" t="str">
            <v>おおとり</v>
          </cell>
          <cell r="F821">
            <v>0.2024</v>
          </cell>
          <cell r="G821">
            <v>-600</v>
          </cell>
          <cell r="H821">
            <v>200</v>
          </cell>
        </row>
        <row r="822">
          <cell r="A822" t="str">
            <v>1230522830</v>
          </cell>
          <cell r="B822" t="str">
            <v>connection parts</v>
          </cell>
          <cell r="C822" t="str">
            <v>HXC0324-01-310 BNC</v>
          </cell>
          <cell r="D822" t="str">
            <v>SB066</v>
          </cell>
          <cell r="E822" t="str">
            <v>おおとり</v>
          </cell>
          <cell r="F822">
            <v>0.29160000000000003</v>
          </cell>
          <cell r="G822">
            <v>-800</v>
          </cell>
          <cell r="H822">
            <v>644</v>
          </cell>
        </row>
        <row r="823">
          <cell r="A823" t="str">
            <v>1240311930</v>
          </cell>
          <cell r="B823" t="str">
            <v>mechanical parts</v>
          </cell>
          <cell r="C823" t="str">
            <v>HXC0999-01-550</v>
          </cell>
          <cell r="D823" t="str">
            <v>SC048</v>
          </cell>
          <cell r="E823" t="str">
            <v>おおとり</v>
          </cell>
          <cell r="F823">
            <v>9.1999999999999998E-3</v>
          </cell>
          <cell r="G823">
            <v>-800</v>
          </cell>
          <cell r="H823">
            <v>422</v>
          </cell>
        </row>
        <row r="824">
          <cell r="A824" t="str">
            <v>1240431030</v>
          </cell>
          <cell r="B824" t="str">
            <v>mechanical parts</v>
          </cell>
          <cell r="C824" t="str">
            <v>FCUJ(0.5)-20F-180</v>
          </cell>
          <cell r="D824" t="str">
            <v>SC045</v>
          </cell>
          <cell r="E824" t="str">
            <v>おおとり</v>
          </cell>
          <cell r="F824">
            <v>0.45069999999999999</v>
          </cell>
          <cell r="H824">
            <v>510</v>
          </cell>
        </row>
        <row r="825">
          <cell r="A825" t="str">
            <v>6311715770</v>
          </cell>
          <cell r="B825" t="str">
            <v>mechanical parts</v>
          </cell>
          <cell r="C825" t="str">
            <v>TOA Serial No. Label (roll)</v>
          </cell>
          <cell r="D825" t="str">
            <v>SD036</v>
          </cell>
          <cell r="E825" t="str">
            <v>おおとり</v>
          </cell>
          <cell r="F825">
            <v>1.84E-2</v>
          </cell>
          <cell r="H825">
            <v>1296</v>
          </cell>
        </row>
        <row r="826">
          <cell r="A826" t="str">
            <v>1310632600</v>
          </cell>
          <cell r="B826" t="str">
            <v>mechanical parts</v>
          </cell>
          <cell r="C826" t="str">
            <v>TCR0180 Logo seal</v>
          </cell>
          <cell r="D826" t="str">
            <v>SD037</v>
          </cell>
          <cell r="E826" t="str">
            <v>おおとり</v>
          </cell>
          <cell r="F826">
            <v>1.9400000000000001E-2</v>
          </cell>
          <cell r="H826">
            <v>400</v>
          </cell>
        </row>
        <row r="827">
          <cell r="A827">
            <v>1111036940</v>
          </cell>
          <cell r="B827" t="str">
            <v>electronics parts</v>
          </cell>
          <cell r="C827" t="str">
            <v>UPD6467GR-516</v>
          </cell>
          <cell r="D827" t="str">
            <v>CT718</v>
          </cell>
          <cell r="E827" t="str">
            <v>おおとり</v>
          </cell>
          <cell r="F827">
            <v>1.8392999999999999</v>
          </cell>
          <cell r="H827">
            <v>56</v>
          </cell>
        </row>
        <row r="828">
          <cell r="A828" t="str">
            <v>1230109510</v>
          </cell>
          <cell r="B828" t="str">
            <v>mechanical parts</v>
          </cell>
          <cell r="C828" t="str">
            <v>BNC HXC0328-01-010</v>
          </cell>
          <cell r="D828" t="str">
            <v>***ｼﾝｷ</v>
          </cell>
          <cell r="E828" t="str">
            <v>おおとり</v>
          </cell>
          <cell r="F828">
            <v>0.37709999999999999</v>
          </cell>
          <cell r="H828">
            <v>200</v>
          </cell>
        </row>
        <row r="829">
          <cell r="A829" t="str">
            <v>1230109620</v>
          </cell>
          <cell r="B829" t="str">
            <v>mechanical parts</v>
          </cell>
          <cell r="C829" t="str">
            <v>BNC HXC0330-01-010 SW</v>
          </cell>
          <cell r="D829" t="str">
            <v>***ｼﾝｷ</v>
          </cell>
          <cell r="E829" t="str">
            <v>おおとり</v>
          </cell>
          <cell r="F829">
            <v>0.41389999999999999</v>
          </cell>
          <cell r="H829">
            <v>200</v>
          </cell>
        </row>
        <row r="830">
          <cell r="A830" t="str">
            <v>1020245350</v>
          </cell>
          <cell r="B830" t="str">
            <v>mechanical parts</v>
          </cell>
          <cell r="C830" t="str">
            <v>SBB-213 Sleeve L=13</v>
          </cell>
          <cell r="D830" t="str">
            <v>***ｼﾝｷ</v>
          </cell>
          <cell r="E830" t="str">
            <v>おおとり</v>
          </cell>
          <cell r="F830">
            <v>0.16969999999999999</v>
          </cell>
          <cell r="H830">
            <v>2000</v>
          </cell>
        </row>
        <row r="831">
          <cell r="A831" t="str">
            <v>1230331670</v>
          </cell>
          <cell r="B831" t="str">
            <v>mechanical parts</v>
          </cell>
          <cell r="C831" t="str">
            <v>Jack SVJ-420100 4P</v>
          </cell>
          <cell r="D831" t="str">
            <v>***ｼﾝｷ</v>
          </cell>
          <cell r="E831" t="str">
            <v>おおとり</v>
          </cell>
          <cell r="F831">
            <v>0.30719999999999997</v>
          </cell>
          <cell r="G831">
            <v>1000</v>
          </cell>
          <cell r="H831">
            <v>1300</v>
          </cell>
        </row>
        <row r="832">
          <cell r="A832" t="str">
            <v>123360593X</v>
          </cell>
          <cell r="B832" t="str">
            <v>electronics parts</v>
          </cell>
          <cell r="C832" t="str">
            <v>DF13A-4P-1.25H  24MM Tape</v>
          </cell>
          <cell r="D832" t="str">
            <v>***ｼﾝｷ</v>
          </cell>
          <cell r="E832" t="str">
            <v>おおとり</v>
          </cell>
          <cell r="F832">
            <v>0.12330000000000001</v>
          </cell>
          <cell r="G832">
            <v>1000</v>
          </cell>
          <cell r="H832">
            <v>2872</v>
          </cell>
        </row>
        <row r="833">
          <cell r="A833" t="str">
            <v>6235205610</v>
          </cell>
          <cell r="B833" t="str">
            <v>mechanical parts</v>
          </cell>
          <cell r="C833" t="str">
            <v>VHR-5N</v>
          </cell>
          <cell r="D833" t="str">
            <v>***ｼﾝｷ</v>
          </cell>
          <cell r="E833" t="str">
            <v>おおとり</v>
          </cell>
          <cell r="F833">
            <v>3.1300000000000001E-2</v>
          </cell>
          <cell r="H833">
            <v>50</v>
          </cell>
        </row>
        <row r="834">
          <cell r="A834" t="str">
            <v>1023001630</v>
          </cell>
          <cell r="B834" t="str">
            <v>mechanical parts</v>
          </cell>
          <cell r="C834" t="str">
            <v>CCV40 Kogaku LPF 8.4*8.9</v>
          </cell>
          <cell r="D834" t="str">
            <v>***ｼﾝｷ</v>
          </cell>
          <cell r="E834" t="str">
            <v>おおとり</v>
          </cell>
          <cell r="F834">
            <v>2.0691999999999999</v>
          </cell>
          <cell r="H834">
            <v>1446</v>
          </cell>
        </row>
        <row r="835">
          <cell r="A835" t="str">
            <v>1023001760</v>
          </cell>
          <cell r="B835" t="str">
            <v>mechanical parts</v>
          </cell>
          <cell r="C835" t="str">
            <v>C-2900 Kogaku LPF 7.3*7.8</v>
          </cell>
          <cell r="D835" t="str">
            <v>***ｼﾝｷ</v>
          </cell>
          <cell r="E835" t="str">
            <v>おおとり</v>
          </cell>
          <cell r="F835">
            <v>1.5358000000000001</v>
          </cell>
          <cell r="G835">
            <v>1000</v>
          </cell>
          <cell r="H835">
            <v>1426</v>
          </cell>
        </row>
        <row r="836">
          <cell r="A836" t="str">
            <v>1312120750</v>
          </cell>
          <cell r="B836" t="str">
            <v>mechanical parts</v>
          </cell>
          <cell r="C836" t="str">
            <v>Blank Name Plate 7Set</v>
          </cell>
          <cell r="D836" t="str">
            <v>***ｼﾝｷ</v>
          </cell>
          <cell r="E836" t="str">
            <v>おおとり</v>
          </cell>
          <cell r="F836">
            <v>5.2499999999999998E-2</v>
          </cell>
          <cell r="H836">
            <v>2872</v>
          </cell>
        </row>
        <row r="837">
          <cell r="A837" t="str">
            <v>6063200180</v>
          </cell>
          <cell r="B837" t="str">
            <v>screw parts</v>
          </cell>
          <cell r="C837" t="str">
            <v>Tometsuki Neji 4*4FE Poly Seal</v>
          </cell>
          <cell r="D837" t="str">
            <v>***ｼﾝｷ</v>
          </cell>
          <cell r="E837" t="str">
            <v>おおとり</v>
          </cell>
          <cell r="F837">
            <v>3.9600000000000003E-2</v>
          </cell>
          <cell r="H837">
            <v>1300</v>
          </cell>
        </row>
        <row r="838">
          <cell r="A838" t="str">
            <v>112066516X</v>
          </cell>
          <cell r="B838" t="str">
            <v>electronics parts</v>
          </cell>
          <cell r="C838" t="str">
            <v>RH03AVAN3J 1K  ChipT</v>
          </cell>
          <cell r="D838" t="str">
            <v>***ｼﾝｷ</v>
          </cell>
          <cell r="E838" t="str">
            <v>おおとり</v>
          </cell>
          <cell r="F838">
            <v>0.1794</v>
          </cell>
          <cell r="G838">
            <v>2000</v>
          </cell>
          <cell r="H838">
            <v>10244</v>
          </cell>
        </row>
        <row r="839">
          <cell r="A839" t="str">
            <v>115222043B</v>
          </cell>
          <cell r="B839" t="str">
            <v>electronics parts</v>
          </cell>
          <cell r="C839" t="str">
            <v>P6G-CV40 CAMERA NEW 112*186</v>
          </cell>
          <cell r="D839" t="str">
            <v>***ｼﾝｷ</v>
          </cell>
          <cell r="E839" t="str">
            <v>おおとり</v>
          </cell>
          <cell r="F839">
            <v>11.428599999999999</v>
          </cell>
          <cell r="G839">
            <v>150</v>
          </cell>
          <cell r="H839">
            <v>476.97400000000005</v>
          </cell>
        </row>
        <row r="840">
          <cell r="A840" t="str">
            <v>124041950A</v>
          </cell>
          <cell r="B840" t="str">
            <v>mechanical parts</v>
          </cell>
          <cell r="C840" t="str">
            <v>VC2110S Spring BLK</v>
          </cell>
          <cell r="D840" t="str">
            <v>***ｼﾝｷ</v>
          </cell>
          <cell r="E840" t="str">
            <v>おおとり</v>
          </cell>
          <cell r="F840">
            <v>0.49259999999999998</v>
          </cell>
          <cell r="G840">
            <v>700</v>
          </cell>
          <cell r="H840">
            <v>1426</v>
          </cell>
        </row>
        <row r="841">
          <cell r="A841" t="str">
            <v>1023170550</v>
          </cell>
          <cell r="B841" t="str">
            <v>mechanical parts</v>
          </cell>
          <cell r="C841" t="str">
            <v>CCC300 Mount Cramp</v>
          </cell>
          <cell r="D841" t="str">
            <v>***ｼﾝｷ</v>
          </cell>
          <cell r="E841" t="str">
            <v>おおとり</v>
          </cell>
          <cell r="F841">
            <v>0.15759999999999999</v>
          </cell>
          <cell r="G841">
            <v>1000</v>
          </cell>
          <cell r="H841">
            <v>2522</v>
          </cell>
        </row>
        <row r="842">
          <cell r="A842" t="str">
            <v>111068582X</v>
          </cell>
          <cell r="B842" t="str">
            <v>electronics parts</v>
          </cell>
          <cell r="C842" t="str">
            <v>NJM78M12DL1A(TE1)</v>
          </cell>
          <cell r="D842" t="str">
            <v>***ｼﾝｷ</v>
          </cell>
          <cell r="E842" t="str">
            <v>おおとり</v>
          </cell>
          <cell r="F842">
            <v>0.19320000000000001</v>
          </cell>
          <cell r="H842">
            <v>2722</v>
          </cell>
        </row>
        <row r="843">
          <cell r="A843" t="str">
            <v>1020242450</v>
          </cell>
          <cell r="B843" t="str">
            <v>mechanical parts</v>
          </cell>
          <cell r="C843" t="str">
            <v>CCD Space 0.8MM</v>
          </cell>
          <cell r="D843" t="str">
            <v>***ｼﾝｷ</v>
          </cell>
          <cell r="E843" t="str">
            <v>おおとり</v>
          </cell>
          <cell r="F843">
            <v>7.2700000000000001E-2</v>
          </cell>
          <cell r="G843">
            <v>500</v>
          </cell>
          <cell r="H843">
            <v>2872</v>
          </cell>
        </row>
        <row r="844">
          <cell r="A844" t="str">
            <v>1021511650</v>
          </cell>
          <cell r="B844" t="str">
            <v>mechanical parts</v>
          </cell>
          <cell r="C844" t="str">
            <v>D5.5 Square Knob Guide Dia=1</v>
          </cell>
          <cell r="D844" t="str">
            <v>***ｼﾝｷ</v>
          </cell>
          <cell r="E844" t="str">
            <v>おおとり</v>
          </cell>
          <cell r="F844">
            <v>5.5199999999999999E-2</v>
          </cell>
          <cell r="G844">
            <v>400</v>
          </cell>
          <cell r="H844">
            <v>2300</v>
          </cell>
        </row>
        <row r="845">
          <cell r="A845" t="str">
            <v>105026666A</v>
          </cell>
          <cell r="B845" t="str">
            <v>mechanical parts</v>
          </cell>
          <cell r="C845" t="str">
            <v>CCC250 Filter Cushion</v>
          </cell>
          <cell r="D845" t="str">
            <v>***ｼﾝｷ</v>
          </cell>
          <cell r="E845" t="str">
            <v>おおとり</v>
          </cell>
          <cell r="F845">
            <v>7.5499999999999998E-2</v>
          </cell>
          <cell r="H845">
            <v>2872</v>
          </cell>
        </row>
        <row r="846">
          <cell r="A846" t="str">
            <v>113135114X</v>
          </cell>
          <cell r="B846" t="str">
            <v>electronics parts</v>
          </cell>
          <cell r="C846" t="str">
            <v>6032C3 25V 10MF</v>
          </cell>
          <cell r="D846" t="str">
            <v>***ｼﾝｷ</v>
          </cell>
          <cell r="E846" t="str">
            <v>おおとり</v>
          </cell>
          <cell r="F846">
            <v>0.17019999999999999</v>
          </cell>
          <cell r="G846">
            <v>1200</v>
          </cell>
          <cell r="H846">
            <v>5744</v>
          </cell>
        </row>
        <row r="847">
          <cell r="A847" t="str">
            <v>1133244600</v>
          </cell>
          <cell r="B847" t="str">
            <v>electronics parts</v>
          </cell>
          <cell r="C847" t="str">
            <v>25V100MF(BP)</v>
          </cell>
          <cell r="D847" t="str">
            <v>***ｼﾝｷ</v>
          </cell>
          <cell r="E847" t="str">
            <v>おおとり</v>
          </cell>
          <cell r="F847">
            <v>0.08</v>
          </cell>
          <cell r="G847">
            <v>600</v>
          </cell>
          <cell r="H847">
            <v>2650</v>
          </cell>
        </row>
        <row r="848">
          <cell r="A848" t="str">
            <v>113420801X</v>
          </cell>
          <cell r="B848" t="str">
            <v>electronics parts</v>
          </cell>
          <cell r="C848" t="str">
            <v>MVY 25V 470MF</v>
          </cell>
          <cell r="D848" t="str">
            <v>***ｼﾝｷ</v>
          </cell>
          <cell r="E848" t="str">
            <v>おおとり</v>
          </cell>
          <cell r="F848">
            <v>0.1472</v>
          </cell>
          <cell r="G848">
            <v>500</v>
          </cell>
          <cell r="H848">
            <v>2650</v>
          </cell>
        </row>
        <row r="849">
          <cell r="A849" t="str">
            <v>113421158X</v>
          </cell>
          <cell r="B849" t="str">
            <v>electronics parts</v>
          </cell>
          <cell r="C849" t="str">
            <v>MVY 10VC 470MF</v>
          </cell>
          <cell r="D849" t="str">
            <v>***ｼﾝｷ</v>
          </cell>
          <cell r="E849" t="str">
            <v>おおとり</v>
          </cell>
          <cell r="F849">
            <v>8.2799999999999999E-2</v>
          </cell>
          <cell r="G849">
            <v>500</v>
          </cell>
          <cell r="H849">
            <v>2650</v>
          </cell>
        </row>
        <row r="850">
          <cell r="A850" t="str">
            <v>113421169X</v>
          </cell>
          <cell r="B850" t="str">
            <v>electronics parts</v>
          </cell>
          <cell r="C850" t="str">
            <v>MVY 16VC 470MF</v>
          </cell>
          <cell r="D850" t="str">
            <v>***ｼﾝｷ</v>
          </cell>
          <cell r="E850" t="str">
            <v>おおとり</v>
          </cell>
          <cell r="F850">
            <v>8.4599999999999995E-2</v>
          </cell>
          <cell r="G850">
            <v>500</v>
          </cell>
          <cell r="H850">
            <v>2650</v>
          </cell>
        </row>
        <row r="851">
          <cell r="A851" t="str">
            <v>V060100400</v>
          </cell>
          <cell r="B851" t="str">
            <v>screw parts</v>
          </cell>
          <cell r="C851" t="str">
            <v>+Pan 2.5X4 FE NI</v>
          </cell>
          <cell r="D851" t="str">
            <v>SD031</v>
          </cell>
          <cell r="E851" t="str">
            <v>おおとり</v>
          </cell>
          <cell r="F851">
            <v>7.4999999999999997E-3</v>
          </cell>
          <cell r="G851">
            <v>-5000</v>
          </cell>
          <cell r="H851">
            <v>1500</v>
          </cell>
        </row>
        <row r="852">
          <cell r="A852" t="str">
            <v>V060100600</v>
          </cell>
          <cell r="B852" t="str">
            <v>screw parts</v>
          </cell>
          <cell r="C852" t="str">
            <v>+Pan 2.5X4 FE ZNC-BLK</v>
          </cell>
          <cell r="D852" t="str">
            <v>SD030</v>
          </cell>
          <cell r="E852" t="str">
            <v>おおとり</v>
          </cell>
          <cell r="F852">
            <v>7.3000000000000001E-3</v>
          </cell>
          <cell r="H852">
            <v>1550</v>
          </cell>
        </row>
        <row r="853">
          <cell r="C853" t="str">
            <v>＊＊＊</v>
          </cell>
          <cell r="H853">
            <v>0</v>
          </cell>
        </row>
        <row r="854">
          <cell r="C854" t="str">
            <v>＊＊＊</v>
          </cell>
          <cell r="H854">
            <v>0</v>
          </cell>
        </row>
        <row r="855">
          <cell r="A855" t="str">
            <v>1253201000</v>
          </cell>
          <cell r="B855" t="str">
            <v>mechanical parts</v>
          </cell>
          <cell r="C855" t="str">
            <v>POWER SUPLLY CODESET (JPN)</v>
          </cell>
          <cell r="D855" t="str">
            <v>SM004</v>
          </cell>
          <cell r="E855" t="str">
            <v>VOLEX</v>
          </cell>
          <cell r="F855">
            <v>0.37</v>
          </cell>
          <cell r="G855">
            <v>-700</v>
          </cell>
          <cell r="H855">
            <v>1357</v>
          </cell>
        </row>
        <row r="856">
          <cell r="C856" t="str">
            <v>***</v>
          </cell>
          <cell r="H856">
            <v>0</v>
          </cell>
        </row>
        <row r="857">
          <cell r="A857" t="str">
            <v>6310600080</v>
          </cell>
          <cell r="B857" t="str">
            <v>mechanical parts</v>
          </cell>
          <cell r="C857" t="str">
            <v>SECOM Seal (Mini)</v>
          </cell>
          <cell r="D857" t="str">
            <v>SF006</v>
          </cell>
          <cell r="E857" t="str">
            <v>ＴＯＡ（支給）</v>
          </cell>
          <cell r="F857">
            <v>0</v>
          </cell>
          <cell r="H857">
            <v>310</v>
          </cell>
        </row>
        <row r="858">
          <cell r="C858" t="str">
            <v>***</v>
          </cell>
          <cell r="H858">
            <v>0</v>
          </cell>
        </row>
        <row r="859">
          <cell r="A859" t="str">
            <v>1000732100</v>
          </cell>
          <cell r="B859" t="str">
            <v>mechanical parts</v>
          </cell>
          <cell r="C859" t="str">
            <v>TG2Z0416ABC1</v>
          </cell>
          <cell r="D859" t="str">
            <v>SD039</v>
          </cell>
          <cell r="E859" t="str">
            <v>CBC</v>
          </cell>
          <cell r="F859">
            <v>2877</v>
          </cell>
          <cell r="H859">
            <v>200</v>
          </cell>
        </row>
        <row r="860">
          <cell r="A860" t="str">
            <v>1000733420</v>
          </cell>
          <cell r="B860" t="str">
            <v>mechanical parts</v>
          </cell>
          <cell r="C860" t="str">
            <v>Bari Fuoka Lens QC2Z0214ABC1</v>
          </cell>
          <cell r="D860" t="str">
            <v>***ｼﾝｷ</v>
          </cell>
          <cell r="E860" t="str">
            <v>CBC</v>
          </cell>
          <cell r="F860">
            <v>2900</v>
          </cell>
          <cell r="H860">
            <v>1346</v>
          </cell>
        </row>
        <row r="861">
          <cell r="A861" t="str">
            <v>1000735350</v>
          </cell>
          <cell r="B861" t="str">
            <v>mechanical parts</v>
          </cell>
          <cell r="C861" t="str">
            <v>Bari Fuoka Lens TG2Z2814FCS-2</v>
          </cell>
          <cell r="D861" t="str">
            <v>***ｼﾝｷ</v>
          </cell>
          <cell r="E861" t="str">
            <v>CBC</v>
          </cell>
          <cell r="F861">
            <v>0</v>
          </cell>
          <cell r="G861">
            <v>500</v>
          </cell>
          <cell r="H861">
            <v>1300</v>
          </cell>
        </row>
        <row r="862">
          <cell r="A862" t="str">
            <v>1000735420</v>
          </cell>
          <cell r="B862" t="str">
            <v>mechanical parts</v>
          </cell>
          <cell r="C862" t="str">
            <v>HCS802D Camera Cramp</v>
          </cell>
          <cell r="D862" t="str">
            <v>***ｼﾝｷ</v>
          </cell>
          <cell r="E862" t="str">
            <v>CBC</v>
          </cell>
          <cell r="F862">
            <v>0</v>
          </cell>
          <cell r="G862">
            <v>500</v>
          </cell>
          <cell r="H862">
            <v>1300</v>
          </cell>
        </row>
        <row r="863">
          <cell r="C863" t="str">
            <v>***</v>
          </cell>
          <cell r="H863">
            <v>0</v>
          </cell>
        </row>
        <row r="864">
          <cell r="C864" t="str">
            <v>***</v>
          </cell>
          <cell r="H864">
            <v>0</v>
          </cell>
        </row>
        <row r="865">
          <cell r="A865">
            <v>1012152910</v>
          </cell>
          <cell r="B865" t="str">
            <v>mechanical parts</v>
          </cell>
          <cell r="C865" t="str">
            <v>TCR0350 Plain case</v>
          </cell>
          <cell r="E865" t="str">
            <v>ツクバ</v>
          </cell>
          <cell r="F865">
            <v>0.88080000000000003</v>
          </cell>
          <cell r="G865">
            <v>-1230</v>
          </cell>
          <cell r="H865">
            <v>400</v>
          </cell>
        </row>
        <row r="866">
          <cell r="C866" t="str">
            <v>***</v>
          </cell>
          <cell r="H866">
            <v>0</v>
          </cell>
        </row>
        <row r="867">
          <cell r="A867" t="str">
            <v>111115369X</v>
          </cell>
          <cell r="B867" t="str">
            <v>electronics parts</v>
          </cell>
          <cell r="C867" t="str">
            <v>CXD1030M CMOS T6  24 Tape</v>
          </cell>
          <cell r="D867" t="str">
            <v>CT627</v>
          </cell>
          <cell r="E867" t="str">
            <v>TAKEX</v>
          </cell>
          <cell r="F867">
            <v>1.6713</v>
          </cell>
          <cell r="H867">
            <v>256</v>
          </cell>
        </row>
        <row r="868">
          <cell r="A868" t="str">
            <v>102153758A</v>
          </cell>
          <cell r="B868" t="str">
            <v>mechanical parts</v>
          </cell>
          <cell r="C868" t="str">
            <v>CCC100ZL Galvanized Cover</v>
          </cell>
          <cell r="D868" t="str">
            <v>SC023</v>
          </cell>
          <cell r="E868" t="str">
            <v>TAKEX</v>
          </cell>
          <cell r="F868">
            <v>6.0100000000000001E-2</v>
          </cell>
          <cell r="H868">
            <v>1646</v>
          </cell>
        </row>
        <row r="869">
          <cell r="A869" t="str">
            <v>102154089A</v>
          </cell>
          <cell r="B869" t="str">
            <v>mechanical parts</v>
          </cell>
          <cell r="C869" t="str">
            <v>CCC250 Lens mount</v>
          </cell>
          <cell r="D869" t="str">
            <v>SC041</v>
          </cell>
          <cell r="E869" t="str">
            <v>TAKEX</v>
          </cell>
          <cell r="F869">
            <v>0.64380000000000004</v>
          </cell>
          <cell r="G869">
            <v>-700</v>
          </cell>
          <cell r="H869">
            <v>200</v>
          </cell>
        </row>
        <row r="870">
          <cell r="A870" t="str">
            <v>1065301110</v>
          </cell>
          <cell r="B870" t="str">
            <v>mechanical parts</v>
          </cell>
          <cell r="C870" t="str">
            <v>VC2200 Ring Ritena</v>
          </cell>
          <cell r="D870" t="str">
            <v>***ｼﾝｷ</v>
          </cell>
          <cell r="E870" t="str">
            <v>TAKEX</v>
          </cell>
          <cell r="G870">
            <v>600</v>
          </cell>
          <cell r="H870">
            <v>1426</v>
          </cell>
        </row>
        <row r="871">
          <cell r="A871" t="str">
            <v>1021540740</v>
          </cell>
          <cell r="B871" t="str">
            <v>mechanical parts</v>
          </cell>
          <cell r="C871" t="str">
            <v>CCC300 Mount Base</v>
          </cell>
          <cell r="D871" t="str">
            <v>***ｼﾝｷ</v>
          </cell>
          <cell r="E871" t="str">
            <v>TAKEX</v>
          </cell>
          <cell r="G871">
            <v>600</v>
          </cell>
          <cell r="H871">
            <v>2522</v>
          </cell>
        </row>
        <row r="872">
          <cell r="A872" t="str">
            <v>1021543910</v>
          </cell>
          <cell r="B872" t="str">
            <v>mechanical parts</v>
          </cell>
          <cell r="C872" t="str">
            <v>CCV10 Lens Mount</v>
          </cell>
          <cell r="D872" t="str">
            <v>***ｼﾝｷ</v>
          </cell>
          <cell r="E872" t="str">
            <v>TAKEX</v>
          </cell>
          <cell r="H872">
            <v>1446</v>
          </cell>
        </row>
        <row r="873">
          <cell r="A873" t="str">
            <v>101171207A</v>
          </cell>
          <cell r="B873" t="str">
            <v>mechanical parts</v>
          </cell>
          <cell r="C873" t="str">
            <v>VC2300 Cam</v>
          </cell>
          <cell r="D873" t="str">
            <v>***ｼﾝｷ</v>
          </cell>
          <cell r="E873" t="str">
            <v>TAKEX</v>
          </cell>
          <cell r="G873">
            <v>500</v>
          </cell>
          <cell r="H873">
            <v>1360</v>
          </cell>
        </row>
        <row r="874">
          <cell r="A874" t="str">
            <v>1020517970</v>
          </cell>
          <cell r="B874" t="str">
            <v>mechanical parts</v>
          </cell>
          <cell r="C874" t="str">
            <v>VC2200 Cover</v>
          </cell>
          <cell r="D874" t="str">
            <v>***ｼﾝｷ</v>
          </cell>
          <cell r="E874" t="str">
            <v>TAKEX</v>
          </cell>
          <cell r="G874">
            <v>500</v>
          </cell>
          <cell r="H874">
            <v>1360</v>
          </cell>
        </row>
        <row r="875">
          <cell r="A875" t="str">
            <v>1210334820</v>
          </cell>
          <cell r="B875" t="str">
            <v>mechanical parts</v>
          </cell>
          <cell r="C875" t="str">
            <v>CC1000 Bigicon Cover</v>
          </cell>
          <cell r="D875" t="str">
            <v>***ｼﾝｷ</v>
          </cell>
          <cell r="E875" t="str">
            <v>TAKEX</v>
          </cell>
          <cell r="H875">
            <v>0</v>
          </cell>
        </row>
        <row r="876">
          <cell r="C876" t="str">
            <v>***</v>
          </cell>
          <cell r="H876">
            <v>0</v>
          </cell>
        </row>
        <row r="877">
          <cell r="C877" t="str">
            <v>***</v>
          </cell>
          <cell r="H877">
            <v>0</v>
          </cell>
        </row>
        <row r="878">
          <cell r="A878" t="str">
            <v>1111231130</v>
          </cell>
          <cell r="B878" t="str">
            <v>electronics parts</v>
          </cell>
          <cell r="C878" t="str">
            <v>HD49323AF</v>
          </cell>
          <cell r="D878" t="str">
            <v>CT917</v>
          </cell>
          <cell r="E878" t="str">
            <v>日立ﾃﾞﾊﾞｲｽ</v>
          </cell>
          <cell r="F878">
            <v>215</v>
          </cell>
          <cell r="H878">
            <v>200</v>
          </cell>
        </row>
        <row r="879">
          <cell r="A879" t="str">
            <v>1111231260</v>
          </cell>
          <cell r="B879" t="str">
            <v>electronics parts</v>
          </cell>
          <cell r="C879" t="str">
            <v>UPD780054GK-A16-9EU</v>
          </cell>
          <cell r="D879" t="str">
            <v>CT918</v>
          </cell>
          <cell r="E879" t="str">
            <v>日立ﾃﾞﾊﾞｲｽ</v>
          </cell>
          <cell r="F879">
            <v>285</v>
          </cell>
          <cell r="H879">
            <v>200</v>
          </cell>
        </row>
        <row r="880">
          <cell r="A880" t="str">
            <v>1111231020</v>
          </cell>
          <cell r="B880" t="str">
            <v>electronics parts</v>
          </cell>
          <cell r="C880" t="str">
            <v>BU6720GS</v>
          </cell>
          <cell r="D880" t="str">
            <v>CT916</v>
          </cell>
          <cell r="E880" t="str">
            <v>日立ﾃﾞﾊﾞｲｽ</v>
          </cell>
          <cell r="F880">
            <v>740</v>
          </cell>
          <cell r="H880">
            <v>200</v>
          </cell>
        </row>
        <row r="881">
          <cell r="A881" t="str">
            <v>1111232630</v>
          </cell>
          <cell r="B881" t="str">
            <v>electronics parts</v>
          </cell>
          <cell r="C881" t="str">
            <v>UPD780054GK-A19-9EU</v>
          </cell>
          <cell r="D881" t="str">
            <v>***ｼﾝｷ</v>
          </cell>
          <cell r="E881" t="str">
            <v>日立ﾃﾞﾊﾞｲｽ</v>
          </cell>
          <cell r="F881">
            <v>285</v>
          </cell>
          <cell r="H881">
            <v>2872</v>
          </cell>
        </row>
        <row r="882">
          <cell r="A882" t="str">
            <v>1113169440</v>
          </cell>
          <cell r="B882" t="str">
            <v>electronics parts</v>
          </cell>
          <cell r="C882" t="str">
            <v>SR02120</v>
          </cell>
          <cell r="D882" t="str">
            <v>***ｼﾝｷ</v>
          </cell>
          <cell r="E882" t="str">
            <v>日立ﾃﾞﾊﾞｲｽ</v>
          </cell>
          <cell r="F882">
            <v>640</v>
          </cell>
          <cell r="H882">
            <v>2872</v>
          </cell>
        </row>
        <row r="883">
          <cell r="A883" t="str">
            <v>1113169530</v>
          </cell>
          <cell r="B883" t="str">
            <v>electronics parts</v>
          </cell>
          <cell r="C883" t="str">
            <v>HD49334F</v>
          </cell>
          <cell r="D883" t="str">
            <v>***ｼﾝｷ</v>
          </cell>
          <cell r="E883" t="str">
            <v>日立ﾃﾞﾊﾞｲｽ</v>
          </cell>
          <cell r="F883">
            <v>215</v>
          </cell>
          <cell r="H883">
            <v>2872</v>
          </cell>
        </row>
        <row r="884">
          <cell r="C884" t="str">
            <v>***</v>
          </cell>
          <cell r="H884">
            <v>0</v>
          </cell>
        </row>
        <row r="885">
          <cell r="C885" t="str">
            <v>***</v>
          </cell>
          <cell r="H885">
            <v>0</v>
          </cell>
        </row>
        <row r="886">
          <cell r="A886" t="str">
            <v>102152696A</v>
          </cell>
          <cell r="B886" t="str">
            <v>mechanical parts</v>
          </cell>
          <cell r="C886" t="str">
            <v>CP40SA 12*12 Square Knob Guide</v>
          </cell>
          <cell r="D886" t="str">
            <v>SL007</v>
          </cell>
          <cell r="E886" t="str">
            <v>DAIWA</v>
          </cell>
          <cell r="F886">
            <v>2056</v>
          </cell>
          <cell r="H886">
            <v>880</v>
          </cell>
        </row>
        <row r="887">
          <cell r="A887" t="str">
            <v>1210171560</v>
          </cell>
          <cell r="B887" t="str">
            <v>mechanical parts</v>
          </cell>
          <cell r="C887" t="str">
            <v>CP40SA 12*12 Square Knob</v>
          </cell>
          <cell r="D887" t="str">
            <v>SL006</v>
          </cell>
          <cell r="E887" t="str">
            <v>DAIWA</v>
          </cell>
          <cell r="F887">
            <v>2040</v>
          </cell>
          <cell r="H887">
            <v>400</v>
          </cell>
        </row>
        <row r="888">
          <cell r="C888" t="str">
            <v>***</v>
          </cell>
          <cell r="H888">
            <v>0</v>
          </cell>
        </row>
        <row r="889">
          <cell r="C889" t="str">
            <v>***</v>
          </cell>
          <cell r="H889">
            <v>0</v>
          </cell>
        </row>
        <row r="890">
          <cell r="A890">
            <v>1012153070</v>
          </cell>
          <cell r="B890" t="str">
            <v>mechanical parts</v>
          </cell>
          <cell r="C890" t="str">
            <v>TCR0350 Rear cover</v>
          </cell>
          <cell r="D890" t="str">
            <v>SC046</v>
          </cell>
          <cell r="E890" t="str">
            <v>ｼｮｰﾌﾟﾗ</v>
          </cell>
          <cell r="F890">
            <v>7055</v>
          </cell>
          <cell r="H890">
            <v>200</v>
          </cell>
        </row>
        <row r="891">
          <cell r="A891">
            <v>1021544100</v>
          </cell>
          <cell r="B891" t="str">
            <v>mechanical parts</v>
          </cell>
          <cell r="C891" t="str">
            <v>TCR0350 Lens cover</v>
          </cell>
          <cell r="D891" t="str">
            <v>SC047</v>
          </cell>
          <cell r="E891" t="str">
            <v>ｼｮｰﾌﾟﾗ</v>
          </cell>
          <cell r="F891">
            <v>11200</v>
          </cell>
          <cell r="H891">
            <v>200</v>
          </cell>
        </row>
        <row r="892">
          <cell r="A892" t="str">
            <v>1210389530</v>
          </cell>
          <cell r="B892" t="str">
            <v>mechanical parts</v>
          </cell>
          <cell r="C892" t="str">
            <v>CCV10 Rear Cover</v>
          </cell>
          <cell r="D892" t="str">
            <v>***ｼﾝｷ</v>
          </cell>
          <cell r="E892" t="str">
            <v>ｼｮｰﾌﾟﾗ</v>
          </cell>
          <cell r="F892">
            <v>2232</v>
          </cell>
          <cell r="H892">
            <v>1000</v>
          </cell>
        </row>
        <row r="893">
          <cell r="A893">
            <v>1210393650</v>
          </cell>
          <cell r="B893" t="str">
            <v>mechanical parts</v>
          </cell>
          <cell r="C893" t="str">
            <v>CCV10 Front Cover-ASSY</v>
          </cell>
          <cell r="D893" t="str">
            <v>***ｼﾝｷ</v>
          </cell>
          <cell r="E893" t="str">
            <v>ｼｮｰﾌﾟﾗ</v>
          </cell>
          <cell r="F893">
            <v>25271</v>
          </cell>
          <cell r="H893">
            <v>1096</v>
          </cell>
        </row>
        <row r="894">
          <cell r="A894" t="str">
            <v>1010264000</v>
          </cell>
          <cell r="C894" t="str">
            <v>C2900 Lens Cover-ASSY</v>
          </cell>
          <cell r="F894">
            <v>4980</v>
          </cell>
          <cell r="G894">
            <v>500</v>
          </cell>
          <cell r="H894">
            <v>1300</v>
          </cell>
        </row>
        <row r="895">
          <cell r="C895" t="str">
            <v>***</v>
          </cell>
          <cell r="H895">
            <v>0</v>
          </cell>
        </row>
        <row r="896">
          <cell r="A896" t="str">
            <v>1154604900</v>
          </cell>
          <cell r="B896" t="str">
            <v>electronics parts</v>
          </cell>
          <cell r="C896" t="str">
            <v>HC-49U 14.31818M 17P KDK</v>
          </cell>
          <cell r="D896" t="str">
            <v>SB015</v>
          </cell>
          <cell r="E896" t="str">
            <v>九州電通</v>
          </cell>
          <cell r="F896">
            <v>0.84199999999999997</v>
          </cell>
          <cell r="H896">
            <v>598</v>
          </cell>
        </row>
        <row r="897">
          <cell r="A897" t="str">
            <v>1154605660</v>
          </cell>
          <cell r="B897" t="str">
            <v>electronics parts</v>
          </cell>
          <cell r="C897" t="str">
            <v>HC-49/U 28.63636MHz KDK</v>
          </cell>
          <cell r="D897" t="str">
            <v>SC011</v>
          </cell>
          <cell r="E897" t="str">
            <v>九州電通</v>
          </cell>
          <cell r="F897">
            <v>0.73299999999999998</v>
          </cell>
          <cell r="H897">
            <v>60</v>
          </cell>
        </row>
        <row r="898">
          <cell r="A898" t="str">
            <v>115460591X</v>
          </cell>
          <cell r="B898" t="str">
            <v>electronics parts</v>
          </cell>
          <cell r="C898" t="str">
            <v>SD-3 19.6608MHz T/R24 Tape</v>
          </cell>
          <cell r="D898" t="str">
            <v>CT679</v>
          </cell>
          <cell r="E898" t="str">
            <v>九州電通</v>
          </cell>
          <cell r="F898">
            <v>0.47499999999999998</v>
          </cell>
          <cell r="H898">
            <v>153</v>
          </cell>
        </row>
        <row r="899">
          <cell r="A899" t="str">
            <v>115461383X</v>
          </cell>
          <cell r="B899" t="str">
            <v>electronics parts</v>
          </cell>
          <cell r="C899" t="str">
            <v xml:space="preserve">SD-3 27.0MHz/B </v>
          </cell>
          <cell r="D899" t="str">
            <v>CT681</v>
          </cell>
          <cell r="E899" t="str">
            <v>九州電通</v>
          </cell>
          <cell r="F899">
            <v>0.69199999999999995</v>
          </cell>
          <cell r="H899">
            <v>153</v>
          </cell>
        </row>
        <row r="900">
          <cell r="A900" t="str">
            <v>115461163X</v>
          </cell>
          <cell r="B900" t="str">
            <v>electronics parts</v>
          </cell>
          <cell r="C900" t="str">
            <v>SD-3 12.288MHz   24 Tape</v>
          </cell>
          <cell r="D900" t="str">
            <v>CT682</v>
          </cell>
          <cell r="E900" t="str">
            <v>九州電通</v>
          </cell>
          <cell r="F900">
            <v>0.40799999999999997</v>
          </cell>
          <cell r="H900">
            <v>153</v>
          </cell>
        </row>
        <row r="901">
          <cell r="C901" t="str">
            <v>***</v>
          </cell>
          <cell r="H901">
            <v>0</v>
          </cell>
        </row>
        <row r="902">
          <cell r="C902" t="str">
            <v>***</v>
          </cell>
          <cell r="H902">
            <v>0</v>
          </cell>
        </row>
        <row r="903">
          <cell r="A903" t="str">
            <v>123361370X</v>
          </cell>
          <cell r="B903" t="str">
            <v>electronics parts</v>
          </cell>
          <cell r="C903" t="str">
            <v>FH12-15S-0.5SV Connector 24MM</v>
          </cell>
          <cell r="D903" t="str">
            <v>CT684</v>
          </cell>
          <cell r="E903" t="str">
            <v>DAITRON</v>
          </cell>
          <cell r="F903">
            <v>0.26</v>
          </cell>
          <cell r="H903">
            <v>96</v>
          </cell>
        </row>
        <row r="904">
          <cell r="A904" t="str">
            <v>123361385X</v>
          </cell>
          <cell r="B904" t="str">
            <v>electronics parts</v>
          </cell>
          <cell r="C904" t="str">
            <v>FH12-33S-0.5SV Connector 32MM</v>
          </cell>
          <cell r="D904" t="str">
            <v>CT685</v>
          </cell>
          <cell r="E904" t="str">
            <v>DAITRON</v>
          </cell>
          <cell r="F904">
            <v>0.39</v>
          </cell>
          <cell r="H904">
            <v>306</v>
          </cell>
        </row>
        <row r="905">
          <cell r="A905" t="str">
            <v>123361392X</v>
          </cell>
          <cell r="B905" t="str">
            <v>electronics parts</v>
          </cell>
          <cell r="C905" t="str">
            <v>FH12-40S-0.5SV Connector 44MM</v>
          </cell>
          <cell r="D905" t="str">
            <v>CT686</v>
          </cell>
          <cell r="E905" t="str">
            <v>DAITRON</v>
          </cell>
          <cell r="F905">
            <v>0.47</v>
          </cell>
          <cell r="H905">
            <v>1326</v>
          </cell>
        </row>
        <row r="906">
          <cell r="A906" t="str">
            <v>123361491X</v>
          </cell>
          <cell r="B906" t="str">
            <v>electronics parts</v>
          </cell>
          <cell r="C906" t="str">
            <v>DF13C-4P          24 Tape</v>
          </cell>
          <cell r="D906" t="str">
            <v>CT710</v>
          </cell>
          <cell r="E906" t="str">
            <v>DAITRON</v>
          </cell>
          <cell r="F906">
            <v>0.14000000000000001</v>
          </cell>
          <cell r="H906">
            <v>3272</v>
          </cell>
        </row>
        <row r="907">
          <cell r="A907" t="str">
            <v>123361501X</v>
          </cell>
          <cell r="B907" t="str">
            <v>electronics parts</v>
          </cell>
          <cell r="C907" t="str">
            <v>Connector FH12-20S-0.5SV 24MM</v>
          </cell>
          <cell r="D907" t="str">
            <v>CT711</v>
          </cell>
          <cell r="E907" t="str">
            <v>DAITRON</v>
          </cell>
          <cell r="F907">
            <v>0.27</v>
          </cell>
          <cell r="H907">
            <v>1020</v>
          </cell>
        </row>
        <row r="908">
          <cell r="A908" t="str">
            <v>1233978760</v>
          </cell>
          <cell r="B908" t="str">
            <v>electronics parts</v>
          </cell>
          <cell r="C908" t="str">
            <v>4P-1061#28(50)B*4/DF13-ZH</v>
          </cell>
          <cell r="D908" t="str">
            <v>***ｼﾝｷ</v>
          </cell>
          <cell r="E908" t="str">
            <v>DAITRON</v>
          </cell>
          <cell r="F908">
            <v>1.3</v>
          </cell>
          <cell r="G908">
            <v>1000</v>
          </cell>
          <cell r="H908">
            <v>1300</v>
          </cell>
        </row>
        <row r="909">
          <cell r="C909" t="str">
            <v>***</v>
          </cell>
          <cell r="H909">
            <v>0</v>
          </cell>
        </row>
        <row r="910">
          <cell r="C910" t="str">
            <v>***</v>
          </cell>
          <cell r="H910">
            <v>0</v>
          </cell>
        </row>
        <row r="911">
          <cell r="A911" t="str">
            <v>1013537280</v>
          </cell>
          <cell r="B911" t="str">
            <v>mechanical parts</v>
          </cell>
          <cell r="C911" t="str">
            <v>CMS161D Rear Panel</v>
          </cell>
          <cell r="D911" t="str">
            <v>PA009</v>
          </cell>
          <cell r="E911" t="str">
            <v>HIROTA</v>
          </cell>
          <cell r="F911">
            <v>0.78</v>
          </cell>
          <cell r="H911">
            <v>48</v>
          </cell>
        </row>
        <row r="912">
          <cell r="A912" t="str">
            <v>1013537150</v>
          </cell>
          <cell r="B912" t="str">
            <v>mechanical parts</v>
          </cell>
          <cell r="C912" t="str">
            <v>CMS91D Rear Panel</v>
          </cell>
          <cell r="D912" t="str">
            <v>PA008</v>
          </cell>
          <cell r="E912" t="str">
            <v>HIROTA</v>
          </cell>
          <cell r="F912">
            <v>0.6</v>
          </cell>
          <cell r="H912">
            <v>105</v>
          </cell>
        </row>
        <row r="913">
          <cell r="A913" t="str">
            <v>1011648340</v>
          </cell>
          <cell r="B913" t="str">
            <v>mechanical parts</v>
          </cell>
          <cell r="C913" t="str">
            <v>CMS161D Panel Chassis</v>
          </cell>
          <cell r="D913" t="str">
            <v>SH004</v>
          </cell>
          <cell r="E913" t="str">
            <v>HIROTA</v>
          </cell>
          <cell r="F913">
            <v>1.1000000000000001</v>
          </cell>
          <cell r="H913">
            <v>48</v>
          </cell>
        </row>
        <row r="914">
          <cell r="A914" t="str">
            <v>1011648160</v>
          </cell>
          <cell r="B914" t="str">
            <v>mechanical parts</v>
          </cell>
          <cell r="C914" t="str">
            <v>CMS91D Panel Chassis</v>
          </cell>
          <cell r="D914" t="str">
            <v>SH003</v>
          </cell>
          <cell r="E914" t="str">
            <v>HIROTA</v>
          </cell>
          <cell r="F914">
            <v>0.75</v>
          </cell>
          <cell r="G914">
            <v>110</v>
          </cell>
          <cell r="H914">
            <v>665</v>
          </cell>
        </row>
        <row r="915">
          <cell r="A915">
            <v>1010847320</v>
          </cell>
          <cell r="B915" t="str">
            <v>mechanical parts</v>
          </cell>
          <cell r="C915" t="str">
            <v>TCR0350 Honetsu han</v>
          </cell>
          <cell r="D915" t="str">
            <v>SD040</v>
          </cell>
          <cell r="E915" t="str">
            <v>HIROTA</v>
          </cell>
          <cell r="F915">
            <v>0.159</v>
          </cell>
          <cell r="H915">
            <v>200</v>
          </cell>
        </row>
        <row r="916">
          <cell r="A916">
            <v>1013537950</v>
          </cell>
          <cell r="B916" t="str">
            <v>mechanical parts</v>
          </cell>
          <cell r="C916" t="str">
            <v>CCC100ZL Plain front panel</v>
          </cell>
          <cell r="E916" t="str">
            <v>HIROTA</v>
          </cell>
          <cell r="F916">
            <v>0.11799999999999999</v>
          </cell>
          <cell r="H916">
            <v>200</v>
          </cell>
        </row>
        <row r="917">
          <cell r="A917">
            <v>1013538250</v>
          </cell>
          <cell r="B917" t="str">
            <v>mechanical parts</v>
          </cell>
          <cell r="C917" t="str">
            <v xml:space="preserve">CPV09 Plain rear panel </v>
          </cell>
          <cell r="D917" t="str">
            <v>SH006</v>
          </cell>
          <cell r="E917" t="str">
            <v>HIROTA</v>
          </cell>
          <cell r="F917">
            <v>0.67500000000000004</v>
          </cell>
          <cell r="G917">
            <v>200</v>
          </cell>
          <cell r="H917">
            <v>350</v>
          </cell>
        </row>
        <row r="918">
          <cell r="A918">
            <v>1013538010</v>
          </cell>
          <cell r="B918" t="str">
            <v>mechanical parts</v>
          </cell>
          <cell r="C918" t="str">
            <v>TCR0350 Plain rear panel</v>
          </cell>
          <cell r="D918" t="str">
            <v>SH007</v>
          </cell>
          <cell r="E918" t="str">
            <v>HIROTA</v>
          </cell>
          <cell r="F918">
            <v>0.27900000000000003</v>
          </cell>
          <cell r="G918">
            <v>-630</v>
          </cell>
          <cell r="H918">
            <v>200</v>
          </cell>
        </row>
        <row r="919">
          <cell r="A919">
            <v>1013538120</v>
          </cell>
          <cell r="B919" t="str">
            <v>mechanical parts</v>
          </cell>
          <cell r="C919" t="str">
            <v xml:space="preserve">S2950 Plain rear panel </v>
          </cell>
          <cell r="D919" t="str">
            <v>SH005</v>
          </cell>
          <cell r="E919" t="str">
            <v>HIROTA</v>
          </cell>
          <cell r="F919">
            <v>0.67500000000000004</v>
          </cell>
          <cell r="H919">
            <v>160</v>
          </cell>
        </row>
        <row r="920">
          <cell r="A920">
            <v>1023196350</v>
          </cell>
          <cell r="B920" t="str">
            <v>mechanical parts</v>
          </cell>
          <cell r="C920" t="str">
            <v>CCC150 Mount bracket</v>
          </cell>
          <cell r="D920" t="str">
            <v>SC037</v>
          </cell>
          <cell r="E920" t="str">
            <v>HIROTA</v>
          </cell>
          <cell r="F920">
            <v>0.14299999999999999</v>
          </cell>
          <cell r="G920">
            <v>-610</v>
          </cell>
          <cell r="H920">
            <v>200</v>
          </cell>
        </row>
        <row r="921">
          <cell r="A921" t="str">
            <v>1012145790</v>
          </cell>
          <cell r="B921" t="str">
            <v>mechanical parts</v>
          </cell>
          <cell r="C921" t="str">
            <v>CCV10 Plain Bottom Cover</v>
          </cell>
          <cell r="D921" t="str">
            <v>***ｼﾝｷ</v>
          </cell>
          <cell r="E921" t="str">
            <v>HIROTA</v>
          </cell>
          <cell r="F921">
            <v>0.31</v>
          </cell>
          <cell r="H921">
            <v>1000</v>
          </cell>
        </row>
        <row r="922">
          <cell r="A922" t="str">
            <v>1012145840</v>
          </cell>
          <cell r="B922" t="str">
            <v>mechanical parts</v>
          </cell>
          <cell r="C922" t="str">
            <v>CCV10 Plain Top Cover</v>
          </cell>
          <cell r="D922" t="str">
            <v>***ｼﾝｷ</v>
          </cell>
          <cell r="E922" t="str">
            <v>HIROTA</v>
          </cell>
          <cell r="F922">
            <v>0.31</v>
          </cell>
          <cell r="H922">
            <v>1000</v>
          </cell>
        </row>
        <row r="923">
          <cell r="A923" t="str">
            <v>101352998A</v>
          </cell>
          <cell r="B923" t="str">
            <v>mechanical parts</v>
          </cell>
          <cell r="C923" t="str">
            <v>CCV10 Plain Rear Panel</v>
          </cell>
          <cell r="D923" t="str">
            <v>***ｼﾝｷ</v>
          </cell>
          <cell r="E923" t="str">
            <v>HIROTA</v>
          </cell>
          <cell r="F923">
            <v>0.78</v>
          </cell>
          <cell r="G923">
            <v>500</v>
          </cell>
          <cell r="H923">
            <v>2300</v>
          </cell>
        </row>
        <row r="924">
          <cell r="A924" t="str">
            <v>1240430910</v>
          </cell>
          <cell r="B924" t="str">
            <v>mechanical parts</v>
          </cell>
          <cell r="C924" t="str">
            <v>CV10 Setting Mount</v>
          </cell>
          <cell r="D924" t="str">
            <v>***ｼﾝｷ</v>
          </cell>
          <cell r="E924" t="str">
            <v>HIROTA</v>
          </cell>
          <cell r="F924">
            <v>0.28000000000000003</v>
          </cell>
          <cell r="G924">
            <v>500</v>
          </cell>
          <cell r="H924">
            <v>2300</v>
          </cell>
        </row>
        <row r="925">
          <cell r="A925" t="str">
            <v>1013534500</v>
          </cell>
          <cell r="B925" t="str">
            <v>mechanical parts</v>
          </cell>
          <cell r="C925" t="str">
            <v>CPV04 Plain Rear Panel</v>
          </cell>
          <cell r="D925" t="str">
            <v>***ｼﾝｷ</v>
          </cell>
          <cell r="E925" t="str">
            <v>HIROTA</v>
          </cell>
          <cell r="F925">
            <v>0.55000000000000004</v>
          </cell>
          <cell r="H925">
            <v>50</v>
          </cell>
        </row>
        <row r="926">
          <cell r="A926">
            <v>1013539000</v>
          </cell>
          <cell r="B926" t="str">
            <v>mechanical parts</v>
          </cell>
          <cell r="C926" t="str">
            <v>CCV10 Plain Front Panel</v>
          </cell>
          <cell r="D926" t="str">
            <v>***ｼﾝｷ</v>
          </cell>
          <cell r="E926" t="str">
            <v>HIROTA</v>
          </cell>
          <cell r="F926">
            <v>0.25</v>
          </cell>
          <cell r="G926">
            <v>100</v>
          </cell>
          <cell r="H926">
            <v>1096</v>
          </cell>
        </row>
        <row r="927">
          <cell r="C927" t="str">
            <v>***</v>
          </cell>
          <cell r="H927">
            <v>0</v>
          </cell>
        </row>
        <row r="928">
          <cell r="C928" t="str">
            <v>***</v>
          </cell>
          <cell r="H928">
            <v>0</v>
          </cell>
        </row>
        <row r="929">
          <cell r="A929" t="str">
            <v>111066236X</v>
          </cell>
          <cell r="B929" t="str">
            <v>electronics parts</v>
          </cell>
          <cell r="C929" t="str">
            <v>TD62083AF EL Taping</v>
          </cell>
          <cell r="D929" t="str">
            <v>CT602</v>
          </cell>
          <cell r="E929" t="str">
            <v>光アルファクス</v>
          </cell>
          <cell r="F929">
            <v>0.36399999999999999</v>
          </cell>
          <cell r="H929">
            <v>780</v>
          </cell>
        </row>
        <row r="930">
          <cell r="A930" t="str">
            <v>111067488X</v>
          </cell>
          <cell r="B930" t="str">
            <v>electronics parts</v>
          </cell>
          <cell r="C930" t="str">
            <v>TLP181    GR-TPL  12TAPE</v>
          </cell>
          <cell r="D930" t="str">
            <v>CT609</v>
          </cell>
          <cell r="E930" t="str">
            <v>光アルファクス</v>
          </cell>
          <cell r="F930">
            <v>0.1</v>
          </cell>
          <cell r="H930">
            <v>4329</v>
          </cell>
        </row>
        <row r="931">
          <cell r="A931" t="str">
            <v>111070899X</v>
          </cell>
          <cell r="B931" t="str">
            <v>electronics parts</v>
          </cell>
          <cell r="C931" t="str">
            <v>TPC8104-H       TAPING</v>
          </cell>
          <cell r="D931" t="str">
            <v>CT613</v>
          </cell>
          <cell r="E931" t="str">
            <v>光アルファクス</v>
          </cell>
          <cell r="F931">
            <v>0.36399999999999999</v>
          </cell>
          <cell r="H931">
            <v>153</v>
          </cell>
        </row>
        <row r="932">
          <cell r="A932" t="str">
            <v>111070907X</v>
          </cell>
          <cell r="B932" t="str">
            <v>electronics parts</v>
          </cell>
          <cell r="C932" t="str">
            <v xml:space="preserve">2SJ377   TE16L  16MM TAPE  </v>
          </cell>
          <cell r="D932" t="str">
            <v>CT614</v>
          </cell>
          <cell r="E932" t="str">
            <v>光アルファクス</v>
          </cell>
          <cell r="F932">
            <v>0.36399999999999999</v>
          </cell>
          <cell r="H932">
            <v>798</v>
          </cell>
        </row>
        <row r="933">
          <cell r="A933" t="str">
            <v>111317149X</v>
          </cell>
          <cell r="B933" t="str">
            <v>electronics parts</v>
          </cell>
          <cell r="C933" t="str">
            <v xml:space="preserve">TC74HC14AF  (EL) TAPE </v>
          </cell>
          <cell r="D933" t="str">
            <v>CT651</v>
          </cell>
          <cell r="E933" t="str">
            <v>光アルファクス</v>
          </cell>
          <cell r="F933">
            <v>0.14499999999999999</v>
          </cell>
          <cell r="H933">
            <v>273</v>
          </cell>
        </row>
        <row r="934">
          <cell r="A934" t="str">
            <v>111116975X</v>
          </cell>
          <cell r="B934" t="str">
            <v>electronics parts</v>
          </cell>
          <cell r="C934" t="str">
            <v xml:space="preserve">TC74HC273AF(EL)   24 TAPE </v>
          </cell>
          <cell r="D934" t="str">
            <v>CT630</v>
          </cell>
          <cell r="E934" t="str">
            <v>光アルファクス</v>
          </cell>
          <cell r="F934">
            <v>0.27300000000000002</v>
          </cell>
          <cell r="H934">
            <v>1921</v>
          </cell>
        </row>
        <row r="935">
          <cell r="A935" t="str">
            <v>111118320X</v>
          </cell>
          <cell r="B935" t="str">
            <v>electronics parts</v>
          </cell>
          <cell r="C935" t="str">
            <v>TC74HC4051AF Taping</v>
          </cell>
          <cell r="D935" t="str">
            <v>CT631</v>
          </cell>
          <cell r="E935" t="str">
            <v>光アルファクス</v>
          </cell>
          <cell r="F935">
            <v>0.309</v>
          </cell>
          <cell r="H935">
            <v>1058</v>
          </cell>
        </row>
        <row r="936">
          <cell r="A936" t="str">
            <v>111118434X</v>
          </cell>
          <cell r="B936" t="str">
            <v>electronics parts</v>
          </cell>
          <cell r="C936" t="str">
            <v>TC4081 BF TP1   16MMTAPE</v>
          </cell>
          <cell r="D936" t="str">
            <v>CT632</v>
          </cell>
          <cell r="E936" t="str">
            <v>光アルファクス</v>
          </cell>
          <cell r="F936">
            <v>0.14499999999999999</v>
          </cell>
          <cell r="H936">
            <v>240</v>
          </cell>
        </row>
        <row r="937">
          <cell r="A937" t="str">
            <v>111118441X</v>
          </cell>
          <cell r="B937" t="str">
            <v>electronics parts</v>
          </cell>
          <cell r="C937" t="str">
            <v>TC4071 BF TP1   16MMTAPE</v>
          </cell>
          <cell r="D937" t="str">
            <v>CT633</v>
          </cell>
          <cell r="E937" t="str">
            <v>光アルファクス</v>
          </cell>
          <cell r="F937">
            <v>0.14499999999999999</v>
          </cell>
          <cell r="H937">
            <v>560</v>
          </cell>
        </row>
        <row r="938">
          <cell r="A938" t="str">
            <v>111119260X</v>
          </cell>
          <cell r="B938" t="str">
            <v>electronics parts</v>
          </cell>
          <cell r="C938" t="str">
            <v xml:space="preserve">TC74HCU04AF EL  16MM TAPE </v>
          </cell>
          <cell r="D938" t="str">
            <v>CT634</v>
          </cell>
          <cell r="E938" t="str">
            <v>光アルファクス</v>
          </cell>
          <cell r="F938">
            <v>0.109</v>
          </cell>
          <cell r="H938">
            <v>213</v>
          </cell>
        </row>
        <row r="939">
          <cell r="A939" t="str">
            <v>111119295X</v>
          </cell>
          <cell r="B939" t="str">
            <v>electronics parts</v>
          </cell>
          <cell r="C939" t="str">
            <v xml:space="preserve">TC74HC125       16MM TAPE  </v>
          </cell>
          <cell r="D939" t="str">
            <v>CT635</v>
          </cell>
          <cell r="E939" t="str">
            <v>光アルファクス</v>
          </cell>
          <cell r="F939">
            <v>0.255</v>
          </cell>
          <cell r="H939">
            <v>80</v>
          </cell>
        </row>
        <row r="940">
          <cell r="A940" t="str">
            <v>111119370X</v>
          </cell>
          <cell r="B940" t="str">
            <v>electronics parts</v>
          </cell>
          <cell r="C940" t="str">
            <v>TC74HC05AF(EL)  16MMTAPE</v>
          </cell>
          <cell r="D940" t="str">
            <v>CT637</v>
          </cell>
          <cell r="E940" t="str">
            <v>光アルファクス</v>
          </cell>
          <cell r="F940">
            <v>0.109</v>
          </cell>
          <cell r="H940">
            <v>213</v>
          </cell>
        </row>
        <row r="941">
          <cell r="A941" t="str">
            <v>111312829X</v>
          </cell>
          <cell r="B941" t="str">
            <v>electronics parts</v>
          </cell>
          <cell r="C941" t="str">
            <v>TC74HC07AF</v>
          </cell>
          <cell r="D941" t="str">
            <v>CT640</v>
          </cell>
          <cell r="E941" t="str">
            <v>光アルファクス</v>
          </cell>
          <cell r="F941">
            <v>0.127</v>
          </cell>
          <cell r="H941">
            <v>181</v>
          </cell>
        </row>
        <row r="942">
          <cell r="A942" t="str">
            <v>111312850X</v>
          </cell>
          <cell r="B942" t="str">
            <v>electronics parts</v>
          </cell>
          <cell r="C942" t="str">
            <v>TC74HCT04AF     16MM TAPE</v>
          </cell>
          <cell r="D942" t="str">
            <v>CT641</v>
          </cell>
          <cell r="E942" t="str">
            <v>光アルファクス</v>
          </cell>
          <cell r="F942">
            <v>0.14499999999999999</v>
          </cell>
          <cell r="H942">
            <v>153</v>
          </cell>
        </row>
        <row r="943">
          <cell r="A943" t="str">
            <v>111312889X</v>
          </cell>
          <cell r="B943" t="str">
            <v>electronics parts</v>
          </cell>
          <cell r="C943" t="str">
            <v>TC74HCT32AF</v>
          </cell>
          <cell r="D943" t="str">
            <v>CT642</v>
          </cell>
          <cell r="E943" t="str">
            <v>光アルファクス</v>
          </cell>
          <cell r="F943">
            <v>0.14499999999999999</v>
          </cell>
          <cell r="H943">
            <v>153</v>
          </cell>
        </row>
        <row r="944">
          <cell r="A944" t="str">
            <v>111312896X</v>
          </cell>
          <cell r="B944" t="str">
            <v>electronics parts</v>
          </cell>
          <cell r="C944" t="str">
            <v>TC74HCT541AF    24MM TAPE</v>
          </cell>
          <cell r="D944" t="str">
            <v>CT643</v>
          </cell>
          <cell r="E944" t="str">
            <v>光アルファクス</v>
          </cell>
          <cell r="F944">
            <v>0.47299999999999998</v>
          </cell>
          <cell r="H944">
            <v>60</v>
          </cell>
        </row>
        <row r="945">
          <cell r="A945">
            <v>1113145530</v>
          </cell>
          <cell r="B945" t="str">
            <v>electronics parts</v>
          </cell>
          <cell r="C945" t="str">
            <v>MSM7652       TRAY</v>
          </cell>
          <cell r="D945" t="str">
            <v>CT908</v>
          </cell>
          <cell r="E945" t="str">
            <v>光アルファクス</v>
          </cell>
          <cell r="F945">
            <v>3.7450000000000001</v>
          </cell>
          <cell r="H945">
            <v>392</v>
          </cell>
        </row>
        <row r="946">
          <cell r="A946" t="str">
            <v>111314599X</v>
          </cell>
          <cell r="B946" t="str">
            <v>electronics parts</v>
          </cell>
          <cell r="C946" t="str">
            <v>MSM518222A-30GS-KR1 24MM Taping</v>
          </cell>
          <cell r="D946" t="str">
            <v>CT645</v>
          </cell>
          <cell r="E946" t="str">
            <v>光アルファクス</v>
          </cell>
          <cell r="F946">
            <v>4.1820000000000004</v>
          </cell>
          <cell r="H946">
            <v>1940</v>
          </cell>
        </row>
        <row r="947">
          <cell r="A947" t="str">
            <v>111314720X</v>
          </cell>
          <cell r="B947" t="str">
            <v>electronics parts</v>
          </cell>
          <cell r="C947" t="str">
            <v>TC74VHCT08F    16 TAPE</v>
          </cell>
          <cell r="D947" t="str">
            <v>CT646</v>
          </cell>
          <cell r="E947" t="str">
            <v>光アルファクス</v>
          </cell>
          <cell r="F947">
            <v>0.182</v>
          </cell>
          <cell r="H947">
            <v>153</v>
          </cell>
        </row>
        <row r="948">
          <cell r="A948">
            <v>1113163040</v>
          </cell>
          <cell r="B948" t="str">
            <v>electronics parts</v>
          </cell>
          <cell r="C948" t="str">
            <v>MSM7663B GA</v>
          </cell>
          <cell r="D948" t="str">
            <v>CT910</v>
          </cell>
          <cell r="E948" t="str">
            <v>光アルファクス</v>
          </cell>
          <cell r="F948">
            <v>8.6359999999999992</v>
          </cell>
          <cell r="H948">
            <v>425</v>
          </cell>
        </row>
        <row r="949">
          <cell r="A949" t="str">
            <v>111119385X</v>
          </cell>
          <cell r="B949" t="str">
            <v>electronics parts</v>
          </cell>
          <cell r="C949" t="str">
            <v>TC74HC175AF(EL) Taping</v>
          </cell>
          <cell r="D949" t="str">
            <v>CT638</v>
          </cell>
          <cell r="E949" t="str">
            <v>光アルファクス</v>
          </cell>
          <cell r="F949">
            <v>0.255</v>
          </cell>
          <cell r="H949">
            <v>120</v>
          </cell>
        </row>
        <row r="950">
          <cell r="A950" t="str">
            <v>111317187X</v>
          </cell>
          <cell r="B950" t="str">
            <v>electronics parts</v>
          </cell>
          <cell r="C950" t="str">
            <v>TC74HC4066AF(EL)16MM Tape</v>
          </cell>
          <cell r="D950" t="str">
            <v>CT652</v>
          </cell>
          <cell r="E950" t="str">
            <v>光アルファクス</v>
          </cell>
          <cell r="F950">
            <v>0.191</v>
          </cell>
          <cell r="H950">
            <v>557</v>
          </cell>
        </row>
        <row r="951">
          <cell r="A951" t="str">
            <v>111230165X</v>
          </cell>
          <cell r="B951" t="str">
            <v>electronics parts</v>
          </cell>
          <cell r="C951" t="str">
            <v>02CZ 3.6-Z(TE85L)</v>
          </cell>
          <cell r="D951" t="str">
            <v>CT026</v>
          </cell>
          <cell r="E951" t="str">
            <v>光アルファクス</v>
          </cell>
          <cell r="F951">
            <v>4.1000000000000002E-2</v>
          </cell>
          <cell r="H951">
            <v>256</v>
          </cell>
        </row>
        <row r="952">
          <cell r="C952" t="str">
            <v>***</v>
          </cell>
          <cell r="H952">
            <v>0</v>
          </cell>
        </row>
        <row r="953">
          <cell r="C953" t="str">
            <v>***</v>
          </cell>
          <cell r="H953">
            <v>0</v>
          </cell>
        </row>
        <row r="954">
          <cell r="A954" t="str">
            <v>115221295D</v>
          </cell>
          <cell r="B954" t="str">
            <v>electronics parts</v>
          </cell>
          <cell r="C954" t="str">
            <v>CMS40P MAIN P4G 230*310</v>
          </cell>
          <cell r="D954" t="str">
            <v>CP001</v>
          </cell>
          <cell r="E954" t="str">
            <v>昭和電気</v>
          </cell>
          <cell r="F954">
            <v>12.9</v>
          </cell>
          <cell r="H954">
            <v>60</v>
          </cell>
        </row>
        <row r="955">
          <cell r="A955" t="str">
            <v>1152706550</v>
          </cell>
          <cell r="B955" t="str">
            <v>electronics parts</v>
          </cell>
          <cell r="C955" t="str">
            <v xml:space="preserve">CMS40P-SUB-PCB </v>
          </cell>
          <cell r="D955" t="str">
            <v>CP003</v>
          </cell>
          <cell r="E955" t="str">
            <v>昭和電気</v>
          </cell>
          <cell r="F955">
            <v>4.5999999999999996</v>
          </cell>
          <cell r="H955">
            <v>60</v>
          </cell>
        </row>
        <row r="956">
          <cell r="A956" t="str">
            <v>1152219160</v>
          </cell>
          <cell r="B956" t="str">
            <v>electronics parts</v>
          </cell>
          <cell r="C956" t="str">
            <v>P6G-CMS161D MAIN 230*330</v>
          </cell>
          <cell r="D956" t="str">
            <v>CP002</v>
          </cell>
          <cell r="E956" t="str">
            <v>昭和電気</v>
          </cell>
          <cell r="F956">
            <v>22.5</v>
          </cell>
          <cell r="H956">
            <v>153</v>
          </cell>
        </row>
        <row r="957">
          <cell r="A957" t="str">
            <v>1152707890</v>
          </cell>
          <cell r="B957" t="str">
            <v>electronics parts</v>
          </cell>
          <cell r="C957" t="str">
            <v>P2G-CMS160D SW   154*330</v>
          </cell>
          <cell r="D957" t="str">
            <v>CP004</v>
          </cell>
          <cell r="E957" t="str">
            <v>昭和電気</v>
          </cell>
          <cell r="F957">
            <v>6.8</v>
          </cell>
          <cell r="H957">
            <v>24</v>
          </cell>
        </row>
        <row r="958">
          <cell r="A958" t="str">
            <v>1152707960</v>
          </cell>
          <cell r="B958" t="str">
            <v>electronics parts</v>
          </cell>
          <cell r="C958" t="str">
            <v>P4G-CMS90D SW    154*318</v>
          </cell>
          <cell r="D958" t="str">
            <v>CP005</v>
          </cell>
          <cell r="E958" t="str">
            <v>昭和電気</v>
          </cell>
          <cell r="F958">
            <v>9</v>
          </cell>
          <cell r="H958">
            <v>26.25</v>
          </cell>
        </row>
        <row r="959">
          <cell r="A959" t="str">
            <v>1152708310</v>
          </cell>
          <cell r="B959" t="str">
            <v>electronics parts</v>
          </cell>
          <cell r="C959" t="str">
            <v>P2G-CMS160D BNC  180*310</v>
          </cell>
          <cell r="D959" t="str">
            <v>CP006</v>
          </cell>
          <cell r="E959" t="str">
            <v>昭和電気</v>
          </cell>
          <cell r="F959">
            <v>6.85</v>
          </cell>
          <cell r="H959">
            <v>24</v>
          </cell>
        </row>
        <row r="960">
          <cell r="A960" t="str">
            <v>1152708480</v>
          </cell>
          <cell r="B960" t="str">
            <v>electronics parts</v>
          </cell>
          <cell r="C960" t="str">
            <v>P2G-CMS90D BNC   154*311</v>
          </cell>
          <cell r="D960" t="str">
            <v>CP007</v>
          </cell>
          <cell r="E960" t="str">
            <v>昭和電気</v>
          </cell>
          <cell r="F960">
            <v>5.4</v>
          </cell>
          <cell r="H960">
            <v>52.5</v>
          </cell>
        </row>
        <row r="961">
          <cell r="A961" t="str">
            <v>115221905B</v>
          </cell>
          <cell r="B961" t="str">
            <v>electronics parts</v>
          </cell>
          <cell r="C961" t="str">
            <v>P6G-TCR0350 FRONT PCB</v>
          </cell>
          <cell r="D961" t="str">
            <v>CP013</v>
          </cell>
          <cell r="E961" t="str">
            <v>昭和電気㈱</v>
          </cell>
          <cell r="F961">
            <v>7.95</v>
          </cell>
          <cell r="H961">
            <v>50</v>
          </cell>
        </row>
        <row r="962">
          <cell r="C962" t="str">
            <v>***</v>
          </cell>
          <cell r="H962">
            <v>0</v>
          </cell>
        </row>
        <row r="963">
          <cell r="C963" t="str">
            <v>***</v>
          </cell>
          <cell r="H963">
            <v>0</v>
          </cell>
        </row>
        <row r="964">
          <cell r="A964">
            <v>2013524140</v>
          </cell>
          <cell r="B964" t="str">
            <v>mechanical parts</v>
          </cell>
          <cell r="C964" t="str">
            <v>CCC100ZL Front panel　painting</v>
          </cell>
          <cell r="D964" t="str">
            <v>SJ020</v>
          </cell>
          <cell r="E964" t="str">
            <v>パーカー</v>
          </cell>
          <cell r="F964">
            <v>7.0000000000000007E-2</v>
          </cell>
          <cell r="H964">
            <v>200</v>
          </cell>
        </row>
        <row r="965">
          <cell r="A965">
            <v>2012107700</v>
          </cell>
          <cell r="B965" t="str">
            <v>mechanical parts</v>
          </cell>
          <cell r="C965" t="str">
            <v>TCR0350 Case painting</v>
          </cell>
          <cell r="D965" t="str">
            <v>SS006</v>
          </cell>
          <cell r="E965" t="str">
            <v>パーカー</v>
          </cell>
          <cell r="F965">
            <v>0.25</v>
          </cell>
          <cell r="H965">
            <v>400</v>
          </cell>
        </row>
        <row r="966">
          <cell r="A966" t="str">
            <v>201210426A</v>
          </cell>
          <cell r="B966" t="str">
            <v>mechanical parts</v>
          </cell>
          <cell r="C966" t="str">
            <v>CCV10 Bottom Cover Painting</v>
          </cell>
          <cell r="D966" t="str">
            <v>***ｼﾝｷ</v>
          </cell>
          <cell r="E966" t="str">
            <v>パーカー</v>
          </cell>
          <cell r="F966">
            <v>0.11</v>
          </cell>
          <cell r="H966">
            <v>1000</v>
          </cell>
        </row>
        <row r="967">
          <cell r="A967" t="str">
            <v>201210431A</v>
          </cell>
          <cell r="B967" t="str">
            <v>mechanical parts</v>
          </cell>
          <cell r="C967" t="str">
            <v>CCV10 Top Cover Painting</v>
          </cell>
          <cell r="D967" t="str">
            <v>***ｼﾝｷ</v>
          </cell>
          <cell r="E967" t="str">
            <v>パーカー</v>
          </cell>
          <cell r="F967">
            <v>0.21</v>
          </cell>
          <cell r="H967">
            <v>1000</v>
          </cell>
        </row>
        <row r="968">
          <cell r="A968">
            <v>2013525150</v>
          </cell>
          <cell r="B968" t="str">
            <v>mechanical parts</v>
          </cell>
          <cell r="C968" t="str">
            <v>CCV10 Front Panel Painting</v>
          </cell>
          <cell r="D968" t="str">
            <v>***ｼﾝｷ</v>
          </cell>
          <cell r="E968" t="str">
            <v>パーカー</v>
          </cell>
          <cell r="F968">
            <v>0.15</v>
          </cell>
          <cell r="G968">
            <v>100</v>
          </cell>
          <cell r="H968">
            <v>1096</v>
          </cell>
        </row>
        <row r="969">
          <cell r="C969" t="str">
            <v>***</v>
          </cell>
          <cell r="H969">
            <v>0</v>
          </cell>
        </row>
        <row r="970">
          <cell r="C970" t="str">
            <v>***</v>
          </cell>
          <cell r="H970">
            <v>0</v>
          </cell>
        </row>
        <row r="971">
          <cell r="A971" t="str">
            <v>1111025520</v>
          </cell>
          <cell r="B971" t="str">
            <v>electronics parts</v>
          </cell>
          <cell r="C971" t="str">
            <v>CXD1159Q</v>
          </cell>
          <cell r="D971" t="str">
            <v>CT901</v>
          </cell>
          <cell r="E971" t="str">
            <v>USC</v>
          </cell>
          <cell r="F971">
            <v>1.72</v>
          </cell>
          <cell r="H971">
            <v>342</v>
          </cell>
        </row>
        <row r="972">
          <cell r="A972" t="str">
            <v>1110903290</v>
          </cell>
          <cell r="B972" t="str">
            <v>electronics parts</v>
          </cell>
          <cell r="C972" t="str">
            <v>ICX408AK CCD</v>
          </cell>
          <cell r="D972" t="str">
            <v>SB054</v>
          </cell>
          <cell r="E972" t="str">
            <v>USC</v>
          </cell>
          <cell r="F972">
            <v>20.39</v>
          </cell>
          <cell r="H972">
            <v>200</v>
          </cell>
        </row>
        <row r="973">
          <cell r="A973" t="str">
            <v>111067039X</v>
          </cell>
          <cell r="B973" t="str">
            <v>electronics parts</v>
          </cell>
          <cell r="C973" t="str">
            <v>CXD1267AN-T4  16 TAPE</v>
          </cell>
          <cell r="D973" t="str">
            <v>***ｼﾝｷ</v>
          </cell>
          <cell r="E973" t="str">
            <v>USC</v>
          </cell>
          <cell r="F973">
            <v>1.21</v>
          </cell>
          <cell r="H973">
            <v>2872</v>
          </cell>
        </row>
        <row r="974">
          <cell r="A974" t="str">
            <v>1110903340</v>
          </cell>
          <cell r="B974" t="str">
            <v>electronics parts</v>
          </cell>
          <cell r="C974" t="str">
            <v>ICX228AK</v>
          </cell>
          <cell r="D974" t="str">
            <v>***ｼﾝｷ</v>
          </cell>
          <cell r="E974" t="str">
            <v>USC</v>
          </cell>
          <cell r="F974">
            <v>13.62</v>
          </cell>
          <cell r="G974">
            <v>500</v>
          </cell>
          <cell r="H974">
            <v>2822</v>
          </cell>
        </row>
      </sheetData>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M"/>
      <sheetName val="LM"/>
      <sheetName val="SM"/>
      <sheetName val="PM"/>
      <sheetName val="部品棚卸MAR-2004"/>
      <sheetName val="INPUT"/>
      <sheetName val="FM"/>
      <sheetName val="TU"/>
      <sheetName val="FDB"/>
      <sheetName val="FCARD"/>
      <sheetName val="MAN"/>
      <sheetName val="00000000"/>
    </sheetNames>
    <sheetDataSet>
      <sheetData sheetId="0"/>
      <sheetData sheetId="1"/>
      <sheetData sheetId="2"/>
      <sheetData sheetId="3" refreshError="1">
        <row r="3">
          <cell r="B3" t="str">
            <v>新部品</v>
          </cell>
          <cell r="C3" t="str">
            <v>記号</v>
          </cell>
          <cell r="D3" t="str">
            <v>ﾊﾟｰﾂ分類</v>
          </cell>
          <cell r="E3" t="str">
            <v>ＴＶＣ調達名称</v>
          </cell>
          <cell r="F3" t="str">
            <v>保管場所</v>
          </cell>
          <cell r="G3" t="str">
            <v>仕入NO</v>
          </cell>
          <cell r="H3" t="str">
            <v>仕入先</v>
          </cell>
          <cell r="I3" t="str">
            <v>購入単価</v>
          </cell>
          <cell r="J3" t="str">
            <v>単位</v>
          </cell>
        </row>
        <row r="4">
          <cell r="B4" t="str">
            <v>123293037B</v>
          </cell>
          <cell r="C4">
            <v>5</v>
          </cell>
          <cell r="D4" t="str">
            <v>connection parts</v>
          </cell>
          <cell r="E4" t="str">
            <v>2P71#28(400)BW/SAN-DH!23</v>
          </cell>
          <cell r="F4" t="str">
            <v>SE005</v>
          </cell>
          <cell r="G4">
            <v>901</v>
          </cell>
          <cell r="H4" t="str">
            <v>SDV</v>
          </cell>
          <cell r="I4">
            <v>0.1111</v>
          </cell>
          <cell r="J4" t="str">
            <v>USD</v>
          </cell>
        </row>
        <row r="5">
          <cell r="B5" t="str">
            <v>123293387B</v>
          </cell>
          <cell r="C5">
            <v>5</v>
          </cell>
          <cell r="D5" t="str">
            <v>connection parts</v>
          </cell>
          <cell r="E5" t="str">
            <v>2P71#28(120)BW/SAN-PH!21</v>
          </cell>
          <cell r="F5" t="str">
            <v>SE009</v>
          </cell>
          <cell r="G5">
            <v>901</v>
          </cell>
          <cell r="H5" t="str">
            <v>SDV</v>
          </cell>
          <cell r="I5">
            <v>9.2700000000000005E-2</v>
          </cell>
          <cell r="J5" t="str">
            <v>USD</v>
          </cell>
        </row>
        <row r="6">
          <cell r="B6" t="str">
            <v>123293394B</v>
          </cell>
          <cell r="C6">
            <v>5</v>
          </cell>
          <cell r="D6" t="str">
            <v>connection parts</v>
          </cell>
          <cell r="E6" t="str">
            <v>2P71#28(260)BW/SAN-PH!1</v>
          </cell>
          <cell r="F6" t="str">
            <v>SE006</v>
          </cell>
          <cell r="G6">
            <v>901</v>
          </cell>
          <cell r="H6" t="str">
            <v>SDV</v>
          </cell>
          <cell r="I6">
            <v>0.1012</v>
          </cell>
          <cell r="J6" t="str">
            <v>USD</v>
          </cell>
        </row>
        <row r="7">
          <cell r="B7" t="str">
            <v>123293402B</v>
          </cell>
          <cell r="C7">
            <v>5</v>
          </cell>
          <cell r="D7" t="str">
            <v>connection parts</v>
          </cell>
          <cell r="E7" t="str">
            <v>3P1571#28(140)BWW/SAN-PH</v>
          </cell>
          <cell r="F7" t="str">
            <v>SE003</v>
          </cell>
          <cell r="G7">
            <v>901</v>
          </cell>
          <cell r="H7" t="str">
            <v>SDV</v>
          </cell>
          <cell r="I7">
            <v>0.1245</v>
          </cell>
          <cell r="J7" t="str">
            <v>USD</v>
          </cell>
        </row>
        <row r="8">
          <cell r="B8" t="str">
            <v>123293426B</v>
          </cell>
          <cell r="C8">
            <v>5</v>
          </cell>
          <cell r="D8" t="str">
            <v>connection parts</v>
          </cell>
          <cell r="E8" t="str">
            <v>5P1571#28(160)BW*4/SAN-P</v>
          </cell>
          <cell r="F8" t="str">
            <v>SE013</v>
          </cell>
          <cell r="G8">
            <v>901</v>
          </cell>
          <cell r="H8" t="str">
            <v>SDV</v>
          </cell>
          <cell r="I8">
            <v>0.20150000000000001</v>
          </cell>
          <cell r="J8" t="str">
            <v>USD</v>
          </cell>
        </row>
        <row r="9">
          <cell r="B9" t="str">
            <v>123293431B</v>
          </cell>
          <cell r="C9">
            <v>5</v>
          </cell>
          <cell r="D9" t="str">
            <v>connection parts</v>
          </cell>
          <cell r="E9" t="str">
            <v>5P1571#28(120)BW*4/SAN-P</v>
          </cell>
          <cell r="F9" t="str">
            <v>SE004</v>
          </cell>
          <cell r="G9">
            <v>901</v>
          </cell>
          <cell r="H9" t="str">
            <v>SDV</v>
          </cell>
          <cell r="I9">
            <v>0.1938</v>
          </cell>
          <cell r="J9" t="str">
            <v>USD</v>
          </cell>
        </row>
        <row r="10">
          <cell r="B10" t="str">
            <v>123293448B</v>
          </cell>
          <cell r="C10">
            <v>5</v>
          </cell>
          <cell r="D10" t="str">
            <v>connection parts</v>
          </cell>
          <cell r="E10" t="str">
            <v>6P1571#28(180)BW*5/SAN-P</v>
          </cell>
          <cell r="F10" t="str">
            <v>SE018</v>
          </cell>
          <cell r="G10">
            <v>901</v>
          </cell>
          <cell r="H10" t="str">
            <v>SDV</v>
          </cell>
          <cell r="I10">
            <v>0.23580000000000001</v>
          </cell>
          <cell r="J10" t="str">
            <v>USD</v>
          </cell>
        </row>
        <row r="11">
          <cell r="B11" t="str">
            <v>123293457B</v>
          </cell>
          <cell r="C11">
            <v>5</v>
          </cell>
          <cell r="D11" t="str">
            <v>connection parts</v>
          </cell>
          <cell r="E11" t="str">
            <v>8P71#28(350)BW*7/SAN-PH!</v>
          </cell>
          <cell r="F11" t="str">
            <v>SE020</v>
          </cell>
          <cell r="G11">
            <v>901</v>
          </cell>
          <cell r="H11" t="str">
            <v>SDV</v>
          </cell>
          <cell r="I11">
            <v>0.37540000000000001</v>
          </cell>
          <cell r="J11" t="str">
            <v>USD</v>
          </cell>
        </row>
        <row r="12">
          <cell r="B12" t="str">
            <v>123293468B</v>
          </cell>
          <cell r="C12">
            <v>5</v>
          </cell>
          <cell r="D12" t="str">
            <v>connection parts</v>
          </cell>
          <cell r="E12" t="str">
            <v>8P71#28(140)BW*7/SAN-PH!</v>
          </cell>
          <cell r="F12" t="str">
            <v>SE017</v>
          </cell>
          <cell r="G12">
            <v>901</v>
          </cell>
          <cell r="H12" t="str">
            <v>SDV</v>
          </cell>
          <cell r="I12">
            <v>0.31209999999999999</v>
          </cell>
          <cell r="J12" t="str">
            <v>USD</v>
          </cell>
        </row>
        <row r="13">
          <cell r="B13" t="str">
            <v>123293471B</v>
          </cell>
          <cell r="C13">
            <v>5</v>
          </cell>
          <cell r="D13" t="str">
            <v>connection parts</v>
          </cell>
          <cell r="E13" t="str">
            <v>2P71#28(300)BW/PH-5HAN!20</v>
          </cell>
          <cell r="F13" t="str">
            <v>SE026</v>
          </cell>
          <cell r="G13">
            <v>901</v>
          </cell>
          <cell r="H13" t="str">
            <v>SDV</v>
          </cell>
          <cell r="I13">
            <v>8.0299999999999996E-2</v>
          </cell>
          <cell r="J13" t="str">
            <v>USD</v>
          </cell>
        </row>
        <row r="14">
          <cell r="B14" t="str">
            <v>123294337A</v>
          </cell>
          <cell r="C14">
            <v>5</v>
          </cell>
          <cell r="D14" t="str">
            <v>connection parts</v>
          </cell>
          <cell r="E14" t="str">
            <v>3P1571#28(100)BWW/SAN-PH</v>
          </cell>
          <cell r="F14" t="str">
            <v>SE010</v>
          </cell>
          <cell r="G14">
            <v>901</v>
          </cell>
          <cell r="H14" t="str">
            <v>SDV</v>
          </cell>
          <cell r="I14">
            <v>0.12</v>
          </cell>
          <cell r="J14" t="str">
            <v>USD</v>
          </cell>
        </row>
        <row r="15">
          <cell r="B15" t="str">
            <v>123294377A</v>
          </cell>
          <cell r="C15">
            <v>5</v>
          </cell>
          <cell r="D15" t="str">
            <v>connection parts</v>
          </cell>
          <cell r="E15" t="str">
            <v>3P1571#28(200)BWW/ZH-5</v>
          </cell>
          <cell r="F15" t="str">
            <v>SE007</v>
          </cell>
          <cell r="G15">
            <v>901</v>
          </cell>
          <cell r="H15" t="str">
            <v>SDV</v>
          </cell>
          <cell r="I15">
            <v>9.4799999999999995E-2</v>
          </cell>
          <cell r="J15" t="str">
            <v>USD</v>
          </cell>
        </row>
        <row r="16">
          <cell r="B16" t="str">
            <v>123294382A</v>
          </cell>
          <cell r="C16">
            <v>5</v>
          </cell>
          <cell r="D16" t="str">
            <v>connection parts</v>
          </cell>
          <cell r="E16" t="str">
            <v>3P71B91HZ#28(300)SAN-PH</v>
          </cell>
          <cell r="F16" t="str">
            <v>SE014</v>
          </cell>
          <cell r="G16">
            <v>901</v>
          </cell>
          <cell r="H16" t="str">
            <v>SDV</v>
          </cell>
          <cell r="I16">
            <v>0.2636</v>
          </cell>
          <cell r="J16" t="str">
            <v>USD</v>
          </cell>
        </row>
        <row r="17">
          <cell r="B17" t="str">
            <v>123294553B</v>
          </cell>
          <cell r="C17">
            <v>5</v>
          </cell>
          <cell r="D17" t="str">
            <v>connection parts</v>
          </cell>
          <cell r="E17" t="str">
            <v>CP40SAL Video Connector</v>
          </cell>
          <cell r="F17" t="str">
            <v>SE022</v>
          </cell>
          <cell r="G17">
            <v>901</v>
          </cell>
          <cell r="H17" t="str">
            <v>SDV</v>
          </cell>
          <cell r="I17">
            <v>0.4481</v>
          </cell>
          <cell r="J17" t="str">
            <v>USD</v>
          </cell>
        </row>
        <row r="18">
          <cell r="B18">
            <v>1232958240</v>
          </cell>
          <cell r="C18">
            <v>5</v>
          </cell>
          <cell r="D18" t="str">
            <v>connection parts</v>
          </cell>
          <cell r="E18" t="str">
            <v>CP40SAL Black Out Connector</v>
          </cell>
          <cell r="F18" t="str">
            <v>SE015</v>
          </cell>
          <cell r="G18">
            <v>901</v>
          </cell>
          <cell r="H18" t="str">
            <v>SDV</v>
          </cell>
          <cell r="I18">
            <v>0.4723</v>
          </cell>
          <cell r="J18" t="str">
            <v>USD</v>
          </cell>
        </row>
        <row r="19">
          <cell r="B19">
            <v>1232958390</v>
          </cell>
          <cell r="C19">
            <v>5</v>
          </cell>
          <cell r="D19" t="str">
            <v>connection parts</v>
          </cell>
          <cell r="E19" t="str">
            <v>10P1571#28(220)BW*9/SAN-</v>
          </cell>
          <cell r="F19" t="str">
            <v>SE011</v>
          </cell>
          <cell r="G19">
            <v>901</v>
          </cell>
          <cell r="H19" t="str">
            <v>SDV</v>
          </cell>
          <cell r="I19">
            <v>0.4083</v>
          </cell>
          <cell r="J19" t="str">
            <v>USD</v>
          </cell>
        </row>
        <row r="20">
          <cell r="B20">
            <v>1232958460</v>
          </cell>
          <cell r="C20">
            <v>5</v>
          </cell>
          <cell r="D20" t="str">
            <v>connection parts</v>
          </cell>
          <cell r="E20" t="str">
            <v>12P1571#28(220)BW*11/SAN</v>
          </cell>
          <cell r="F20" t="str">
            <v>SE021</v>
          </cell>
          <cell r="G20">
            <v>901</v>
          </cell>
          <cell r="H20" t="str">
            <v>SDV</v>
          </cell>
          <cell r="I20">
            <v>0.49380000000000002</v>
          </cell>
          <cell r="J20" t="str">
            <v>USD</v>
          </cell>
        </row>
        <row r="21">
          <cell r="B21">
            <v>1232975410</v>
          </cell>
          <cell r="C21">
            <v>5</v>
          </cell>
          <cell r="D21" t="str">
            <v>connection parts</v>
          </cell>
          <cell r="E21" t="str">
            <v>2P1007#26(290)BW/SAN-PH</v>
          </cell>
          <cell r="F21" t="str">
            <v>SE002</v>
          </cell>
          <cell r="G21">
            <v>901</v>
          </cell>
          <cell r="H21" t="str">
            <v>SDV</v>
          </cell>
          <cell r="I21">
            <v>9.9900000000000003E-2</v>
          </cell>
          <cell r="J21" t="str">
            <v>USD</v>
          </cell>
        </row>
        <row r="22">
          <cell r="B22">
            <v>1232975500</v>
          </cell>
          <cell r="C22">
            <v>5</v>
          </cell>
          <cell r="D22" t="str">
            <v>connection parts</v>
          </cell>
          <cell r="E22" t="str">
            <v>2P1007#26(160)BW/SAN-PH</v>
          </cell>
          <cell r="F22" t="str">
            <v>SE001</v>
          </cell>
          <cell r="G22">
            <v>901</v>
          </cell>
          <cell r="H22" t="str">
            <v>SDV</v>
          </cell>
          <cell r="I22">
            <v>9.4899999999999998E-2</v>
          </cell>
          <cell r="J22" t="str">
            <v>USD</v>
          </cell>
        </row>
        <row r="23">
          <cell r="B23">
            <v>1232975610</v>
          </cell>
          <cell r="C23">
            <v>5</v>
          </cell>
          <cell r="D23" t="str">
            <v>connection parts</v>
          </cell>
          <cell r="E23" t="str">
            <v>3P1007#26(150)BWW/SAN-PH</v>
          </cell>
          <cell r="F23" t="str">
            <v>SE008</v>
          </cell>
          <cell r="G23">
            <v>901</v>
          </cell>
          <cell r="H23" t="str">
            <v>SDV</v>
          </cell>
          <cell r="I23">
            <v>0.1193</v>
          </cell>
          <cell r="J23" t="str">
            <v>USD</v>
          </cell>
        </row>
        <row r="24">
          <cell r="B24">
            <v>1232975890</v>
          </cell>
          <cell r="C24">
            <v>5</v>
          </cell>
          <cell r="D24" t="str">
            <v>connection parts</v>
          </cell>
          <cell r="E24" t="str">
            <v>10P1007#26(70)BW*9SAN-PH</v>
          </cell>
          <cell r="F24" t="str">
            <v>SE016</v>
          </cell>
          <cell r="G24">
            <v>901</v>
          </cell>
          <cell r="H24" t="str">
            <v>SDV</v>
          </cell>
          <cell r="I24">
            <v>0.33729999999999999</v>
          </cell>
          <cell r="J24" t="str">
            <v>USD</v>
          </cell>
        </row>
        <row r="25">
          <cell r="B25">
            <v>1233904750</v>
          </cell>
          <cell r="C25">
            <v>5</v>
          </cell>
          <cell r="D25" t="str">
            <v>connection parts</v>
          </cell>
          <cell r="E25" t="str">
            <v>3P1672#22(70)BAW/VH-15</v>
          </cell>
          <cell r="F25" t="str">
            <v>SE034</v>
          </cell>
          <cell r="G25">
            <v>901</v>
          </cell>
          <cell r="H25" t="str">
            <v>SDV</v>
          </cell>
          <cell r="I25">
            <v>9.6100000000000005E-2</v>
          </cell>
          <cell r="J25" t="str">
            <v>USD</v>
          </cell>
        </row>
        <row r="26">
          <cell r="B26">
            <v>1233904800</v>
          </cell>
          <cell r="C26">
            <v>5</v>
          </cell>
          <cell r="D26" t="str">
            <v>connection parts</v>
          </cell>
          <cell r="E26" t="str">
            <v>6-4P72#22(70)WWABAW/VHVH</v>
          </cell>
          <cell r="F26" t="str">
            <v>SE031</v>
          </cell>
          <cell r="G26">
            <v>901</v>
          </cell>
          <cell r="H26" t="str">
            <v>SDV</v>
          </cell>
          <cell r="I26">
            <v>0.25030000000000002</v>
          </cell>
          <cell r="J26" t="str">
            <v>USD</v>
          </cell>
        </row>
        <row r="27">
          <cell r="B27">
            <v>1233904970</v>
          </cell>
          <cell r="C27">
            <v>5</v>
          </cell>
          <cell r="D27" t="str">
            <v>connection parts</v>
          </cell>
          <cell r="E27" t="str">
            <v>2P10007#26(70)WW/EH-EH</v>
          </cell>
          <cell r="F27" t="str">
            <v>SE025</v>
          </cell>
          <cell r="G27">
            <v>901</v>
          </cell>
          <cell r="H27" t="str">
            <v>SDV</v>
          </cell>
          <cell r="I27">
            <v>8.8900000000000007E-2</v>
          </cell>
          <cell r="J27" t="str">
            <v>USD</v>
          </cell>
        </row>
        <row r="28">
          <cell r="B28">
            <v>1233905070</v>
          </cell>
          <cell r="C28">
            <v>5</v>
          </cell>
          <cell r="D28" t="str">
            <v>connection parts</v>
          </cell>
          <cell r="E28" t="str">
            <v>4P33#26(270.200)H/SB-SB2</v>
          </cell>
          <cell r="F28" t="str">
            <v>SE012</v>
          </cell>
          <cell r="G28">
            <v>901</v>
          </cell>
          <cell r="H28" t="str">
            <v>SDV</v>
          </cell>
          <cell r="I28">
            <v>0.44679999999999997</v>
          </cell>
          <cell r="J28" t="str">
            <v>USD</v>
          </cell>
        </row>
        <row r="29">
          <cell r="B29">
            <v>1233911880</v>
          </cell>
          <cell r="C29">
            <v>5</v>
          </cell>
          <cell r="D29" t="str">
            <v>connection parts</v>
          </cell>
          <cell r="E29" t="str">
            <v>5P15#22(120)BAWAA/VH15</v>
          </cell>
          <cell r="F29" t="str">
            <v>SE029</v>
          </cell>
          <cell r="G29">
            <v>901</v>
          </cell>
          <cell r="H29" t="str">
            <v>SDV</v>
          </cell>
          <cell r="I29">
            <v>0.14460000000000001</v>
          </cell>
          <cell r="J29" t="str">
            <v>USD</v>
          </cell>
        </row>
        <row r="30">
          <cell r="B30">
            <v>1233933390</v>
          </cell>
          <cell r="C30">
            <v>5</v>
          </cell>
          <cell r="D30" t="str">
            <v>connection parts</v>
          </cell>
          <cell r="E30" t="str">
            <v>11P07#26(120)BW*10/SANPH</v>
          </cell>
          <cell r="F30" t="str">
            <v>SE019</v>
          </cell>
          <cell r="G30">
            <v>901</v>
          </cell>
          <cell r="H30" t="str">
            <v>SDV</v>
          </cell>
          <cell r="I30">
            <v>0.3826</v>
          </cell>
          <cell r="J30" t="str">
            <v>USD</v>
          </cell>
        </row>
        <row r="31">
          <cell r="B31">
            <v>1233951390</v>
          </cell>
          <cell r="C31">
            <v>5</v>
          </cell>
          <cell r="D31" t="str">
            <v>connection parts</v>
          </cell>
          <cell r="E31" t="str">
            <v>4-2P15#22(220)TAAR/VH-VH</v>
          </cell>
          <cell r="F31" t="str">
            <v>SE036</v>
          </cell>
          <cell r="G31">
            <v>901</v>
          </cell>
          <cell r="H31" t="str">
            <v>SDV</v>
          </cell>
          <cell r="I31">
            <v>0.14549999999999999</v>
          </cell>
          <cell r="J31" t="str">
            <v>USD</v>
          </cell>
        </row>
        <row r="32">
          <cell r="B32">
            <v>1233923520</v>
          </cell>
          <cell r="C32">
            <v>5</v>
          </cell>
          <cell r="D32" t="str">
            <v>connection parts</v>
          </cell>
          <cell r="E32" t="str">
            <v>5P72#20(100)BAWAA/VH15</v>
          </cell>
          <cell r="F32" t="str">
            <v>SE042</v>
          </cell>
          <cell r="G32">
            <v>901</v>
          </cell>
          <cell r="H32" t="str">
            <v>SDV</v>
          </cell>
          <cell r="I32">
            <v>0.11749999999999999</v>
          </cell>
          <cell r="J32" t="str">
            <v>USD</v>
          </cell>
        </row>
        <row r="33">
          <cell r="B33">
            <v>1233967540</v>
          </cell>
          <cell r="C33">
            <v>5</v>
          </cell>
          <cell r="D33" t="str">
            <v>connection parts</v>
          </cell>
          <cell r="E33" t="str">
            <v>4-3P72#20(80)WAABZ/VH-VH</v>
          </cell>
          <cell r="F33" t="str">
            <v>SE043</v>
          </cell>
          <cell r="G33">
            <v>901</v>
          </cell>
          <cell r="H33" t="str">
            <v>SDV</v>
          </cell>
          <cell r="I33">
            <v>0.1578</v>
          </cell>
          <cell r="J33" t="str">
            <v>USD</v>
          </cell>
        </row>
        <row r="34">
          <cell r="B34" t="str">
            <v>123396592A</v>
          </cell>
          <cell r="C34">
            <v>5</v>
          </cell>
          <cell r="D34" t="str">
            <v>connection parts</v>
          </cell>
          <cell r="E34" t="str">
            <v>6P07#26(180)W*6/EH-EH</v>
          </cell>
          <cell r="F34" t="str">
            <v>SE050</v>
          </cell>
          <cell r="G34">
            <v>901</v>
          </cell>
          <cell r="H34" t="str">
            <v>SDV</v>
          </cell>
          <cell r="I34">
            <v>0.2918</v>
          </cell>
          <cell r="J34" t="str">
            <v>USD</v>
          </cell>
        </row>
        <row r="35">
          <cell r="B35" t="str">
            <v>123396604B</v>
          </cell>
          <cell r="C35">
            <v>5</v>
          </cell>
          <cell r="D35" t="str">
            <v>connection parts</v>
          </cell>
          <cell r="E35" t="str">
            <v>5P-1685#28(50)W*5/SH-SH</v>
          </cell>
          <cell r="F35" t="str">
            <v>SE051</v>
          </cell>
          <cell r="G35">
            <v>901</v>
          </cell>
          <cell r="H35" t="str">
            <v>SDV</v>
          </cell>
          <cell r="I35">
            <v>0.32129999999999997</v>
          </cell>
          <cell r="J35" t="str">
            <v>USD</v>
          </cell>
        </row>
        <row r="36">
          <cell r="B36" t="str">
            <v>123396615B</v>
          </cell>
          <cell r="C36">
            <v>5</v>
          </cell>
          <cell r="D36" t="str">
            <v>connection parts</v>
          </cell>
          <cell r="E36" t="str">
            <v>7P-1685#28(50)W*7/SH-SH</v>
          </cell>
          <cell r="F36" t="str">
            <v>SE052</v>
          </cell>
          <cell r="G36">
            <v>901</v>
          </cell>
          <cell r="H36" t="str">
            <v>SDV</v>
          </cell>
          <cell r="I36">
            <v>0.42720000000000002</v>
          </cell>
          <cell r="J36" t="str">
            <v>USD</v>
          </cell>
        </row>
        <row r="37">
          <cell r="B37" t="str">
            <v>123396628B</v>
          </cell>
          <cell r="C37">
            <v>5</v>
          </cell>
          <cell r="D37" t="str">
            <v>connection parts</v>
          </cell>
          <cell r="E37" t="str">
            <v>8P-1685#28(100)W*8/SH-SH</v>
          </cell>
          <cell r="F37" t="str">
            <v>SE053</v>
          </cell>
          <cell r="G37">
            <v>901</v>
          </cell>
          <cell r="H37" t="str">
            <v>SDV</v>
          </cell>
          <cell r="I37">
            <v>0.4909</v>
          </cell>
          <cell r="J37" t="str">
            <v>USD</v>
          </cell>
        </row>
        <row r="38">
          <cell r="B38" t="str">
            <v>123396633B</v>
          </cell>
          <cell r="C38">
            <v>5</v>
          </cell>
          <cell r="D38" t="str">
            <v>connection parts</v>
          </cell>
          <cell r="E38" t="str">
            <v>10P1685#28(50)W*10/SH-SH</v>
          </cell>
          <cell r="F38" t="str">
            <v>SE054</v>
          </cell>
          <cell r="G38">
            <v>901</v>
          </cell>
          <cell r="H38" t="str">
            <v>SDV</v>
          </cell>
          <cell r="I38">
            <v>0.58620000000000005</v>
          </cell>
          <cell r="J38" t="str">
            <v>USD</v>
          </cell>
        </row>
        <row r="39">
          <cell r="B39">
            <v>1233970760</v>
          </cell>
          <cell r="C39">
            <v>5</v>
          </cell>
          <cell r="D39" t="str">
            <v>connection parts</v>
          </cell>
          <cell r="E39" t="str">
            <v>5P72#20(80)BAWAA/VH-15ﾊﾝ</v>
          </cell>
          <cell r="F39" t="str">
            <v>SE048</v>
          </cell>
          <cell r="G39">
            <v>901</v>
          </cell>
          <cell r="H39" t="str">
            <v>SDV</v>
          </cell>
          <cell r="I39">
            <v>0.14180000000000001</v>
          </cell>
          <cell r="J39" t="str">
            <v>USD</v>
          </cell>
        </row>
        <row r="40">
          <cell r="B40">
            <v>1233980000</v>
          </cell>
          <cell r="C40">
            <v>5</v>
          </cell>
          <cell r="D40" t="str">
            <v>connection parts</v>
          </cell>
          <cell r="E40" t="str">
            <v>5P72#20(310)BAWAA/VH-15ﾊﾝ</v>
          </cell>
          <cell r="F40" t="str">
            <v>SE049</v>
          </cell>
          <cell r="G40">
            <v>901</v>
          </cell>
          <cell r="H40" t="str">
            <v>SDV</v>
          </cell>
          <cell r="I40">
            <v>0.2145</v>
          </cell>
          <cell r="J40" t="str">
            <v>USD</v>
          </cell>
        </row>
        <row r="41">
          <cell r="B41" t="str">
            <v>123396585B</v>
          </cell>
          <cell r="C41">
            <v>5</v>
          </cell>
          <cell r="D41" t="str">
            <v>connection parts</v>
          </cell>
          <cell r="E41" t="str">
            <v>8P-1685#28(55)W*8/SH-SH</v>
          </cell>
          <cell r="F41" t="str">
            <v>SG005</v>
          </cell>
          <cell r="G41">
            <v>901</v>
          </cell>
          <cell r="H41" t="str">
            <v>SDV</v>
          </cell>
          <cell r="I41">
            <v>0.45529999999999998</v>
          </cell>
          <cell r="J41" t="str">
            <v>USD</v>
          </cell>
        </row>
        <row r="42">
          <cell r="B42">
            <v>1233977110</v>
          </cell>
          <cell r="C42">
            <v>5</v>
          </cell>
          <cell r="D42" t="str">
            <v>connection parts</v>
          </cell>
          <cell r="E42" t="str">
            <v>4P1685#28(70)W*4/SH-SH</v>
          </cell>
          <cell r="F42" t="str">
            <v>SG006</v>
          </cell>
          <cell r="G42">
            <v>901</v>
          </cell>
          <cell r="H42" t="str">
            <v>SDV</v>
          </cell>
          <cell r="I42">
            <v>0.25280000000000002</v>
          </cell>
          <cell r="J42" t="str">
            <v>USD</v>
          </cell>
        </row>
        <row r="43">
          <cell r="B43">
            <v>1233977240</v>
          </cell>
          <cell r="C43">
            <v>5</v>
          </cell>
          <cell r="D43" t="str">
            <v>connection parts</v>
          </cell>
          <cell r="E43" t="str">
            <v>3P1685#28(45)W*3/SH-SH</v>
          </cell>
          <cell r="F43" t="str">
            <v>SG007</v>
          </cell>
          <cell r="G43">
            <v>901</v>
          </cell>
          <cell r="H43" t="str">
            <v>SDV</v>
          </cell>
          <cell r="I43">
            <v>0.21829999999999999</v>
          </cell>
          <cell r="J43" t="str">
            <v>USD</v>
          </cell>
        </row>
        <row r="44">
          <cell r="B44">
            <v>1233977390</v>
          </cell>
          <cell r="C44">
            <v>5</v>
          </cell>
          <cell r="D44" t="str">
            <v>connection parts</v>
          </cell>
          <cell r="E44" t="str">
            <v>2P1007#26(175)WW/PHPH</v>
          </cell>
          <cell r="F44" t="str">
            <v>SG008</v>
          </cell>
          <cell r="G44">
            <v>901</v>
          </cell>
          <cell r="H44" t="str">
            <v>SDV</v>
          </cell>
          <cell r="I44">
            <v>8.5800000000000001E-2</v>
          </cell>
          <cell r="J44" t="str">
            <v>USD</v>
          </cell>
        </row>
        <row r="45">
          <cell r="B45">
            <v>1233979800</v>
          </cell>
          <cell r="C45">
            <v>5</v>
          </cell>
          <cell r="D45" t="str">
            <v>connection parts</v>
          </cell>
          <cell r="E45" t="str">
            <v>10P1685#28(90)W*10/SH-SH</v>
          </cell>
          <cell r="F45" t="str">
            <v>SG009</v>
          </cell>
          <cell r="G45">
            <v>901</v>
          </cell>
          <cell r="H45" t="str">
            <v>SDV</v>
          </cell>
          <cell r="I45">
            <v>0.54500000000000004</v>
          </cell>
          <cell r="J45" t="str">
            <v>USD</v>
          </cell>
        </row>
        <row r="46">
          <cell r="B46">
            <v>1233979970</v>
          </cell>
          <cell r="C46">
            <v>5</v>
          </cell>
          <cell r="D46" t="str">
            <v>connection parts</v>
          </cell>
          <cell r="E46" t="str">
            <v>6P1685#28(75)W*6/SH-SH</v>
          </cell>
          <cell r="F46" t="str">
            <v>SG010</v>
          </cell>
          <cell r="G46">
            <v>901</v>
          </cell>
          <cell r="H46" t="str">
            <v>SDV</v>
          </cell>
          <cell r="I46">
            <v>0.34360000000000002</v>
          </cell>
          <cell r="J46" t="str">
            <v>USD</v>
          </cell>
        </row>
        <row r="47">
          <cell r="B47" t="str">
            <v>123396556B</v>
          </cell>
          <cell r="C47">
            <v>5</v>
          </cell>
          <cell r="D47" t="str">
            <v>connection parts</v>
          </cell>
          <cell r="E47" t="str">
            <v>2P1685#28(45)W*2/SH-SH</v>
          </cell>
          <cell r="F47" t="str">
            <v>SO005</v>
          </cell>
          <cell r="G47">
            <v>901</v>
          </cell>
          <cell r="H47" t="str">
            <v>SDV</v>
          </cell>
          <cell r="I47">
            <v>0.153</v>
          </cell>
          <cell r="J47" t="str">
            <v>USD</v>
          </cell>
        </row>
        <row r="48">
          <cell r="B48" t="str">
            <v>123396570B</v>
          </cell>
          <cell r="C48">
            <v>5</v>
          </cell>
          <cell r="D48" t="str">
            <v>connection parts</v>
          </cell>
          <cell r="E48" t="str">
            <v>6P-1685#28(65)W*6/SH-SH</v>
          </cell>
          <cell r="F48" t="str">
            <v>SO006</v>
          </cell>
          <cell r="G48">
            <v>901</v>
          </cell>
          <cell r="H48" t="str">
            <v>SDV</v>
          </cell>
          <cell r="I48">
            <v>0.35249999999999998</v>
          </cell>
          <cell r="J48" t="str">
            <v>USD</v>
          </cell>
        </row>
        <row r="49">
          <cell r="B49">
            <v>1233976290</v>
          </cell>
          <cell r="C49">
            <v>5</v>
          </cell>
          <cell r="D49" t="str">
            <v>connection parts</v>
          </cell>
          <cell r="E49" t="str">
            <v>8P1685#28(120)W*8/SH-SH</v>
          </cell>
          <cell r="F49" t="str">
            <v>SO007</v>
          </cell>
          <cell r="G49">
            <v>901</v>
          </cell>
          <cell r="H49" t="str">
            <v>SDV</v>
          </cell>
          <cell r="I49">
            <v>0.43659999999999999</v>
          </cell>
          <cell r="J49" t="str">
            <v>USD</v>
          </cell>
        </row>
        <row r="50">
          <cell r="B50">
            <v>1233976340</v>
          </cell>
          <cell r="C50">
            <v>5</v>
          </cell>
          <cell r="D50" t="str">
            <v>connection parts</v>
          </cell>
          <cell r="E50" t="str">
            <v>6P1685#28(150)W*6/SH-SH</v>
          </cell>
          <cell r="F50" t="str">
            <v>SO008</v>
          </cell>
          <cell r="G50">
            <v>901</v>
          </cell>
          <cell r="H50" t="str">
            <v>SDV</v>
          </cell>
          <cell r="I50">
            <v>0.3337</v>
          </cell>
          <cell r="J50" t="str">
            <v>USD</v>
          </cell>
        </row>
        <row r="51">
          <cell r="B51">
            <v>1233976410</v>
          </cell>
          <cell r="C51">
            <v>5</v>
          </cell>
          <cell r="D51" t="str">
            <v>connection parts</v>
          </cell>
          <cell r="E51" t="str">
            <v>10P1685#28(80)W*10/SH-SH</v>
          </cell>
          <cell r="F51" t="str">
            <v>SO009</v>
          </cell>
          <cell r="G51">
            <v>901</v>
          </cell>
          <cell r="H51" t="str">
            <v>SDV</v>
          </cell>
          <cell r="I51">
            <v>0.54490000000000005</v>
          </cell>
          <cell r="J51" t="str">
            <v>USD</v>
          </cell>
        </row>
        <row r="52">
          <cell r="B52">
            <v>1233976500</v>
          </cell>
          <cell r="C52">
            <v>5</v>
          </cell>
          <cell r="D52" t="str">
            <v>connection parts</v>
          </cell>
          <cell r="E52" t="str">
            <v>4P1685#28(100)W*4/SH-SH</v>
          </cell>
          <cell r="F52" t="str">
            <v>SO010</v>
          </cell>
          <cell r="G52">
            <v>901</v>
          </cell>
          <cell r="H52" t="str">
            <v>SDV</v>
          </cell>
          <cell r="I52">
            <v>0.255</v>
          </cell>
          <cell r="J52" t="str">
            <v>USD</v>
          </cell>
        </row>
        <row r="53">
          <cell r="B53">
            <v>1233976610</v>
          </cell>
          <cell r="C53">
            <v>5</v>
          </cell>
          <cell r="D53" t="str">
            <v>connection parts</v>
          </cell>
          <cell r="E53" t="str">
            <v>3P1685#28(100)W*3/SH-SH</v>
          </cell>
          <cell r="F53" t="str">
            <v>SO011</v>
          </cell>
          <cell r="G53">
            <v>901</v>
          </cell>
          <cell r="H53" t="str">
            <v>SDV</v>
          </cell>
          <cell r="I53">
            <v>0.2</v>
          </cell>
          <cell r="J53" t="str">
            <v>USD</v>
          </cell>
        </row>
        <row r="54">
          <cell r="B54">
            <v>1233976740</v>
          </cell>
          <cell r="C54">
            <v>5</v>
          </cell>
          <cell r="D54" t="str">
            <v>connection parts</v>
          </cell>
          <cell r="E54" t="str">
            <v>2P1571#28(150)WB/SH-3-5ﾊﾝ</v>
          </cell>
          <cell r="F54" t="str">
            <v>SO012</v>
          </cell>
          <cell r="G54">
            <v>901</v>
          </cell>
          <cell r="H54" t="str">
            <v>SDV</v>
          </cell>
          <cell r="I54">
            <v>7.4700000000000003E-2</v>
          </cell>
          <cell r="J54" t="str">
            <v>USD</v>
          </cell>
        </row>
        <row r="55">
          <cell r="B55" t="str">
            <v>123398341A</v>
          </cell>
          <cell r="C55">
            <v>5</v>
          </cell>
          <cell r="D55" t="str">
            <v>connection parts</v>
          </cell>
          <cell r="E55" t="str">
            <v>6P1571#28(130)B*6/SH-SH</v>
          </cell>
          <cell r="F55" t="str">
            <v>SO013</v>
          </cell>
          <cell r="G55">
            <v>901</v>
          </cell>
          <cell r="H55" t="str">
            <v>SDV</v>
          </cell>
          <cell r="I55">
            <v>0.32440000000000002</v>
          </cell>
          <cell r="J55" t="str">
            <v>USD</v>
          </cell>
        </row>
        <row r="56">
          <cell r="B56" t="str">
            <v>123398350A</v>
          </cell>
          <cell r="C56">
            <v>5</v>
          </cell>
          <cell r="D56" t="str">
            <v>connection parts</v>
          </cell>
          <cell r="E56" t="str">
            <v>8P1571#28(120)B*8/SH-SH</v>
          </cell>
          <cell r="F56" t="str">
            <v>SO014</v>
          </cell>
          <cell r="G56">
            <v>901</v>
          </cell>
          <cell r="H56" t="str">
            <v>SDV</v>
          </cell>
          <cell r="I56">
            <v>0.42859999999999998</v>
          </cell>
          <cell r="J56" t="str">
            <v>USD</v>
          </cell>
        </row>
        <row r="57">
          <cell r="B57">
            <v>1233983610</v>
          </cell>
          <cell r="C57">
            <v>5</v>
          </cell>
          <cell r="D57" t="str">
            <v>connection parts</v>
          </cell>
          <cell r="E57" t="str">
            <v>9P1571#28(80)W*9/SH-SH</v>
          </cell>
          <cell r="F57" t="str">
            <v>SO015</v>
          </cell>
          <cell r="G57">
            <v>901</v>
          </cell>
          <cell r="H57" t="str">
            <v>SDV</v>
          </cell>
          <cell r="I57">
            <v>0.52290000000000003</v>
          </cell>
          <cell r="J57" t="str">
            <v>USD</v>
          </cell>
        </row>
        <row r="58">
          <cell r="B58">
            <v>1233987320</v>
          </cell>
          <cell r="C58">
            <v>5</v>
          </cell>
          <cell r="D58" t="str">
            <v>connection parts</v>
          </cell>
          <cell r="E58" t="str">
            <v>3P1685#28(70)W*3/SH-SH</v>
          </cell>
          <cell r="F58" t="str">
            <v>SO016</v>
          </cell>
          <cell r="G58">
            <v>901</v>
          </cell>
          <cell r="H58" t="str">
            <v>SDV</v>
          </cell>
          <cell r="I58">
            <v>0.19869999999999999</v>
          </cell>
          <cell r="J58" t="str">
            <v>USD</v>
          </cell>
        </row>
        <row r="59">
          <cell r="B59">
            <v>1233987490</v>
          </cell>
          <cell r="C59">
            <v>5</v>
          </cell>
          <cell r="D59" t="str">
            <v>connection parts</v>
          </cell>
          <cell r="E59" t="str">
            <v>4P1061#28(50)T-Y/DF13-5ﾑｷ</v>
          </cell>
          <cell r="F59" t="str">
            <v>SO017</v>
          </cell>
          <cell r="G59">
            <v>901</v>
          </cell>
          <cell r="H59" t="str">
            <v>SDV</v>
          </cell>
          <cell r="I59">
            <v>0.53169999999999995</v>
          </cell>
          <cell r="J59" t="str">
            <v>USD</v>
          </cell>
        </row>
        <row r="60">
          <cell r="B60">
            <v>1233976890</v>
          </cell>
          <cell r="E60" t="str">
            <v>2P1685#28(100)W*2/SH-SH</v>
          </cell>
          <cell r="F60" t="str">
            <v>SQ027</v>
          </cell>
          <cell r="G60">
            <v>901</v>
          </cell>
          <cell r="H60" t="str">
            <v>SDV</v>
          </cell>
          <cell r="I60">
            <v>0.15540000000000001</v>
          </cell>
          <cell r="J60" t="str">
            <v>USD</v>
          </cell>
        </row>
        <row r="61">
          <cell r="B61">
            <v>1321606290</v>
          </cell>
          <cell r="C61">
            <v>7</v>
          </cell>
          <cell r="D61" t="str">
            <v xml:space="preserve">packing material </v>
          </cell>
          <cell r="E61" t="str">
            <v>CMS40P Packing Case</v>
          </cell>
          <cell r="F61" t="str">
            <v>SI001</v>
          </cell>
          <cell r="G61">
            <v>902</v>
          </cell>
          <cell r="H61" t="str">
            <v>NHATQUANG</v>
          </cell>
          <cell r="I61">
            <v>33000</v>
          </cell>
          <cell r="J61" t="str">
            <v>VND</v>
          </cell>
        </row>
        <row r="62">
          <cell r="B62">
            <v>1321606340</v>
          </cell>
          <cell r="C62">
            <v>7</v>
          </cell>
          <cell r="D62" t="str">
            <v xml:space="preserve">packing material </v>
          </cell>
          <cell r="E62" t="str">
            <v>CP10AL Packing Case</v>
          </cell>
          <cell r="F62" t="str">
            <v>SI003</v>
          </cell>
          <cell r="G62">
            <v>902</v>
          </cell>
          <cell r="H62" t="str">
            <v>NHATQUANG</v>
          </cell>
          <cell r="I62">
            <v>8500</v>
          </cell>
          <cell r="J62" t="str">
            <v>VND</v>
          </cell>
        </row>
        <row r="63">
          <cell r="B63">
            <v>1321606410</v>
          </cell>
          <cell r="C63">
            <v>7</v>
          </cell>
          <cell r="D63" t="str">
            <v xml:space="preserve">packing material </v>
          </cell>
          <cell r="E63" t="str">
            <v>CP40 Packing Case</v>
          </cell>
          <cell r="F63" t="str">
            <v>SI005</v>
          </cell>
          <cell r="G63">
            <v>902</v>
          </cell>
          <cell r="H63" t="str">
            <v>NHATQUANG</v>
          </cell>
          <cell r="I63">
            <v>18000</v>
          </cell>
          <cell r="J63" t="str">
            <v>VND</v>
          </cell>
        </row>
        <row r="64">
          <cell r="B64" t="str">
            <v>V320600150</v>
          </cell>
          <cell r="C64">
            <v>7</v>
          </cell>
          <cell r="D64" t="str">
            <v xml:space="preserve">packing material </v>
          </cell>
          <cell r="E64" t="str">
            <v>CMS40P Outer Packing Case</v>
          </cell>
          <cell r="F64" t="str">
            <v>SI002</v>
          </cell>
          <cell r="G64">
            <v>902</v>
          </cell>
          <cell r="H64" t="str">
            <v>NHATQUANG</v>
          </cell>
          <cell r="I64">
            <v>7600</v>
          </cell>
          <cell r="J64" t="str">
            <v>VND</v>
          </cell>
        </row>
        <row r="65">
          <cell r="B65" t="str">
            <v>V320600280</v>
          </cell>
          <cell r="C65">
            <v>7</v>
          </cell>
          <cell r="D65" t="str">
            <v xml:space="preserve">packing material </v>
          </cell>
          <cell r="E65" t="str">
            <v>CP40L Outer Packing Case</v>
          </cell>
          <cell r="F65" t="str">
            <v>SI006</v>
          </cell>
          <cell r="G65">
            <v>902</v>
          </cell>
          <cell r="H65" t="str">
            <v>NHATQUANG</v>
          </cell>
          <cell r="I65">
            <v>8200</v>
          </cell>
          <cell r="J65" t="str">
            <v>VND</v>
          </cell>
        </row>
        <row r="66">
          <cell r="B66" t="str">
            <v>V32060033A</v>
          </cell>
          <cell r="C66">
            <v>7</v>
          </cell>
          <cell r="D66" t="str">
            <v xml:space="preserve">packing material </v>
          </cell>
          <cell r="E66" t="str">
            <v>CP10AL Outer Packing Case</v>
          </cell>
          <cell r="F66" t="str">
            <v>SI004</v>
          </cell>
          <cell r="G66">
            <v>902</v>
          </cell>
          <cell r="H66" t="str">
            <v>NHATQUANG</v>
          </cell>
          <cell r="I66">
            <v>6840</v>
          </cell>
          <cell r="J66" t="str">
            <v>VND</v>
          </cell>
        </row>
        <row r="67">
          <cell r="B67">
            <v>1321612330</v>
          </cell>
          <cell r="C67">
            <v>7</v>
          </cell>
          <cell r="D67" t="str">
            <v xml:space="preserve">packing material </v>
          </cell>
          <cell r="E67" t="str">
            <v>CCC100ZL Packing case</v>
          </cell>
          <cell r="F67" t="str">
            <v>SI009</v>
          </cell>
          <cell r="G67">
            <v>902</v>
          </cell>
          <cell r="H67" t="str">
            <v>NHATQUANG</v>
          </cell>
          <cell r="I67">
            <v>9000</v>
          </cell>
          <cell r="J67" t="str">
            <v>VND</v>
          </cell>
        </row>
        <row r="68">
          <cell r="B68">
            <v>1321612400</v>
          </cell>
          <cell r="C68">
            <v>7</v>
          </cell>
          <cell r="D68" t="str">
            <v xml:space="preserve">packing material </v>
          </cell>
          <cell r="E68" t="str">
            <v xml:space="preserve">TC-R0350 </v>
          </cell>
          <cell r="F68" t="str">
            <v>SI010</v>
          </cell>
          <cell r="G68">
            <v>902</v>
          </cell>
          <cell r="H68" t="str">
            <v>NHATQUANG</v>
          </cell>
          <cell r="I68">
            <v>14000</v>
          </cell>
          <cell r="J68" t="str">
            <v>VND</v>
          </cell>
        </row>
        <row r="69">
          <cell r="B69">
            <v>6320413320</v>
          </cell>
          <cell r="C69">
            <v>7</v>
          </cell>
          <cell r="D69" t="str">
            <v xml:space="preserve">packing material </v>
          </cell>
          <cell r="E69" t="str">
            <v>CCV40 Outer Packing Case</v>
          </cell>
          <cell r="F69" t="str">
            <v>SI014</v>
          </cell>
          <cell r="G69">
            <v>902</v>
          </cell>
          <cell r="H69" t="str">
            <v>NHATQUANG</v>
          </cell>
          <cell r="I69">
            <v>9200</v>
          </cell>
          <cell r="J69" t="str">
            <v>VND</v>
          </cell>
        </row>
        <row r="70">
          <cell r="B70">
            <v>1321612600</v>
          </cell>
          <cell r="C70">
            <v>7</v>
          </cell>
          <cell r="D70" t="str">
            <v xml:space="preserve">packing material </v>
          </cell>
          <cell r="E70" t="str">
            <v>CCV40-3 Packing Case</v>
          </cell>
          <cell r="F70" t="str">
            <v>SI011</v>
          </cell>
          <cell r="G70">
            <v>902</v>
          </cell>
          <cell r="H70" t="str">
            <v>NHATQUANG</v>
          </cell>
          <cell r="I70">
            <v>8100</v>
          </cell>
          <cell r="J70" t="str">
            <v>VND</v>
          </cell>
        </row>
        <row r="71">
          <cell r="B71" t="str">
            <v>132161190A</v>
          </cell>
          <cell r="C71">
            <v>7</v>
          </cell>
          <cell r="D71" t="str">
            <v xml:space="preserve">packing material </v>
          </cell>
          <cell r="E71" t="str">
            <v>CCV20 Packing Case</v>
          </cell>
          <cell r="F71" t="str">
            <v>SI013</v>
          </cell>
          <cell r="G71">
            <v>902</v>
          </cell>
          <cell r="H71" t="str">
            <v>NHATQUANG</v>
          </cell>
          <cell r="I71">
            <v>8000</v>
          </cell>
          <cell r="J71" t="str">
            <v>VND</v>
          </cell>
        </row>
        <row r="72">
          <cell r="B72">
            <v>1321614390</v>
          </cell>
          <cell r="C72">
            <v>7</v>
          </cell>
          <cell r="D72" t="str">
            <v xml:space="preserve">packing material </v>
          </cell>
          <cell r="E72" t="str">
            <v>CCV14 Packing Case</v>
          </cell>
          <cell r="F72" t="str">
            <v>SI007</v>
          </cell>
          <cell r="G72">
            <v>902</v>
          </cell>
          <cell r="H72" t="str">
            <v>NHATQUANG</v>
          </cell>
          <cell r="I72">
            <v>6200</v>
          </cell>
          <cell r="J72" t="str">
            <v>VND</v>
          </cell>
        </row>
        <row r="73">
          <cell r="B73">
            <v>1321613010</v>
          </cell>
          <cell r="C73">
            <v>7</v>
          </cell>
          <cell r="D73" t="str">
            <v xml:space="preserve">packing material </v>
          </cell>
          <cell r="E73" t="str">
            <v>CCV14 Outer Packing Case</v>
          </cell>
          <cell r="F73" t="str">
            <v>SI008</v>
          </cell>
          <cell r="G73">
            <v>902</v>
          </cell>
          <cell r="H73" t="str">
            <v>NHATQUANG</v>
          </cell>
          <cell r="I73">
            <v>7400</v>
          </cell>
          <cell r="J73" t="str">
            <v>VND</v>
          </cell>
        </row>
        <row r="74">
          <cell r="B74">
            <v>1321614000</v>
          </cell>
          <cell r="C74">
            <v>7</v>
          </cell>
          <cell r="D74" t="str">
            <v xml:space="preserve">packing material </v>
          </cell>
          <cell r="E74" t="str">
            <v>CCV20 Outer Packing Case</v>
          </cell>
          <cell r="F74" t="str">
            <v>SI015</v>
          </cell>
          <cell r="G74">
            <v>902</v>
          </cell>
          <cell r="H74" t="str">
            <v>NHATQUANG</v>
          </cell>
          <cell r="I74">
            <v>10700</v>
          </cell>
          <cell r="J74" t="str">
            <v>VND</v>
          </cell>
        </row>
        <row r="75">
          <cell r="B75" t="str">
            <v>V322100180</v>
          </cell>
          <cell r="C75">
            <v>7</v>
          </cell>
          <cell r="D75" t="str">
            <v xml:space="preserve">packing material </v>
          </cell>
          <cell r="E75" t="str">
            <v>Poly Bag 390X580</v>
          </cell>
          <cell r="F75" t="str">
            <v>SD021</v>
          </cell>
          <cell r="G75">
            <v>903</v>
          </cell>
          <cell r="H75" t="str">
            <v>TUAN NGOC</v>
          </cell>
          <cell r="I75">
            <v>345</v>
          </cell>
          <cell r="J75" t="str">
            <v>VND</v>
          </cell>
        </row>
        <row r="76">
          <cell r="B76" t="str">
            <v>V322100210</v>
          </cell>
          <cell r="C76">
            <v>7</v>
          </cell>
          <cell r="D76" t="str">
            <v xml:space="preserve">packing material </v>
          </cell>
          <cell r="E76" t="str">
            <v>Poly Bag 220X360</v>
          </cell>
          <cell r="F76" t="str">
            <v>SD023</v>
          </cell>
          <cell r="G76">
            <v>903</v>
          </cell>
          <cell r="H76" t="str">
            <v>TUAN NGOC</v>
          </cell>
          <cell r="I76">
            <v>125</v>
          </cell>
          <cell r="J76" t="str">
            <v>VND</v>
          </cell>
        </row>
        <row r="77">
          <cell r="B77" t="str">
            <v>V322100360</v>
          </cell>
          <cell r="C77">
            <v>7</v>
          </cell>
          <cell r="D77" t="str">
            <v xml:space="preserve">packing material </v>
          </cell>
          <cell r="E77" t="str">
            <v>Poly Bag 450X850</v>
          </cell>
          <cell r="F77" t="str">
            <v>SD022</v>
          </cell>
          <cell r="G77">
            <v>903</v>
          </cell>
          <cell r="H77" t="str">
            <v>TUAN NGOC</v>
          </cell>
          <cell r="I77">
            <v>550</v>
          </cell>
          <cell r="J77" t="str">
            <v>VND</v>
          </cell>
        </row>
        <row r="78">
          <cell r="B78" t="str">
            <v>V322100430</v>
          </cell>
          <cell r="C78">
            <v>7</v>
          </cell>
          <cell r="D78" t="str">
            <v xml:space="preserve">packing material </v>
          </cell>
          <cell r="E78" t="str">
            <v>Poly Bag 120X200</v>
          </cell>
          <cell r="F78" t="str">
            <v>SD024</v>
          </cell>
          <cell r="G78">
            <v>903</v>
          </cell>
          <cell r="H78" t="str">
            <v>TUAN NGOC</v>
          </cell>
          <cell r="I78">
            <v>75</v>
          </cell>
          <cell r="J78" t="str">
            <v>VND</v>
          </cell>
        </row>
        <row r="79">
          <cell r="B79" t="str">
            <v>V322100520</v>
          </cell>
          <cell r="C79">
            <v>7</v>
          </cell>
          <cell r="D79" t="str">
            <v xml:space="preserve">packing material </v>
          </cell>
          <cell r="E79" t="str">
            <v>Poly bag 190X280</v>
          </cell>
          <cell r="F79" t="str">
            <v>SC051</v>
          </cell>
          <cell r="G79">
            <v>903</v>
          </cell>
          <cell r="H79" t="str">
            <v>TUAN NGOC</v>
          </cell>
          <cell r="I79">
            <v>100</v>
          </cell>
          <cell r="J79" t="str">
            <v>VND</v>
          </cell>
        </row>
        <row r="80">
          <cell r="B80">
            <v>6321310950</v>
          </cell>
          <cell r="C80">
            <v>7</v>
          </cell>
          <cell r="D80" t="str">
            <v xml:space="preserve">packing material </v>
          </cell>
          <cell r="E80" t="str">
            <v>Air Cap 290*740(140 Bag)</v>
          </cell>
          <cell r="F80" t="str">
            <v>SG032</v>
          </cell>
          <cell r="G80">
            <v>903</v>
          </cell>
          <cell r="H80" t="str">
            <v>TUAN NGOC</v>
          </cell>
          <cell r="I80">
            <v>1650</v>
          </cell>
          <cell r="J80" t="str">
            <v>VND</v>
          </cell>
        </row>
        <row r="81">
          <cell r="B81">
            <v>1322102160</v>
          </cell>
          <cell r="C81">
            <v>7</v>
          </cell>
          <cell r="D81" t="str">
            <v xml:space="preserve">packing material </v>
          </cell>
          <cell r="E81" t="str">
            <v>Poly bag  75*100*0.05</v>
          </cell>
          <cell r="F81" t="str">
            <v>SQ016</v>
          </cell>
          <cell r="G81">
            <v>903</v>
          </cell>
          <cell r="H81" t="str">
            <v>TUAN NGOC</v>
          </cell>
          <cell r="I81">
            <v>42</v>
          </cell>
          <cell r="J81" t="str">
            <v>VND</v>
          </cell>
        </row>
        <row r="82">
          <cell r="B82" t="str">
            <v>133124138B</v>
          </cell>
          <cell r="C82">
            <v>8</v>
          </cell>
          <cell r="D82" t="str">
            <v>instruction manual</v>
          </cell>
          <cell r="E82" t="str">
            <v>CP10AL Manual (JPN)</v>
          </cell>
          <cell r="F82" t="str">
            <v>SF003</v>
          </cell>
          <cell r="G82">
            <v>904</v>
          </cell>
          <cell r="H82" t="str">
            <v>TRANGVANG</v>
          </cell>
          <cell r="I82">
            <v>2520</v>
          </cell>
          <cell r="J82" t="str">
            <v>VND</v>
          </cell>
        </row>
        <row r="83">
          <cell r="B83" t="str">
            <v>133124154B</v>
          </cell>
          <cell r="C83">
            <v>8</v>
          </cell>
          <cell r="D83" t="str">
            <v>instruction manual</v>
          </cell>
          <cell r="E83" t="str">
            <v>CP40L Manual (JPN)</v>
          </cell>
          <cell r="F83" t="str">
            <v>SF016</v>
          </cell>
          <cell r="G83">
            <v>904</v>
          </cell>
          <cell r="H83" t="str">
            <v>TRANGVANG</v>
          </cell>
          <cell r="I83">
            <v>4500</v>
          </cell>
          <cell r="J83" t="str">
            <v>VND</v>
          </cell>
        </row>
        <row r="84">
          <cell r="B84" t="str">
            <v>133124260C</v>
          </cell>
          <cell r="C84">
            <v>8</v>
          </cell>
          <cell r="D84" t="str">
            <v>instruction manual</v>
          </cell>
          <cell r="E84" t="str">
            <v>CMC0100 Manual (JPN)</v>
          </cell>
          <cell r="F84" t="str">
            <v>SF012</v>
          </cell>
          <cell r="G84">
            <v>904</v>
          </cell>
          <cell r="H84" t="str">
            <v>TRANGVANG</v>
          </cell>
          <cell r="I84">
            <v>2160</v>
          </cell>
          <cell r="J84" t="str">
            <v>VND</v>
          </cell>
        </row>
        <row r="85">
          <cell r="B85" t="str">
            <v>133124273C</v>
          </cell>
          <cell r="C85">
            <v>8</v>
          </cell>
          <cell r="D85" t="str">
            <v>instruction manual</v>
          </cell>
          <cell r="E85" t="str">
            <v>CMC0120 Manual (JPN)</v>
          </cell>
          <cell r="F85" t="str">
            <v>SF014</v>
          </cell>
          <cell r="G85">
            <v>904</v>
          </cell>
          <cell r="H85" t="str">
            <v>TRANGVANG</v>
          </cell>
          <cell r="I85">
            <v>4860</v>
          </cell>
          <cell r="J85" t="str">
            <v>VND</v>
          </cell>
        </row>
        <row r="86">
          <cell r="B86" t="str">
            <v>133125353D</v>
          </cell>
          <cell r="C86">
            <v>8</v>
          </cell>
          <cell r="D86" t="str">
            <v>instruction manual</v>
          </cell>
          <cell r="E86" t="str">
            <v>CMS40P Manual (JPN)</v>
          </cell>
          <cell r="F86" t="str">
            <v>SF004</v>
          </cell>
          <cell r="G86">
            <v>906</v>
          </cell>
          <cell r="H86" t="str">
            <v>THAI HA</v>
          </cell>
          <cell r="I86">
            <v>15120</v>
          </cell>
          <cell r="J86" t="str">
            <v>VND</v>
          </cell>
        </row>
        <row r="87">
          <cell r="B87" t="str">
            <v>133125599C</v>
          </cell>
          <cell r="C87">
            <v>8</v>
          </cell>
          <cell r="D87" t="str">
            <v>instruction manual</v>
          </cell>
          <cell r="E87" t="str">
            <v>CMC0150 Manual (JPN)</v>
          </cell>
          <cell r="F87" t="str">
            <v>SF009</v>
          </cell>
          <cell r="G87">
            <v>904</v>
          </cell>
          <cell r="H87" t="str">
            <v>TRANGVANG</v>
          </cell>
          <cell r="I87">
            <v>15400</v>
          </cell>
          <cell r="J87" t="str">
            <v>VND</v>
          </cell>
        </row>
        <row r="88">
          <cell r="B88" t="str">
            <v>133212505B</v>
          </cell>
          <cell r="C88">
            <v>8</v>
          </cell>
          <cell r="D88" t="str">
            <v>instruction manual</v>
          </cell>
          <cell r="E88" t="str">
            <v xml:space="preserve">CP10AL CDU Caution </v>
          </cell>
          <cell r="F88" t="str">
            <v>SF001</v>
          </cell>
          <cell r="G88">
            <v>904</v>
          </cell>
          <cell r="H88" t="str">
            <v>TRANGVANG</v>
          </cell>
          <cell r="I88">
            <v>450</v>
          </cell>
          <cell r="J88" t="str">
            <v>VND</v>
          </cell>
        </row>
        <row r="89">
          <cell r="B89" t="str">
            <v>133212516A</v>
          </cell>
          <cell r="C89">
            <v>8</v>
          </cell>
          <cell r="D89" t="str">
            <v>instruction manual</v>
          </cell>
          <cell r="E89" t="str">
            <v>CMC0100 Caution</v>
          </cell>
          <cell r="F89" t="str">
            <v>SF002</v>
          </cell>
          <cell r="G89">
            <v>904</v>
          </cell>
          <cell r="H89" t="str">
            <v>TRANGVANG</v>
          </cell>
          <cell r="I89">
            <v>450</v>
          </cell>
          <cell r="J89" t="str">
            <v>VND</v>
          </cell>
        </row>
        <row r="90">
          <cell r="B90">
            <v>1332125500</v>
          </cell>
          <cell r="C90">
            <v>8</v>
          </cell>
          <cell r="D90" t="str">
            <v>instruction manual</v>
          </cell>
          <cell r="E90" t="str">
            <v>Information Address</v>
          </cell>
          <cell r="F90" t="str">
            <v>SF007</v>
          </cell>
          <cell r="G90">
            <v>904</v>
          </cell>
          <cell r="H90" t="str">
            <v>TRANGVANG</v>
          </cell>
          <cell r="I90">
            <v>450</v>
          </cell>
          <cell r="J90" t="str">
            <v>VND</v>
          </cell>
        </row>
        <row r="91">
          <cell r="B91">
            <v>1332127940</v>
          </cell>
          <cell r="C91">
            <v>8</v>
          </cell>
          <cell r="D91" t="str">
            <v>instruction manual</v>
          </cell>
          <cell r="E91" t="str">
            <v>SECOM PL Caution NO.1</v>
          </cell>
          <cell r="F91" t="str">
            <v>SF011</v>
          </cell>
          <cell r="G91">
            <v>904</v>
          </cell>
          <cell r="H91" t="str">
            <v>TRANGVANG</v>
          </cell>
          <cell r="I91">
            <v>1800</v>
          </cell>
          <cell r="J91" t="str">
            <v>VND</v>
          </cell>
        </row>
        <row r="92">
          <cell r="B92">
            <v>1332129540</v>
          </cell>
          <cell r="C92">
            <v>8</v>
          </cell>
          <cell r="D92" t="str">
            <v>instruction manual</v>
          </cell>
          <cell r="E92" t="str">
            <v>Safety Caution</v>
          </cell>
          <cell r="F92" t="str">
            <v>SF015</v>
          </cell>
          <cell r="G92">
            <v>904</v>
          </cell>
          <cell r="H92" t="str">
            <v>TRANGVANG</v>
          </cell>
          <cell r="I92">
            <v>600</v>
          </cell>
          <cell r="J92" t="str">
            <v>VND</v>
          </cell>
        </row>
        <row r="93">
          <cell r="B93" t="str">
            <v>133213601B</v>
          </cell>
          <cell r="C93">
            <v>8</v>
          </cell>
          <cell r="D93" t="str">
            <v>instruction manual</v>
          </cell>
          <cell r="E93" t="str">
            <v>Set Up Caution (JPN-ENG)</v>
          </cell>
          <cell r="F93" t="str">
            <v>SF010</v>
          </cell>
          <cell r="G93">
            <v>906</v>
          </cell>
          <cell r="H93" t="str">
            <v>THAI HA</v>
          </cell>
          <cell r="I93">
            <v>500</v>
          </cell>
          <cell r="J93" t="str">
            <v>VND</v>
          </cell>
        </row>
        <row r="94">
          <cell r="B94" t="str">
            <v>133214112A</v>
          </cell>
          <cell r="C94">
            <v>8</v>
          </cell>
          <cell r="D94" t="str">
            <v>instruction manual</v>
          </cell>
          <cell r="E94" t="str">
            <v>CMS40P Caution</v>
          </cell>
          <cell r="F94" t="str">
            <v>SF008</v>
          </cell>
          <cell r="G94">
            <v>906</v>
          </cell>
          <cell r="H94" t="str">
            <v>THAI HA</v>
          </cell>
          <cell r="I94">
            <v>540</v>
          </cell>
          <cell r="J94" t="str">
            <v>VND</v>
          </cell>
        </row>
        <row r="95">
          <cell r="B95" t="str">
            <v>133215119A</v>
          </cell>
          <cell r="C95">
            <v>8</v>
          </cell>
          <cell r="D95" t="str">
            <v>instruction manual</v>
          </cell>
          <cell r="E95" t="str">
            <v>CCV20 Inner Cover Chyosetsu</v>
          </cell>
          <cell r="F95" t="str">
            <v>SO056</v>
          </cell>
          <cell r="G95">
            <v>905</v>
          </cell>
          <cell r="H95" t="str">
            <v>IN HK</v>
          </cell>
          <cell r="I95">
            <v>380</v>
          </cell>
          <cell r="J95" t="str">
            <v>VND</v>
          </cell>
        </row>
        <row r="96">
          <cell r="B96" t="str">
            <v>133128567B</v>
          </cell>
          <cell r="C96">
            <v>8</v>
          </cell>
          <cell r="D96" t="str">
            <v>instruction manual</v>
          </cell>
          <cell r="E96" t="str">
            <v>CCV40-3 Manual (JPN)</v>
          </cell>
          <cell r="F96" t="str">
            <v>SO041</v>
          </cell>
          <cell r="G96">
            <v>905</v>
          </cell>
          <cell r="H96" t="str">
            <v>IN HK</v>
          </cell>
          <cell r="I96">
            <v>4300</v>
          </cell>
          <cell r="J96" t="str">
            <v>VND</v>
          </cell>
        </row>
        <row r="97">
          <cell r="B97" t="str">
            <v>133127993B</v>
          </cell>
          <cell r="C97">
            <v>8</v>
          </cell>
          <cell r="D97" t="str">
            <v>instruction manual</v>
          </cell>
          <cell r="E97" t="str">
            <v>CCC110 Manual (JPN)</v>
          </cell>
          <cell r="F97" t="str">
            <v>SO042</v>
          </cell>
          <cell r="G97">
            <v>905</v>
          </cell>
          <cell r="H97" t="str">
            <v>IN HK</v>
          </cell>
          <cell r="I97">
            <v>3500</v>
          </cell>
          <cell r="J97" t="str">
            <v>VND</v>
          </cell>
        </row>
        <row r="98">
          <cell r="B98" t="str">
            <v>133128183B</v>
          </cell>
          <cell r="C98">
            <v>8</v>
          </cell>
          <cell r="D98" t="str">
            <v>instruction manual</v>
          </cell>
          <cell r="E98" t="str">
            <v>CCV40SS Manual (JPN)</v>
          </cell>
          <cell r="F98" t="str">
            <v>SO043</v>
          </cell>
          <cell r="G98">
            <v>905</v>
          </cell>
          <cell r="H98" t="str">
            <v>IN HK</v>
          </cell>
          <cell r="I98">
            <v>4400</v>
          </cell>
          <cell r="J98" t="str">
            <v>VND</v>
          </cell>
        </row>
        <row r="99">
          <cell r="B99" t="str">
            <v>133128512C</v>
          </cell>
          <cell r="C99">
            <v>8</v>
          </cell>
          <cell r="D99" t="str">
            <v>instruction manual</v>
          </cell>
          <cell r="E99" t="str">
            <v>CCV20 Manual (JPN)</v>
          </cell>
          <cell r="F99" t="str">
            <v>SO044</v>
          </cell>
          <cell r="G99">
            <v>905</v>
          </cell>
          <cell r="H99" t="str">
            <v>IN HK</v>
          </cell>
          <cell r="I99">
            <v>3300</v>
          </cell>
          <cell r="J99" t="str">
            <v>VND</v>
          </cell>
        </row>
        <row r="100">
          <cell r="B100">
            <v>1331286950</v>
          </cell>
          <cell r="C100">
            <v>8</v>
          </cell>
          <cell r="D100" t="str">
            <v>instruction manual</v>
          </cell>
          <cell r="E100" t="str">
            <v>CCV14 Manual (ENG)</v>
          </cell>
          <cell r="F100" t="str">
            <v>SO045</v>
          </cell>
          <cell r="G100">
            <v>905</v>
          </cell>
          <cell r="H100" t="str">
            <v>IN HK</v>
          </cell>
          <cell r="I100">
            <v>4000</v>
          </cell>
          <cell r="J100" t="str">
            <v>VND</v>
          </cell>
        </row>
        <row r="101">
          <cell r="B101">
            <v>1331288170</v>
          </cell>
          <cell r="C101">
            <v>8</v>
          </cell>
          <cell r="D101" t="str">
            <v>instruction manual</v>
          </cell>
          <cell r="E101" t="str">
            <v>CCV14CS Manual (ENG)</v>
          </cell>
          <cell r="F101" t="str">
            <v>SO046</v>
          </cell>
          <cell r="G101">
            <v>905</v>
          </cell>
          <cell r="H101" t="str">
            <v>IN HK</v>
          </cell>
          <cell r="I101">
            <v>4700</v>
          </cell>
          <cell r="J101" t="str">
            <v>VND</v>
          </cell>
        </row>
        <row r="102">
          <cell r="B102">
            <v>1331287650</v>
          </cell>
          <cell r="C102">
            <v>8</v>
          </cell>
          <cell r="D102" t="str">
            <v>instruction manual</v>
          </cell>
          <cell r="E102" t="str">
            <v>CCV14-2 Manual (JPN)</v>
          </cell>
          <cell r="F102" t="str">
            <v>SO047</v>
          </cell>
          <cell r="G102">
            <v>905</v>
          </cell>
          <cell r="H102" t="str">
            <v>IN HK</v>
          </cell>
          <cell r="I102">
            <v>3300</v>
          </cell>
          <cell r="J102" t="str">
            <v>VND</v>
          </cell>
        </row>
        <row r="103">
          <cell r="B103">
            <v>1331288060</v>
          </cell>
          <cell r="C103">
            <v>8</v>
          </cell>
          <cell r="D103" t="str">
            <v>instruction manual</v>
          </cell>
          <cell r="E103" t="str">
            <v>CCV14-CS Manual (JPN)</v>
          </cell>
          <cell r="F103" t="str">
            <v>SO048</v>
          </cell>
          <cell r="G103">
            <v>905</v>
          </cell>
          <cell r="H103" t="str">
            <v>IN HK</v>
          </cell>
          <cell r="I103">
            <v>3300</v>
          </cell>
          <cell r="J103" t="str">
            <v>VND</v>
          </cell>
        </row>
        <row r="104">
          <cell r="B104" t="str">
            <v>133215061A</v>
          </cell>
          <cell r="C104">
            <v>8</v>
          </cell>
          <cell r="D104" t="str">
            <v>instruction manual</v>
          </cell>
          <cell r="E104" t="str">
            <v>CCV20 Hole Gauge(JPN)</v>
          </cell>
          <cell r="F104" t="str">
            <v>SH024</v>
          </cell>
          <cell r="G104">
            <v>905</v>
          </cell>
          <cell r="H104" t="str">
            <v>IN HK</v>
          </cell>
          <cell r="I104">
            <v>425</v>
          </cell>
          <cell r="J104" t="str">
            <v>VND</v>
          </cell>
        </row>
        <row r="105">
          <cell r="B105" t="str">
            <v>133215144A</v>
          </cell>
          <cell r="C105">
            <v>8</v>
          </cell>
          <cell r="D105" t="str">
            <v>instruction manual</v>
          </cell>
          <cell r="E105" t="str">
            <v>CCV20 Hole Gauge(ENG)</v>
          </cell>
          <cell r="F105" t="str">
            <v>SQ040</v>
          </cell>
          <cell r="G105">
            <v>905</v>
          </cell>
          <cell r="H105" t="str">
            <v>IN HK</v>
          </cell>
          <cell r="I105">
            <v>425</v>
          </cell>
          <cell r="J105" t="str">
            <v>VND</v>
          </cell>
        </row>
        <row r="106">
          <cell r="B106">
            <v>1331290250</v>
          </cell>
          <cell r="C106">
            <v>8</v>
          </cell>
          <cell r="D106" t="str">
            <v>instruction manual</v>
          </cell>
          <cell r="E106" t="str">
            <v>VC4103 Manual (JPN)</v>
          </cell>
          <cell r="F106" t="str">
            <v>SD053</v>
          </cell>
          <cell r="G106">
            <v>905</v>
          </cell>
          <cell r="H106" t="str">
            <v>IN HK</v>
          </cell>
          <cell r="I106">
            <v>6900</v>
          </cell>
          <cell r="J106" t="str">
            <v>VND</v>
          </cell>
        </row>
        <row r="107">
          <cell r="B107">
            <v>1331290120</v>
          </cell>
          <cell r="C107">
            <v>8</v>
          </cell>
          <cell r="D107" t="str">
            <v>instruction manual</v>
          </cell>
          <cell r="E107" t="str">
            <v>VP9103 Manual (JPN)</v>
          </cell>
          <cell r="F107" t="str">
            <v>SD056</v>
          </cell>
          <cell r="G107">
            <v>905</v>
          </cell>
          <cell r="H107" t="str">
            <v>IN HK</v>
          </cell>
          <cell r="I107">
            <v>9000</v>
          </cell>
          <cell r="J107" t="str">
            <v>VND</v>
          </cell>
        </row>
        <row r="108">
          <cell r="B108" t="str">
            <v>133128745A</v>
          </cell>
          <cell r="C108">
            <v>8</v>
          </cell>
          <cell r="D108" t="str">
            <v>instruction manual</v>
          </cell>
          <cell r="E108" t="str">
            <v>CCV24 Manual (ENG)</v>
          </cell>
          <cell r="F108" t="str">
            <v>SQ033</v>
          </cell>
          <cell r="G108">
            <v>905</v>
          </cell>
          <cell r="H108" t="str">
            <v>IN HK</v>
          </cell>
          <cell r="I108">
            <v>4400</v>
          </cell>
          <cell r="J108" t="str">
            <v>VND</v>
          </cell>
        </row>
        <row r="109">
          <cell r="B109" t="str">
            <v>133128754A</v>
          </cell>
          <cell r="C109">
            <v>8</v>
          </cell>
          <cell r="D109" t="str">
            <v>instruction manual</v>
          </cell>
          <cell r="E109" t="str">
            <v>CCV44-3 Manual (ENG)</v>
          </cell>
          <cell r="F109" t="str">
            <v>SQ034</v>
          </cell>
          <cell r="G109">
            <v>905</v>
          </cell>
          <cell r="H109" t="str">
            <v>IN HK</v>
          </cell>
          <cell r="I109">
            <v>5300</v>
          </cell>
          <cell r="J109" t="str">
            <v>VND</v>
          </cell>
        </row>
        <row r="110">
          <cell r="B110" t="str">
            <v>133128778A</v>
          </cell>
          <cell r="C110">
            <v>8</v>
          </cell>
          <cell r="D110" t="str">
            <v>instruction manual</v>
          </cell>
          <cell r="E110" t="str">
            <v>CCV24 Manual (JPN)</v>
          </cell>
          <cell r="F110" t="str">
            <v>SQ035</v>
          </cell>
          <cell r="G110">
            <v>905</v>
          </cell>
          <cell r="H110" t="str">
            <v>IN HK</v>
          </cell>
          <cell r="I110">
            <v>4400</v>
          </cell>
          <cell r="J110" t="str">
            <v>VND</v>
          </cell>
        </row>
        <row r="111">
          <cell r="B111" t="str">
            <v>133128783A</v>
          </cell>
          <cell r="C111">
            <v>8</v>
          </cell>
          <cell r="D111" t="str">
            <v>instruction manual</v>
          </cell>
          <cell r="E111" t="str">
            <v>CCV44 Manual (JPN)</v>
          </cell>
          <cell r="F111" t="str">
            <v>SQ036</v>
          </cell>
          <cell r="G111">
            <v>905</v>
          </cell>
          <cell r="H111" t="str">
            <v>IN HK</v>
          </cell>
          <cell r="I111">
            <v>5300</v>
          </cell>
          <cell r="J111" t="str">
            <v>VND</v>
          </cell>
        </row>
        <row r="112">
          <cell r="B112" t="str">
            <v>133215153A</v>
          </cell>
          <cell r="C112">
            <v>8</v>
          </cell>
          <cell r="D112" t="str">
            <v>instruction manual</v>
          </cell>
          <cell r="E112" t="str">
            <v>CCV24 Inner Cover Chyosetsu</v>
          </cell>
          <cell r="F112" t="str">
            <v>SQ038</v>
          </cell>
          <cell r="G112">
            <v>905</v>
          </cell>
          <cell r="H112" t="str">
            <v>IN HK</v>
          </cell>
          <cell r="I112">
            <v>1500</v>
          </cell>
          <cell r="J112" t="str">
            <v>VND</v>
          </cell>
        </row>
        <row r="113">
          <cell r="B113">
            <v>1331290470</v>
          </cell>
          <cell r="C113">
            <v>8</v>
          </cell>
          <cell r="D113" t="str">
            <v>instruction manual</v>
          </cell>
          <cell r="E113" t="str">
            <v>CCD10, CCD20 Manual (JPY)</v>
          </cell>
          <cell r="F113" t="str">
            <v>SQ037</v>
          </cell>
          <cell r="G113">
            <v>905</v>
          </cell>
          <cell r="H113" t="str">
            <v>IN HK</v>
          </cell>
          <cell r="I113">
            <v>1700</v>
          </cell>
          <cell r="J113" t="str">
            <v>VND</v>
          </cell>
        </row>
        <row r="114">
          <cell r="B114" t="str">
            <v>133127971B</v>
          </cell>
          <cell r="C114">
            <v>8</v>
          </cell>
          <cell r="D114" t="str">
            <v>instruction manual</v>
          </cell>
          <cell r="E114" t="str">
            <v>CMS161D Manual (JPN)</v>
          </cell>
          <cell r="F114" t="str">
            <v>SF021</v>
          </cell>
          <cell r="G114">
            <v>906</v>
          </cell>
          <cell r="H114" t="str">
            <v>THAI HA</v>
          </cell>
          <cell r="I114">
            <v>32200</v>
          </cell>
          <cell r="J114" t="str">
            <v>VND</v>
          </cell>
        </row>
        <row r="115">
          <cell r="B115" t="str">
            <v>133127986B</v>
          </cell>
          <cell r="C115">
            <v>8</v>
          </cell>
          <cell r="D115" t="str">
            <v>instruction manual</v>
          </cell>
          <cell r="E115" t="str">
            <v>CMS161S Manual (JPN)</v>
          </cell>
          <cell r="F115" t="str">
            <v>SF022</v>
          </cell>
          <cell r="G115">
            <v>906</v>
          </cell>
          <cell r="H115" t="str">
            <v>THAI HA</v>
          </cell>
          <cell r="I115">
            <v>35700</v>
          </cell>
          <cell r="J115" t="str">
            <v>VND</v>
          </cell>
        </row>
        <row r="116">
          <cell r="B116" t="str">
            <v>133128110A</v>
          </cell>
          <cell r="C116">
            <v>8</v>
          </cell>
          <cell r="D116" t="str">
            <v>instruction manual</v>
          </cell>
          <cell r="E116" t="str">
            <v>CMS0140 Manual (JPN)</v>
          </cell>
          <cell r="F116" t="str">
            <v>SF023</v>
          </cell>
          <cell r="G116">
            <v>906</v>
          </cell>
          <cell r="H116" t="str">
            <v>THAI HA</v>
          </cell>
          <cell r="I116">
            <v>35000</v>
          </cell>
          <cell r="J116" t="str">
            <v>VND</v>
          </cell>
        </row>
        <row r="117">
          <cell r="B117" t="str">
            <v>133128123A</v>
          </cell>
          <cell r="C117">
            <v>8</v>
          </cell>
          <cell r="D117" t="str">
            <v>instruction manual</v>
          </cell>
          <cell r="E117" t="str">
            <v>CMS0160 Manual (JPN)</v>
          </cell>
          <cell r="F117" t="str">
            <v>SF024</v>
          </cell>
          <cell r="G117">
            <v>906</v>
          </cell>
          <cell r="H117" t="str">
            <v>THAI HA</v>
          </cell>
          <cell r="I117">
            <v>31500</v>
          </cell>
          <cell r="J117" t="str">
            <v>VND</v>
          </cell>
        </row>
        <row r="118">
          <cell r="B118" t="str">
            <v>133125582C</v>
          </cell>
          <cell r="C118">
            <v>8</v>
          </cell>
          <cell r="D118" t="str">
            <v>instruction manual</v>
          </cell>
          <cell r="E118" t="str">
            <v>TCR0350 Manual (JPN)</v>
          </cell>
          <cell r="F118" t="str">
            <v>SE059</v>
          </cell>
          <cell r="G118">
            <v>906</v>
          </cell>
          <cell r="H118" t="str">
            <v>THAI HA</v>
          </cell>
          <cell r="I118">
            <v>4200</v>
          </cell>
          <cell r="J118" t="str">
            <v>VND</v>
          </cell>
        </row>
        <row r="119">
          <cell r="B119" t="str">
            <v>133127957C</v>
          </cell>
          <cell r="C119">
            <v>8</v>
          </cell>
          <cell r="D119" t="str">
            <v>instruction manual</v>
          </cell>
          <cell r="E119" t="str">
            <v>CPV09 Manual (JPN)</v>
          </cell>
          <cell r="F119" t="str">
            <v>SE055</v>
          </cell>
          <cell r="G119">
            <v>906</v>
          </cell>
          <cell r="H119" t="str">
            <v>THAI HA</v>
          </cell>
          <cell r="I119">
            <v>3500</v>
          </cell>
          <cell r="J119" t="str">
            <v>VND</v>
          </cell>
        </row>
        <row r="120">
          <cell r="B120">
            <v>1331280350</v>
          </cell>
          <cell r="C120">
            <v>8</v>
          </cell>
          <cell r="D120" t="str">
            <v>instruction manual</v>
          </cell>
          <cell r="E120" t="str">
            <v>CPV09SS Manual (JPN)</v>
          </cell>
          <cell r="F120" t="str">
            <v>SE058</v>
          </cell>
          <cell r="G120">
            <v>906</v>
          </cell>
          <cell r="H120" t="str">
            <v>THAI HA</v>
          </cell>
          <cell r="I120">
            <v>3600</v>
          </cell>
          <cell r="J120" t="str">
            <v>VND</v>
          </cell>
        </row>
        <row r="121">
          <cell r="B121">
            <v>1331283250</v>
          </cell>
          <cell r="C121">
            <v>8</v>
          </cell>
          <cell r="D121" t="str">
            <v>instruction manual</v>
          </cell>
          <cell r="E121" t="str">
            <v>S2950 Manual (JPN)</v>
          </cell>
          <cell r="F121" t="str">
            <v>SE056</v>
          </cell>
          <cell r="G121">
            <v>906</v>
          </cell>
          <cell r="H121" t="str">
            <v>THAI HA</v>
          </cell>
          <cell r="I121">
            <v>3500</v>
          </cell>
          <cell r="J121" t="str">
            <v>VND</v>
          </cell>
        </row>
        <row r="122">
          <cell r="B122">
            <v>1331284240</v>
          </cell>
          <cell r="C122">
            <v>8</v>
          </cell>
          <cell r="D122" t="str">
            <v>instruction manual</v>
          </cell>
          <cell r="E122" t="str">
            <v>ZPCD901J Manual (JPN)</v>
          </cell>
          <cell r="F122" t="str">
            <v>SE057</v>
          </cell>
          <cell r="G122">
            <v>906</v>
          </cell>
          <cell r="H122" t="str">
            <v>THAI HA</v>
          </cell>
          <cell r="I122">
            <v>3600</v>
          </cell>
          <cell r="J122" t="str">
            <v>VND</v>
          </cell>
        </row>
        <row r="123">
          <cell r="B123">
            <v>1331285250</v>
          </cell>
          <cell r="C123">
            <v>8</v>
          </cell>
          <cell r="D123" t="str">
            <v>instruction manual</v>
          </cell>
          <cell r="E123" t="str">
            <v>CMS161D Manual (ENG)</v>
          </cell>
          <cell r="F123" t="str">
            <v>SE060</v>
          </cell>
          <cell r="G123">
            <v>906</v>
          </cell>
          <cell r="H123" t="str">
            <v>THAI HA</v>
          </cell>
          <cell r="I123">
            <v>34500</v>
          </cell>
          <cell r="J123" t="str">
            <v>VND</v>
          </cell>
        </row>
        <row r="124">
          <cell r="B124" t="str">
            <v>133128020B</v>
          </cell>
          <cell r="C124">
            <v>8</v>
          </cell>
          <cell r="D124" t="str">
            <v>instruction manual</v>
          </cell>
          <cell r="E124" t="str">
            <v>CCV10SS Manual (JPN)</v>
          </cell>
          <cell r="F124" t="str">
            <v>SE061</v>
          </cell>
          <cell r="G124">
            <v>906</v>
          </cell>
          <cell r="H124" t="str">
            <v>THAI HA</v>
          </cell>
          <cell r="I124">
            <v>3600</v>
          </cell>
          <cell r="J124" t="str">
            <v>VND</v>
          </cell>
        </row>
        <row r="125">
          <cell r="B125">
            <v>1331282330</v>
          </cell>
          <cell r="C125">
            <v>8</v>
          </cell>
          <cell r="D125" t="str">
            <v>instruction manual</v>
          </cell>
          <cell r="E125" t="str">
            <v>CPV04 Manual (JPN)</v>
          </cell>
          <cell r="F125" t="str">
            <v>SE062</v>
          </cell>
          <cell r="G125">
            <v>906</v>
          </cell>
          <cell r="H125" t="str">
            <v>THAI HA</v>
          </cell>
          <cell r="I125">
            <v>3600</v>
          </cell>
          <cell r="J125" t="str">
            <v>VND</v>
          </cell>
        </row>
        <row r="126">
          <cell r="B126" t="str">
            <v>133128295B</v>
          </cell>
          <cell r="C126">
            <v>8</v>
          </cell>
          <cell r="D126" t="str">
            <v>instruction manual</v>
          </cell>
          <cell r="E126" t="str">
            <v>C2900 Manual (JPN)</v>
          </cell>
          <cell r="F126" t="str">
            <v>SE063</v>
          </cell>
          <cell r="G126">
            <v>906</v>
          </cell>
          <cell r="H126" t="str">
            <v>THAI HA</v>
          </cell>
          <cell r="I126">
            <v>3900</v>
          </cell>
          <cell r="J126" t="str">
            <v>VND</v>
          </cell>
        </row>
        <row r="127">
          <cell r="B127">
            <v>1331284460</v>
          </cell>
          <cell r="C127">
            <v>8</v>
          </cell>
          <cell r="D127" t="str">
            <v>instruction manual</v>
          </cell>
          <cell r="E127" t="str">
            <v>ZCYH601 Manual (JPN)</v>
          </cell>
          <cell r="F127" t="str">
            <v>SE064</v>
          </cell>
          <cell r="G127">
            <v>906</v>
          </cell>
          <cell r="H127" t="str">
            <v>THAI HA</v>
          </cell>
          <cell r="I127">
            <v>4200</v>
          </cell>
          <cell r="J127" t="str">
            <v>VND</v>
          </cell>
        </row>
        <row r="128">
          <cell r="B128" t="str">
            <v>133127948F</v>
          </cell>
          <cell r="C128">
            <v>8</v>
          </cell>
          <cell r="D128" t="str">
            <v>instruction manual</v>
          </cell>
          <cell r="E128" t="str">
            <v>CCV10 Manual (JPN)</v>
          </cell>
          <cell r="F128" t="str">
            <v>SE065</v>
          </cell>
          <cell r="G128">
            <v>906</v>
          </cell>
          <cell r="H128" t="str">
            <v>THAI HA</v>
          </cell>
          <cell r="I128">
            <v>3200</v>
          </cell>
          <cell r="J128" t="str">
            <v>VND</v>
          </cell>
        </row>
        <row r="129">
          <cell r="B129">
            <v>1331290560</v>
          </cell>
          <cell r="C129">
            <v>8</v>
          </cell>
          <cell r="D129" t="str">
            <v>instruction manual</v>
          </cell>
          <cell r="E129" t="str">
            <v>CCV10ＣＳ Manual (JPN)</v>
          </cell>
          <cell r="F129" t="str">
            <v>SQ039</v>
          </cell>
          <cell r="G129">
            <v>906</v>
          </cell>
          <cell r="H129" t="str">
            <v>THAI HA</v>
          </cell>
          <cell r="I129">
            <v>3500</v>
          </cell>
          <cell r="J129" t="str">
            <v>VND</v>
          </cell>
        </row>
        <row r="130">
          <cell r="B130">
            <v>1010845960</v>
          </cell>
          <cell r="C130">
            <v>2</v>
          </cell>
          <cell r="D130" t="str">
            <v>mechanical parts</v>
          </cell>
          <cell r="E130" t="str">
            <v>Heat Sink 30FB109H-25</v>
          </cell>
          <cell r="F130" t="str">
            <v>SM003</v>
          </cell>
          <cell r="G130">
            <v>100</v>
          </cell>
          <cell r="H130" t="str">
            <v>SIIX</v>
          </cell>
          <cell r="I130">
            <v>0.67510000000000003</v>
          </cell>
          <cell r="J130" t="str">
            <v>USD</v>
          </cell>
        </row>
        <row r="131">
          <cell r="B131">
            <v>1010842080</v>
          </cell>
          <cell r="C131">
            <v>2</v>
          </cell>
          <cell r="D131" t="str">
            <v>mechanical parts</v>
          </cell>
          <cell r="E131" t="str">
            <v>Colgate Heat Sink L=201.5</v>
          </cell>
          <cell r="F131" t="str">
            <v>SL013</v>
          </cell>
          <cell r="G131">
            <v>100</v>
          </cell>
          <cell r="H131" t="str">
            <v>SIIX</v>
          </cell>
          <cell r="I131">
            <v>0.54100000000000004</v>
          </cell>
          <cell r="J131" t="str">
            <v>USD</v>
          </cell>
        </row>
        <row r="132">
          <cell r="B132">
            <v>1100601780</v>
          </cell>
          <cell r="C132">
            <v>1</v>
          </cell>
          <cell r="D132" t="str">
            <v>electronics parts</v>
          </cell>
          <cell r="E132" t="str">
            <v>PKM17EPP-4001-BO</v>
          </cell>
          <cell r="F132" t="str">
            <v>SA036</v>
          </cell>
          <cell r="G132">
            <v>100</v>
          </cell>
          <cell r="H132" t="str">
            <v>SIIX</v>
          </cell>
          <cell r="I132">
            <v>0.185</v>
          </cell>
          <cell r="J132" t="str">
            <v>USD</v>
          </cell>
        </row>
        <row r="133">
          <cell r="B133">
            <v>1110123290</v>
          </cell>
          <cell r="C133">
            <v>1</v>
          </cell>
          <cell r="D133" t="str">
            <v>electronics parts</v>
          </cell>
          <cell r="E133" t="str">
            <v>KTB1366YU</v>
          </cell>
          <cell r="F133" t="str">
            <v>SJ010</v>
          </cell>
          <cell r="G133">
            <v>100</v>
          </cell>
          <cell r="H133" t="str">
            <v>SIIX</v>
          </cell>
          <cell r="I133">
            <v>0.15229999999999999</v>
          </cell>
          <cell r="J133" t="str">
            <v>USD</v>
          </cell>
        </row>
        <row r="134">
          <cell r="B134" t="str">
            <v>111032899F</v>
          </cell>
          <cell r="C134">
            <v>1</v>
          </cell>
          <cell r="D134" t="str">
            <v>electronics parts</v>
          </cell>
          <cell r="E134" t="str">
            <v>S2VB20</v>
          </cell>
          <cell r="F134" t="str">
            <v>SA039</v>
          </cell>
          <cell r="G134">
            <v>100</v>
          </cell>
          <cell r="H134" t="str">
            <v>SIIX</v>
          </cell>
          <cell r="I134">
            <v>0.1948</v>
          </cell>
          <cell r="J134" t="str">
            <v>USD</v>
          </cell>
        </row>
        <row r="135">
          <cell r="B135" t="str">
            <v>111036284T</v>
          </cell>
          <cell r="C135">
            <v>1</v>
          </cell>
          <cell r="D135" t="str">
            <v>electronics parts</v>
          </cell>
          <cell r="E135" t="str">
            <v>1SS133 T-77</v>
          </cell>
          <cell r="F135" t="str">
            <v>SA031</v>
          </cell>
          <cell r="G135">
            <v>100</v>
          </cell>
          <cell r="H135" t="str">
            <v>SIIX</v>
          </cell>
          <cell r="I135">
            <v>1.14E-2</v>
          </cell>
          <cell r="J135" t="str">
            <v>USD</v>
          </cell>
        </row>
        <row r="136">
          <cell r="B136">
            <v>1110821170</v>
          </cell>
          <cell r="C136">
            <v>1</v>
          </cell>
          <cell r="D136" t="str">
            <v>electronics parts</v>
          </cell>
          <cell r="E136" t="str">
            <v>GL3LR8 LED(RED)</v>
          </cell>
          <cell r="F136" t="str">
            <v>SA003</v>
          </cell>
          <cell r="G136">
            <v>100</v>
          </cell>
          <cell r="H136" t="str">
            <v>SIIX</v>
          </cell>
          <cell r="I136">
            <v>0.121</v>
          </cell>
          <cell r="J136" t="str">
            <v>USD</v>
          </cell>
        </row>
        <row r="137">
          <cell r="B137">
            <v>1113166980</v>
          </cell>
          <cell r="C137">
            <v>1</v>
          </cell>
          <cell r="D137" t="str">
            <v>electronics parts</v>
          </cell>
          <cell r="E137" t="str">
            <v>S-80842CLY Reset IC   CMOS</v>
          </cell>
          <cell r="F137" t="str">
            <v>SC001</v>
          </cell>
          <cell r="G137">
            <v>100</v>
          </cell>
          <cell r="H137" t="str">
            <v>SIIX</v>
          </cell>
          <cell r="I137">
            <v>0.251</v>
          </cell>
          <cell r="J137" t="str">
            <v>USD</v>
          </cell>
        </row>
        <row r="138">
          <cell r="B138">
            <v>1120661580</v>
          </cell>
          <cell r="C138">
            <v>1</v>
          </cell>
          <cell r="D138" t="str">
            <v>electronics parts</v>
          </cell>
          <cell r="E138" t="str">
            <v>EVM-L4G 500 Ω</v>
          </cell>
          <cell r="F138" t="str">
            <v>SA005</v>
          </cell>
          <cell r="G138">
            <v>100</v>
          </cell>
          <cell r="H138" t="str">
            <v>SIIX</v>
          </cell>
          <cell r="I138">
            <v>0.17399999999999999</v>
          </cell>
          <cell r="J138" t="str">
            <v>USD</v>
          </cell>
        </row>
        <row r="139">
          <cell r="B139">
            <v>1120661690</v>
          </cell>
          <cell r="C139">
            <v>1</v>
          </cell>
          <cell r="D139" t="str">
            <v>electronics parts</v>
          </cell>
          <cell r="E139" t="str">
            <v>EVM-L4G   1K　Ω</v>
          </cell>
          <cell r="F139" t="str">
            <v>SA009</v>
          </cell>
          <cell r="G139">
            <v>100</v>
          </cell>
          <cell r="H139" t="str">
            <v>SIIX</v>
          </cell>
          <cell r="I139">
            <v>0.17399999999999999</v>
          </cell>
          <cell r="J139" t="str">
            <v>USD</v>
          </cell>
        </row>
        <row r="140">
          <cell r="B140">
            <v>1120661720</v>
          </cell>
          <cell r="C140">
            <v>1</v>
          </cell>
          <cell r="D140" t="str">
            <v>electronics parts</v>
          </cell>
          <cell r="E140" t="str">
            <v>EVM-L4G A00 2KΩ(B)</v>
          </cell>
          <cell r="F140" t="str">
            <v>SA026</v>
          </cell>
          <cell r="G140">
            <v>100</v>
          </cell>
          <cell r="H140" t="str">
            <v>SIIX</v>
          </cell>
          <cell r="I140">
            <v>0.17399999999999999</v>
          </cell>
          <cell r="J140" t="str">
            <v>USD</v>
          </cell>
        </row>
        <row r="141">
          <cell r="B141">
            <v>1123165890</v>
          </cell>
          <cell r="C141">
            <v>1</v>
          </cell>
          <cell r="D141" t="str">
            <v>electronics parts</v>
          </cell>
          <cell r="E141" t="str">
            <v>SR25N  680 Ω J</v>
          </cell>
          <cell r="F141" t="str">
            <v>SA029</v>
          </cell>
          <cell r="G141">
            <v>100</v>
          </cell>
          <cell r="H141" t="str">
            <v>SIIX</v>
          </cell>
          <cell r="I141">
            <v>4.7999999999999996E-3</v>
          </cell>
          <cell r="J141" t="str">
            <v>USD</v>
          </cell>
        </row>
        <row r="142">
          <cell r="B142">
            <v>1123165960</v>
          </cell>
          <cell r="C142">
            <v>1</v>
          </cell>
          <cell r="D142" t="str">
            <v>electronics parts</v>
          </cell>
          <cell r="E142" t="str">
            <v>SR25N  820 Ω J</v>
          </cell>
          <cell r="F142" t="str">
            <v>SA025</v>
          </cell>
          <cell r="G142">
            <v>100</v>
          </cell>
          <cell r="H142" t="str">
            <v>SIIX</v>
          </cell>
          <cell r="I142">
            <v>4.7999999999999996E-3</v>
          </cell>
          <cell r="J142" t="str">
            <v>USD</v>
          </cell>
        </row>
        <row r="143">
          <cell r="B143">
            <v>1123166080</v>
          </cell>
          <cell r="C143">
            <v>1</v>
          </cell>
          <cell r="D143" t="str">
            <v>electronics parts</v>
          </cell>
          <cell r="E143" t="str">
            <v>SR25N  1.8KΩ J</v>
          </cell>
          <cell r="F143" t="str">
            <v>SA020</v>
          </cell>
          <cell r="G143">
            <v>100</v>
          </cell>
          <cell r="H143" t="str">
            <v>SIIX</v>
          </cell>
          <cell r="I143">
            <v>4.7999999999999996E-3</v>
          </cell>
          <cell r="J143" t="str">
            <v>USD</v>
          </cell>
        </row>
        <row r="144">
          <cell r="B144">
            <v>1124708720</v>
          </cell>
          <cell r="C144">
            <v>1</v>
          </cell>
          <cell r="D144" t="str">
            <v>electronics parts</v>
          </cell>
          <cell r="E144" t="str">
            <v>R50 8.2KΩ J (X)</v>
          </cell>
          <cell r="F144" t="str">
            <v>SA012</v>
          </cell>
          <cell r="G144">
            <v>100</v>
          </cell>
          <cell r="H144" t="str">
            <v>SIIX</v>
          </cell>
          <cell r="I144">
            <v>8.9999999999999993E-3</v>
          </cell>
          <cell r="J144" t="str">
            <v>USD</v>
          </cell>
        </row>
        <row r="145">
          <cell r="B145" t="str">
            <v>112494014F</v>
          </cell>
          <cell r="C145">
            <v>1</v>
          </cell>
          <cell r="D145" t="str">
            <v>electronics parts</v>
          </cell>
          <cell r="E145" t="str">
            <v>SPR5L30 10Ω(J)</v>
          </cell>
          <cell r="F145" t="str">
            <v>SA037</v>
          </cell>
          <cell r="G145">
            <v>100</v>
          </cell>
          <cell r="H145" t="str">
            <v>SIIX</v>
          </cell>
          <cell r="I145">
            <v>0.12989999999999999</v>
          </cell>
          <cell r="J145" t="str">
            <v>USD</v>
          </cell>
        </row>
        <row r="146">
          <cell r="B146">
            <v>1130277890</v>
          </cell>
          <cell r="C146">
            <v>1</v>
          </cell>
          <cell r="D146" t="str">
            <v>electronics parts</v>
          </cell>
          <cell r="E146" t="str">
            <v>CE04KMA 6.3V 47MFVB105ﾟC</v>
          </cell>
          <cell r="F146" t="str">
            <v>SB013</v>
          </cell>
          <cell r="G146">
            <v>100</v>
          </cell>
          <cell r="H146" t="str">
            <v>SIIX</v>
          </cell>
          <cell r="I146">
            <v>2.5999999999999999E-2</v>
          </cell>
          <cell r="J146" t="str">
            <v>USD</v>
          </cell>
        </row>
        <row r="147">
          <cell r="B147">
            <v>1130278020</v>
          </cell>
          <cell r="C147">
            <v>1</v>
          </cell>
          <cell r="D147" t="str">
            <v>electronics parts</v>
          </cell>
          <cell r="E147" t="str">
            <v>CE04KMA 6.3V100MFVB105ﾟC</v>
          </cell>
          <cell r="F147" t="str">
            <v>SB016</v>
          </cell>
          <cell r="G147">
            <v>100</v>
          </cell>
          <cell r="H147" t="str">
            <v>SIIX</v>
          </cell>
          <cell r="I147">
            <v>0.03</v>
          </cell>
          <cell r="J147" t="str">
            <v>USD</v>
          </cell>
        </row>
        <row r="148">
          <cell r="B148">
            <v>1130282030</v>
          </cell>
          <cell r="C148">
            <v>1</v>
          </cell>
          <cell r="D148" t="str">
            <v>electronics parts</v>
          </cell>
          <cell r="E148" t="str">
            <v>CE04KMA 50V  10MFVB105ﾟC</v>
          </cell>
          <cell r="F148" t="str">
            <v>SA017</v>
          </cell>
          <cell r="G148">
            <v>100</v>
          </cell>
          <cell r="H148" t="str">
            <v>SIIX</v>
          </cell>
          <cell r="I148">
            <v>0.03</v>
          </cell>
          <cell r="J148" t="str">
            <v>USD</v>
          </cell>
        </row>
        <row r="149">
          <cell r="B149">
            <v>1133274120</v>
          </cell>
          <cell r="C149">
            <v>1</v>
          </cell>
          <cell r="D149" t="str">
            <v>electronics parts</v>
          </cell>
          <cell r="E149" t="str">
            <v>CE04KMF 50V 1000MFVB</v>
          </cell>
          <cell r="F149" t="str">
            <v>SA034</v>
          </cell>
          <cell r="G149">
            <v>100</v>
          </cell>
          <cell r="H149" t="str">
            <v>SIIX</v>
          </cell>
          <cell r="I149">
            <v>0.27800000000000002</v>
          </cell>
          <cell r="J149" t="str">
            <v>USD</v>
          </cell>
        </row>
        <row r="150">
          <cell r="B150">
            <v>1133278180</v>
          </cell>
          <cell r="C150">
            <v>1</v>
          </cell>
          <cell r="D150" t="str">
            <v>electronics parts</v>
          </cell>
          <cell r="E150" t="str">
            <v>CE04SXE50V68MFVB</v>
          </cell>
          <cell r="F150" t="str">
            <v>SA021</v>
          </cell>
          <cell r="G150">
            <v>100</v>
          </cell>
          <cell r="H150" t="str">
            <v>SIIX</v>
          </cell>
          <cell r="I150">
            <v>6.5000000000000002E-2</v>
          </cell>
          <cell r="J150" t="str">
            <v>USD</v>
          </cell>
        </row>
        <row r="151">
          <cell r="B151">
            <v>1133291530</v>
          </cell>
          <cell r="C151">
            <v>1</v>
          </cell>
          <cell r="D151" t="str">
            <v>electronics parts</v>
          </cell>
          <cell r="E151" t="str">
            <v>CE04 LXY 35V 560MF VB 12.5*20(K20)</v>
          </cell>
          <cell r="F151" t="str">
            <v>SA013</v>
          </cell>
          <cell r="G151">
            <v>100</v>
          </cell>
          <cell r="H151" t="str">
            <v>SIIX</v>
          </cell>
          <cell r="I151">
            <v>0.16500000000000001</v>
          </cell>
          <cell r="J151" t="str">
            <v>USD</v>
          </cell>
        </row>
        <row r="152">
          <cell r="B152">
            <v>1133291770</v>
          </cell>
          <cell r="C152">
            <v>1</v>
          </cell>
          <cell r="D152" t="str">
            <v>electronics parts</v>
          </cell>
          <cell r="E152" t="str">
            <v>CE04 LXY 35V 220MF VB 8*20(H20)</v>
          </cell>
          <cell r="F152" t="str">
            <v>SA002</v>
          </cell>
          <cell r="G152">
            <v>100</v>
          </cell>
          <cell r="H152" t="str">
            <v>SIIX</v>
          </cell>
          <cell r="I152">
            <v>9.5000000000000001E-2</v>
          </cell>
          <cell r="J152" t="str">
            <v>USD</v>
          </cell>
        </row>
        <row r="153">
          <cell r="B153">
            <v>1151217950</v>
          </cell>
          <cell r="C153">
            <v>1</v>
          </cell>
          <cell r="D153" t="str">
            <v>electronics parts</v>
          </cell>
          <cell r="E153" t="str">
            <v>ESD-32228 Slide Switch</v>
          </cell>
          <cell r="F153" t="str">
            <v>SB021</v>
          </cell>
          <cell r="G153">
            <v>100</v>
          </cell>
          <cell r="H153" t="str">
            <v>SIIX</v>
          </cell>
          <cell r="I153">
            <v>0.629</v>
          </cell>
          <cell r="J153" t="str">
            <v>USD</v>
          </cell>
        </row>
        <row r="154">
          <cell r="B154">
            <v>1151428600</v>
          </cell>
          <cell r="C154">
            <v>1</v>
          </cell>
          <cell r="D154" t="str">
            <v>electronics parts</v>
          </cell>
          <cell r="E154" t="str">
            <v>Mechanic Key-SW B3F-1150</v>
          </cell>
          <cell r="F154" t="str">
            <v>SA015</v>
          </cell>
          <cell r="G154">
            <v>100</v>
          </cell>
          <cell r="H154" t="str">
            <v>SIIX</v>
          </cell>
          <cell r="I154">
            <v>5.9200000000000003E-2</v>
          </cell>
          <cell r="J154" t="str">
            <v>USD</v>
          </cell>
        </row>
        <row r="155">
          <cell r="B155">
            <v>1154403840</v>
          </cell>
          <cell r="C155">
            <v>1</v>
          </cell>
          <cell r="D155" t="str">
            <v>electronics parts</v>
          </cell>
          <cell r="E155" t="str">
            <v>Noise Filter BL02RN2-R62</v>
          </cell>
          <cell r="F155" t="str">
            <v>SC010</v>
          </cell>
          <cell r="G155">
            <v>100</v>
          </cell>
          <cell r="H155" t="str">
            <v>SIIX</v>
          </cell>
          <cell r="I155">
            <v>0.03</v>
          </cell>
          <cell r="J155" t="str">
            <v>USD</v>
          </cell>
        </row>
        <row r="156">
          <cell r="B156">
            <v>1154403910</v>
          </cell>
          <cell r="C156">
            <v>1</v>
          </cell>
          <cell r="D156" t="str">
            <v>electronics parts</v>
          </cell>
          <cell r="E156" t="str">
            <v>Filter DSS310-55D223S50</v>
          </cell>
          <cell r="F156" t="str">
            <v>SA035</v>
          </cell>
          <cell r="G156">
            <v>100</v>
          </cell>
          <cell r="H156" t="str">
            <v>SIIX</v>
          </cell>
          <cell r="I156">
            <v>6.0999999999999999E-2</v>
          </cell>
          <cell r="J156" t="str">
            <v>USD</v>
          </cell>
        </row>
        <row r="157">
          <cell r="B157">
            <v>1154427770</v>
          </cell>
          <cell r="C157">
            <v>1</v>
          </cell>
          <cell r="D157" t="str">
            <v>electronics parts</v>
          </cell>
          <cell r="E157" t="str">
            <v>SFE10.7MA19 Ceramic Filter</v>
          </cell>
          <cell r="F157" t="str">
            <v>SA024</v>
          </cell>
          <cell r="G157">
            <v>100</v>
          </cell>
          <cell r="H157" t="str">
            <v>SIIX</v>
          </cell>
          <cell r="I157">
            <v>0.17100000000000001</v>
          </cell>
          <cell r="J157" t="str">
            <v>USD</v>
          </cell>
        </row>
        <row r="158">
          <cell r="B158">
            <v>1154603390</v>
          </cell>
          <cell r="C158">
            <v>1</v>
          </cell>
          <cell r="D158" t="str">
            <v>electronics parts</v>
          </cell>
          <cell r="E158" t="str">
            <v>NR-18 5MHZ 50/50</v>
          </cell>
          <cell r="F158" t="str">
            <v>SA028</v>
          </cell>
          <cell r="G158">
            <v>100</v>
          </cell>
          <cell r="H158" t="str">
            <v>SIIX</v>
          </cell>
          <cell r="I158">
            <v>0.58360000000000001</v>
          </cell>
          <cell r="J158" t="str">
            <v>USD</v>
          </cell>
        </row>
        <row r="159">
          <cell r="B159">
            <v>1154603660</v>
          </cell>
          <cell r="C159">
            <v>1</v>
          </cell>
          <cell r="D159" t="str">
            <v>electronics parts</v>
          </cell>
          <cell r="E159" t="str">
            <v>NR-18 27.0MHZ 20/10</v>
          </cell>
          <cell r="F159" t="str">
            <v>SA001</v>
          </cell>
          <cell r="G159">
            <v>100</v>
          </cell>
          <cell r="H159" t="str">
            <v>SIIX</v>
          </cell>
          <cell r="I159">
            <v>1.3956</v>
          </cell>
          <cell r="J159" t="str">
            <v>USD</v>
          </cell>
        </row>
        <row r="160">
          <cell r="B160">
            <v>1155107400</v>
          </cell>
          <cell r="C160">
            <v>1</v>
          </cell>
          <cell r="D160" t="str">
            <v>electronics parts</v>
          </cell>
          <cell r="E160" t="str">
            <v>DIP Switch J-S8766-04 4 Bit</v>
          </cell>
          <cell r="F160" t="str">
            <v>SB030</v>
          </cell>
          <cell r="G160">
            <v>100</v>
          </cell>
          <cell r="H160" t="str">
            <v>SIIX</v>
          </cell>
          <cell r="I160">
            <v>0.56200000000000006</v>
          </cell>
          <cell r="J160" t="str">
            <v>USD</v>
          </cell>
        </row>
        <row r="161">
          <cell r="B161">
            <v>1155115740</v>
          </cell>
          <cell r="C161">
            <v>1</v>
          </cell>
          <cell r="D161" t="str">
            <v>electronics parts</v>
          </cell>
          <cell r="E161" t="str">
            <v>A6E-4104 DIP Switch</v>
          </cell>
          <cell r="F161" t="str">
            <v>SB023</v>
          </cell>
          <cell r="G161">
            <v>100</v>
          </cell>
          <cell r="H161" t="str">
            <v>SIIX</v>
          </cell>
          <cell r="I161">
            <v>0.33</v>
          </cell>
          <cell r="J161" t="str">
            <v>USD</v>
          </cell>
        </row>
        <row r="162">
          <cell r="B162">
            <v>1231649480</v>
          </cell>
          <cell r="C162">
            <v>5</v>
          </cell>
          <cell r="D162" t="str">
            <v>connection parts</v>
          </cell>
          <cell r="E162" t="str">
            <v>VH Connector B2P-VH</v>
          </cell>
          <cell r="F162" t="str">
            <v>SA004</v>
          </cell>
          <cell r="G162">
            <v>100</v>
          </cell>
          <cell r="H162" t="str">
            <v>SIIX</v>
          </cell>
          <cell r="I162">
            <v>3.1699999999999999E-2</v>
          </cell>
          <cell r="J162" t="str">
            <v>USD</v>
          </cell>
        </row>
        <row r="163">
          <cell r="B163">
            <v>1231649680</v>
          </cell>
          <cell r="C163">
            <v>5</v>
          </cell>
          <cell r="D163" t="str">
            <v>connection parts</v>
          </cell>
          <cell r="E163" t="str">
            <v>VH Connector  B4P-VH</v>
          </cell>
          <cell r="F163" t="str">
            <v>SA008</v>
          </cell>
          <cell r="G163">
            <v>100</v>
          </cell>
          <cell r="H163" t="str">
            <v>SIIX</v>
          </cell>
          <cell r="I163">
            <v>5.7000000000000002E-2</v>
          </cell>
          <cell r="J163" t="str">
            <v>USD</v>
          </cell>
        </row>
        <row r="164">
          <cell r="B164">
            <v>1232622640</v>
          </cell>
          <cell r="C164">
            <v>5</v>
          </cell>
          <cell r="D164" t="str">
            <v>connection parts</v>
          </cell>
          <cell r="E164" t="str">
            <v>2P Connector  (PH)</v>
          </cell>
          <cell r="F164" t="str">
            <v>SA014</v>
          </cell>
          <cell r="G164">
            <v>100</v>
          </cell>
          <cell r="H164" t="str">
            <v>SIIX</v>
          </cell>
          <cell r="I164">
            <v>3.1099999999999999E-2</v>
          </cell>
          <cell r="J164" t="str">
            <v>USD</v>
          </cell>
        </row>
        <row r="165">
          <cell r="B165">
            <v>1232627580</v>
          </cell>
          <cell r="C165">
            <v>5</v>
          </cell>
          <cell r="D165" t="str">
            <v>connection parts</v>
          </cell>
          <cell r="E165" t="str">
            <v>B2B-EH-A</v>
          </cell>
          <cell r="F165" t="str">
            <v>SA033</v>
          </cell>
          <cell r="G165">
            <v>100</v>
          </cell>
          <cell r="H165" t="str">
            <v>SIIX</v>
          </cell>
          <cell r="I165">
            <v>2.1299999999999999E-2</v>
          </cell>
          <cell r="J165" t="str">
            <v>USD</v>
          </cell>
        </row>
        <row r="166">
          <cell r="B166">
            <v>1232647850</v>
          </cell>
          <cell r="C166">
            <v>5</v>
          </cell>
          <cell r="D166" t="str">
            <v>connection parts</v>
          </cell>
          <cell r="E166" t="str">
            <v>B2B-ZR Connector</v>
          </cell>
          <cell r="F166" t="str">
            <v>SA022</v>
          </cell>
          <cell r="G166">
            <v>100</v>
          </cell>
          <cell r="H166" t="str">
            <v>SIIX</v>
          </cell>
          <cell r="I166">
            <v>3.5299999999999998E-2</v>
          </cell>
          <cell r="J166" t="str">
            <v>USD</v>
          </cell>
        </row>
        <row r="167">
          <cell r="B167">
            <v>1232647920</v>
          </cell>
          <cell r="C167">
            <v>5</v>
          </cell>
          <cell r="D167" t="str">
            <v>connection parts</v>
          </cell>
          <cell r="E167" t="str">
            <v>B3B-ZR Connector</v>
          </cell>
          <cell r="F167" t="str">
            <v>SA018</v>
          </cell>
          <cell r="G167">
            <v>100</v>
          </cell>
          <cell r="H167" t="str">
            <v>SIIX</v>
          </cell>
          <cell r="I167">
            <v>4.1700000000000001E-2</v>
          </cell>
          <cell r="J167" t="str">
            <v>USD</v>
          </cell>
        </row>
        <row r="168">
          <cell r="B168">
            <v>1232682510</v>
          </cell>
          <cell r="C168">
            <v>5</v>
          </cell>
          <cell r="D168" t="str">
            <v>connection parts</v>
          </cell>
          <cell r="E168" t="str">
            <v>Connector 15FE-ST-M</v>
          </cell>
          <cell r="F168" t="str">
            <v>SB028</v>
          </cell>
          <cell r="G168">
            <v>100</v>
          </cell>
          <cell r="H168" t="str">
            <v>SIIX</v>
          </cell>
          <cell r="I168">
            <v>8.4400000000000003E-2</v>
          </cell>
          <cell r="J168" t="str">
            <v>USD</v>
          </cell>
        </row>
        <row r="169">
          <cell r="B169">
            <v>1232690320</v>
          </cell>
          <cell r="C169">
            <v>5</v>
          </cell>
          <cell r="D169" t="str">
            <v>connection parts</v>
          </cell>
          <cell r="E169" t="str">
            <v>Connector 15FE-BT-M</v>
          </cell>
          <cell r="F169" t="str">
            <v>SA040</v>
          </cell>
          <cell r="G169">
            <v>100</v>
          </cell>
          <cell r="H169" t="str">
            <v>SIIX</v>
          </cell>
          <cell r="I169">
            <v>8.4400000000000003E-2</v>
          </cell>
          <cell r="J169" t="str">
            <v>USD</v>
          </cell>
        </row>
        <row r="170">
          <cell r="B170">
            <v>1232690940</v>
          </cell>
          <cell r="C170">
            <v>5</v>
          </cell>
          <cell r="D170" t="str">
            <v>connection parts</v>
          </cell>
          <cell r="E170" t="str">
            <v>Connector 21P-1.25FJ</v>
          </cell>
          <cell r="F170" t="str">
            <v>SA032</v>
          </cell>
          <cell r="G170">
            <v>100</v>
          </cell>
          <cell r="H170" t="str">
            <v>SIIX</v>
          </cell>
          <cell r="I170">
            <v>0.34279999999999999</v>
          </cell>
          <cell r="J170" t="str">
            <v>USD</v>
          </cell>
        </row>
        <row r="171">
          <cell r="B171">
            <v>1232691060</v>
          </cell>
          <cell r="C171">
            <v>5</v>
          </cell>
          <cell r="D171" t="str">
            <v>connection parts</v>
          </cell>
          <cell r="E171" t="str">
            <v>Connector 21R-1.25FJ</v>
          </cell>
          <cell r="F171" t="str">
            <v>SA016</v>
          </cell>
          <cell r="G171">
            <v>100</v>
          </cell>
          <cell r="H171" t="str">
            <v>SIIX</v>
          </cell>
          <cell r="I171">
            <v>0.2344</v>
          </cell>
          <cell r="J171" t="str">
            <v>USD</v>
          </cell>
        </row>
        <row r="172">
          <cell r="B172">
            <v>1233622340</v>
          </cell>
          <cell r="C172">
            <v>5</v>
          </cell>
          <cell r="D172" t="str">
            <v>connection parts</v>
          </cell>
          <cell r="E172" t="str">
            <v>Connector B2B-PH-K-S</v>
          </cell>
          <cell r="F172" t="str">
            <v>SA027</v>
          </cell>
          <cell r="G172">
            <v>100</v>
          </cell>
          <cell r="H172" t="str">
            <v>SIIX</v>
          </cell>
          <cell r="I172">
            <v>1.6E-2</v>
          </cell>
          <cell r="J172" t="str">
            <v>USD</v>
          </cell>
        </row>
        <row r="173">
          <cell r="B173">
            <v>1233622410</v>
          </cell>
          <cell r="C173">
            <v>5</v>
          </cell>
          <cell r="D173" t="str">
            <v>connection parts</v>
          </cell>
          <cell r="E173" t="str">
            <v>Connector B3B-PH-K-S</v>
          </cell>
          <cell r="F173" t="str">
            <v>SA011</v>
          </cell>
          <cell r="G173">
            <v>100</v>
          </cell>
          <cell r="H173" t="str">
            <v>SIIX</v>
          </cell>
          <cell r="I173">
            <v>1.7600000000000001E-2</v>
          </cell>
          <cell r="J173" t="str">
            <v>USD</v>
          </cell>
        </row>
        <row r="174">
          <cell r="B174">
            <v>1233622610</v>
          </cell>
          <cell r="C174">
            <v>5</v>
          </cell>
          <cell r="D174" t="str">
            <v>connection parts</v>
          </cell>
          <cell r="E174" t="str">
            <v>Connector B5B-PH-K-S</v>
          </cell>
          <cell r="F174" t="str">
            <v>SA023</v>
          </cell>
          <cell r="G174">
            <v>100</v>
          </cell>
          <cell r="H174" t="str">
            <v>SIIX</v>
          </cell>
          <cell r="I174">
            <v>2.3E-2</v>
          </cell>
          <cell r="J174" t="str">
            <v>USD</v>
          </cell>
        </row>
        <row r="175">
          <cell r="B175">
            <v>1233622740</v>
          </cell>
          <cell r="C175">
            <v>5</v>
          </cell>
          <cell r="D175" t="str">
            <v>connection parts</v>
          </cell>
          <cell r="E175" t="str">
            <v>Connector B6B-PH-K-S</v>
          </cell>
          <cell r="F175" t="str">
            <v>SA007</v>
          </cell>
          <cell r="G175">
            <v>100</v>
          </cell>
          <cell r="H175" t="str">
            <v>SIIX</v>
          </cell>
          <cell r="I175">
            <v>2.8400000000000002E-2</v>
          </cell>
          <cell r="J175" t="str">
            <v>USD</v>
          </cell>
        </row>
        <row r="176">
          <cell r="B176">
            <v>1233622960</v>
          </cell>
          <cell r="C176">
            <v>5</v>
          </cell>
          <cell r="D176" t="str">
            <v>connection parts</v>
          </cell>
          <cell r="E176" t="str">
            <v>Connector B8B-PH-K-S</v>
          </cell>
          <cell r="F176" t="str">
            <v>SA019</v>
          </cell>
          <cell r="G176">
            <v>100</v>
          </cell>
          <cell r="H176" t="str">
            <v>SIIX</v>
          </cell>
          <cell r="I176">
            <v>0.05</v>
          </cell>
          <cell r="J176" t="str">
            <v>USD</v>
          </cell>
        </row>
        <row r="177">
          <cell r="B177">
            <v>1233623130</v>
          </cell>
          <cell r="C177">
            <v>5</v>
          </cell>
          <cell r="D177" t="str">
            <v>connection parts</v>
          </cell>
          <cell r="E177" t="str">
            <v>Connector B10B-PH-K-S</v>
          </cell>
          <cell r="F177" t="str">
            <v>SA010</v>
          </cell>
          <cell r="G177">
            <v>100</v>
          </cell>
          <cell r="H177" t="str">
            <v>SIIX</v>
          </cell>
          <cell r="I177">
            <v>6.59E-2</v>
          </cell>
          <cell r="J177" t="str">
            <v>USD</v>
          </cell>
        </row>
        <row r="178">
          <cell r="B178">
            <v>1233623260</v>
          </cell>
          <cell r="C178">
            <v>5</v>
          </cell>
          <cell r="D178" t="str">
            <v>connection parts</v>
          </cell>
          <cell r="E178" t="str">
            <v>Connector B11B-PH-K-S</v>
          </cell>
          <cell r="F178" t="str">
            <v>SA006</v>
          </cell>
          <cell r="G178">
            <v>100</v>
          </cell>
          <cell r="H178" t="str">
            <v>SIIX</v>
          </cell>
          <cell r="I178">
            <v>5.62E-2</v>
          </cell>
          <cell r="J178" t="str">
            <v>USD</v>
          </cell>
        </row>
        <row r="179">
          <cell r="B179">
            <v>1233623310</v>
          </cell>
          <cell r="C179">
            <v>5</v>
          </cell>
          <cell r="D179" t="str">
            <v>connection parts</v>
          </cell>
          <cell r="E179" t="str">
            <v>Connector B12B-PH-K-S</v>
          </cell>
          <cell r="F179" t="str">
            <v>SA030</v>
          </cell>
          <cell r="G179">
            <v>100</v>
          </cell>
          <cell r="H179" t="str">
            <v>SIIX</v>
          </cell>
          <cell r="I179">
            <v>7.2800000000000004E-2</v>
          </cell>
          <cell r="J179" t="str">
            <v>USD</v>
          </cell>
        </row>
        <row r="180">
          <cell r="B180">
            <v>1230204400</v>
          </cell>
          <cell r="C180">
            <v>2</v>
          </cell>
          <cell r="D180" t="str">
            <v>mechanical parts</v>
          </cell>
          <cell r="E180" t="str">
            <v>D Sub Plug 25P JBZ-25P</v>
          </cell>
          <cell r="F180" t="str">
            <v>SN004</v>
          </cell>
          <cell r="G180">
            <v>100</v>
          </cell>
          <cell r="H180" t="str">
            <v>SIIX</v>
          </cell>
          <cell r="I180">
            <v>0.91349999999999998</v>
          </cell>
          <cell r="J180" t="str">
            <v>USD</v>
          </cell>
        </row>
        <row r="181">
          <cell r="B181">
            <v>1240433410</v>
          </cell>
          <cell r="C181">
            <v>2</v>
          </cell>
          <cell r="D181" t="str">
            <v>mechanical parts</v>
          </cell>
          <cell r="E181" t="str">
            <v>SMCD-15X120-BDX8(BL)-P1.25-S4-M UL2896</v>
          </cell>
          <cell r="F181" t="str">
            <v>SE037</v>
          </cell>
          <cell r="G181">
            <v>100</v>
          </cell>
          <cell r="H181" t="str">
            <v>SIIX</v>
          </cell>
          <cell r="I181">
            <v>9.4500000000000001E-2</v>
          </cell>
          <cell r="J181" t="str">
            <v>USD</v>
          </cell>
        </row>
        <row r="182">
          <cell r="B182" t="str">
            <v>112804725X</v>
          </cell>
          <cell r="C182">
            <v>1</v>
          </cell>
          <cell r="D182" t="str">
            <v>electronics parts</v>
          </cell>
          <cell r="E182" t="str">
            <v>SR73K2B  TD 0.1 OHM  G</v>
          </cell>
          <cell r="F182" t="str">
            <v>CT139</v>
          </cell>
          <cell r="G182">
            <v>100</v>
          </cell>
          <cell r="H182" t="str">
            <v>SIIX</v>
          </cell>
          <cell r="I182">
            <v>4.9700000000000001E-2</v>
          </cell>
          <cell r="J182" t="str">
            <v>USD</v>
          </cell>
        </row>
        <row r="183">
          <cell r="B183" t="str">
            <v>124042081X</v>
          </cell>
          <cell r="C183">
            <v>1</v>
          </cell>
          <cell r="D183" t="str">
            <v>electronics parts</v>
          </cell>
          <cell r="E183" t="str">
            <v>RCT00000C   CHIP T Taping</v>
          </cell>
          <cell r="F183" t="str">
            <v>CT209</v>
          </cell>
          <cell r="G183">
            <v>100</v>
          </cell>
          <cell r="H183" t="str">
            <v>SIIX</v>
          </cell>
          <cell r="I183">
            <v>3.5400000000000001E-2</v>
          </cell>
          <cell r="J183" t="str">
            <v>USD</v>
          </cell>
        </row>
        <row r="184">
          <cell r="B184" t="str">
            <v>111012516X</v>
          </cell>
          <cell r="C184">
            <v>1</v>
          </cell>
          <cell r="D184" t="str">
            <v>electronics parts</v>
          </cell>
          <cell r="E184" t="str">
            <v>KTA1661YRTF Taping</v>
          </cell>
          <cell r="F184" t="str">
            <v>CT002</v>
          </cell>
          <cell r="G184">
            <v>100</v>
          </cell>
          <cell r="H184" t="str">
            <v>SIIX</v>
          </cell>
          <cell r="I184">
            <v>8.5900000000000004E-2</v>
          </cell>
          <cell r="J184" t="str">
            <v>USD</v>
          </cell>
        </row>
        <row r="185">
          <cell r="B185" t="str">
            <v>113404995X</v>
          </cell>
          <cell r="C185">
            <v>1</v>
          </cell>
          <cell r="D185" t="str">
            <v>electronics parts</v>
          </cell>
          <cell r="E185" t="str">
            <v>C1608CH1H040CT Taping</v>
          </cell>
          <cell r="F185" t="str">
            <v>CT178</v>
          </cell>
          <cell r="G185">
            <v>100</v>
          </cell>
          <cell r="H185" t="str">
            <v>SIIX</v>
          </cell>
          <cell r="I185">
            <v>3.5000000000000001E-3</v>
          </cell>
          <cell r="J185" t="str">
            <v>USD</v>
          </cell>
        </row>
        <row r="186">
          <cell r="B186" t="str">
            <v>113405071X</v>
          </cell>
          <cell r="C186">
            <v>1</v>
          </cell>
          <cell r="D186" t="str">
            <v>electronics parts</v>
          </cell>
          <cell r="E186" t="str">
            <v>C1608CH1H120JT Taping</v>
          </cell>
          <cell r="F186" t="str">
            <v>CT179</v>
          </cell>
          <cell r="G186">
            <v>100</v>
          </cell>
          <cell r="H186" t="str">
            <v>SIIX</v>
          </cell>
          <cell r="I186">
            <v>3.5000000000000001E-3</v>
          </cell>
          <cell r="J186" t="str">
            <v>USD</v>
          </cell>
        </row>
        <row r="187">
          <cell r="B187" t="str">
            <v>113405093X</v>
          </cell>
          <cell r="C187">
            <v>1</v>
          </cell>
          <cell r="D187" t="str">
            <v>electronics parts</v>
          </cell>
          <cell r="E187" t="str">
            <v>C1608CH1H150JT Taping</v>
          </cell>
          <cell r="F187" t="str">
            <v>CT180</v>
          </cell>
          <cell r="G187">
            <v>100</v>
          </cell>
          <cell r="H187" t="str">
            <v>SIIX</v>
          </cell>
          <cell r="I187">
            <v>3.5000000000000001E-3</v>
          </cell>
          <cell r="J187" t="str">
            <v>USD</v>
          </cell>
        </row>
        <row r="188">
          <cell r="B188" t="str">
            <v>113405134X</v>
          </cell>
          <cell r="C188">
            <v>1</v>
          </cell>
          <cell r="D188" t="str">
            <v>electronics parts</v>
          </cell>
          <cell r="E188" t="str">
            <v>C1608CH1H220JT Taping</v>
          </cell>
          <cell r="F188" t="str">
            <v>CT181</v>
          </cell>
          <cell r="G188">
            <v>100</v>
          </cell>
          <cell r="H188" t="str">
            <v>SIIX</v>
          </cell>
          <cell r="I188">
            <v>3.5000000000000001E-3</v>
          </cell>
          <cell r="J188" t="str">
            <v>USD</v>
          </cell>
        </row>
        <row r="189">
          <cell r="B189" t="str">
            <v>113405150X</v>
          </cell>
          <cell r="C189">
            <v>1</v>
          </cell>
          <cell r="D189" t="str">
            <v>electronics parts</v>
          </cell>
          <cell r="E189" t="str">
            <v>C1608CH1H270JT Taping</v>
          </cell>
          <cell r="F189" t="str">
            <v>CT182</v>
          </cell>
          <cell r="G189">
            <v>100</v>
          </cell>
          <cell r="H189" t="str">
            <v>SIIX</v>
          </cell>
          <cell r="I189">
            <v>3.5000000000000001E-3</v>
          </cell>
          <cell r="J189" t="str">
            <v>USD</v>
          </cell>
        </row>
        <row r="190">
          <cell r="B190" t="str">
            <v>113405211X</v>
          </cell>
          <cell r="C190">
            <v>1</v>
          </cell>
          <cell r="D190" t="str">
            <v>electronics parts</v>
          </cell>
          <cell r="E190" t="str">
            <v>C1608CH1H470JT Taping</v>
          </cell>
          <cell r="F190" t="str">
            <v>CT183</v>
          </cell>
          <cell r="G190">
            <v>100</v>
          </cell>
          <cell r="H190" t="str">
            <v>SIIX</v>
          </cell>
          <cell r="I190">
            <v>3.5000000000000001E-3</v>
          </cell>
          <cell r="J190" t="str">
            <v>USD</v>
          </cell>
        </row>
        <row r="191">
          <cell r="B191" t="str">
            <v>113405239X</v>
          </cell>
          <cell r="C191">
            <v>1</v>
          </cell>
          <cell r="D191" t="str">
            <v>electronics parts</v>
          </cell>
          <cell r="E191" t="str">
            <v>C1608CH1H560JT Taping</v>
          </cell>
          <cell r="F191" t="str">
            <v>CT184</v>
          </cell>
          <cell r="G191">
            <v>100</v>
          </cell>
          <cell r="H191" t="str">
            <v>SIIX</v>
          </cell>
          <cell r="I191">
            <v>3.5000000000000001E-3</v>
          </cell>
          <cell r="J191" t="str">
            <v>USD</v>
          </cell>
        </row>
        <row r="192">
          <cell r="B192" t="str">
            <v>113405255X</v>
          </cell>
          <cell r="C192">
            <v>1</v>
          </cell>
          <cell r="D192" t="str">
            <v>electronics parts</v>
          </cell>
          <cell r="E192" t="str">
            <v>C1608CH1H680JT Taping</v>
          </cell>
          <cell r="F192" t="str">
            <v>CT185</v>
          </cell>
          <cell r="G192">
            <v>100</v>
          </cell>
          <cell r="H192" t="str">
            <v>SIIX</v>
          </cell>
          <cell r="I192">
            <v>3.5000000000000001E-3</v>
          </cell>
          <cell r="J192" t="str">
            <v>USD</v>
          </cell>
        </row>
        <row r="193">
          <cell r="B193" t="str">
            <v>113405279X</v>
          </cell>
          <cell r="C193">
            <v>1</v>
          </cell>
          <cell r="D193" t="str">
            <v>electronics parts</v>
          </cell>
          <cell r="E193" t="str">
            <v>C1608CH1H820JT Taping</v>
          </cell>
          <cell r="F193" t="str">
            <v>CT186</v>
          </cell>
          <cell r="G193">
            <v>100</v>
          </cell>
          <cell r="H193" t="str">
            <v>SIIX</v>
          </cell>
          <cell r="I193">
            <v>3.5000000000000001E-3</v>
          </cell>
          <cell r="J193" t="str">
            <v>USD</v>
          </cell>
        </row>
        <row r="194">
          <cell r="B194" t="str">
            <v>113405318X</v>
          </cell>
          <cell r="C194">
            <v>1</v>
          </cell>
          <cell r="D194" t="str">
            <v>electronics parts</v>
          </cell>
          <cell r="E194" t="str">
            <v>C1608CH1H121JT Taping</v>
          </cell>
          <cell r="F194" t="str">
            <v>CT187</v>
          </cell>
          <cell r="G194">
            <v>100</v>
          </cell>
          <cell r="H194" t="str">
            <v>SIIX</v>
          </cell>
          <cell r="I194">
            <v>3.8E-3</v>
          </cell>
          <cell r="J194" t="str">
            <v>USD</v>
          </cell>
        </row>
        <row r="195">
          <cell r="B195" t="str">
            <v>113405376X</v>
          </cell>
          <cell r="C195">
            <v>1</v>
          </cell>
          <cell r="D195" t="str">
            <v>electronics parts</v>
          </cell>
          <cell r="E195" t="str">
            <v>C1608CH1H221JT Taping</v>
          </cell>
          <cell r="F195" t="str">
            <v>CT188</v>
          </cell>
          <cell r="G195">
            <v>100</v>
          </cell>
          <cell r="H195" t="str">
            <v>SIIX</v>
          </cell>
          <cell r="I195">
            <v>4.5999999999999999E-3</v>
          </cell>
          <cell r="J195" t="str">
            <v>USD</v>
          </cell>
        </row>
        <row r="196">
          <cell r="B196" t="str">
            <v>113405398X</v>
          </cell>
          <cell r="C196">
            <v>1</v>
          </cell>
          <cell r="D196" t="str">
            <v>electronics parts</v>
          </cell>
          <cell r="E196" t="str">
            <v>C1608CH1H271JT Taping</v>
          </cell>
          <cell r="F196" t="str">
            <v>CT189</v>
          </cell>
          <cell r="G196">
            <v>100</v>
          </cell>
          <cell r="H196" t="str">
            <v>SIIX</v>
          </cell>
          <cell r="I196">
            <v>5.1999999999999998E-3</v>
          </cell>
          <cell r="J196" t="str">
            <v>USD</v>
          </cell>
        </row>
        <row r="197">
          <cell r="B197" t="str">
            <v>113405435X</v>
          </cell>
          <cell r="C197">
            <v>1</v>
          </cell>
          <cell r="D197" t="str">
            <v>electronics parts</v>
          </cell>
          <cell r="E197" t="str">
            <v>C1608CH1H391JT Taping</v>
          </cell>
          <cell r="F197" t="str">
            <v>CT190</v>
          </cell>
          <cell r="G197">
            <v>100</v>
          </cell>
          <cell r="H197" t="str">
            <v>SIIX</v>
          </cell>
          <cell r="I197">
            <v>5.7000000000000002E-3</v>
          </cell>
          <cell r="J197" t="str">
            <v>USD</v>
          </cell>
        </row>
        <row r="198">
          <cell r="B198" t="str">
            <v>113405451X</v>
          </cell>
          <cell r="C198">
            <v>1</v>
          </cell>
          <cell r="D198" t="str">
            <v>electronics parts</v>
          </cell>
          <cell r="E198" t="str">
            <v>C1608CH1H471JT Taping</v>
          </cell>
          <cell r="F198" t="str">
            <v>CT191</v>
          </cell>
          <cell r="G198">
            <v>100</v>
          </cell>
          <cell r="H198" t="str">
            <v>SIIX</v>
          </cell>
          <cell r="I198">
            <v>6.4999999999999997E-3</v>
          </cell>
          <cell r="J198" t="str">
            <v>USD</v>
          </cell>
        </row>
        <row r="199">
          <cell r="B199" t="str">
            <v>113405518X</v>
          </cell>
          <cell r="C199">
            <v>1</v>
          </cell>
          <cell r="D199" t="str">
            <v>electronics parts</v>
          </cell>
          <cell r="E199" t="str">
            <v>C1608CH1H821JT Taping</v>
          </cell>
          <cell r="F199" t="str">
            <v>CT192</v>
          </cell>
          <cell r="G199">
            <v>100</v>
          </cell>
          <cell r="H199" t="str">
            <v>SIIX</v>
          </cell>
          <cell r="I199">
            <v>8.6999999999999994E-3</v>
          </cell>
          <cell r="J199" t="str">
            <v>USD</v>
          </cell>
        </row>
        <row r="200">
          <cell r="B200" t="str">
            <v>113405536X</v>
          </cell>
          <cell r="C200">
            <v>1</v>
          </cell>
          <cell r="D200" t="str">
            <v>electronics parts</v>
          </cell>
          <cell r="E200" t="str">
            <v>C1608CH1H102JT Taping</v>
          </cell>
          <cell r="F200" t="str">
            <v>CT193</v>
          </cell>
          <cell r="G200">
            <v>100</v>
          </cell>
          <cell r="H200" t="str">
            <v>SIIX</v>
          </cell>
          <cell r="I200">
            <v>1.04E-2</v>
          </cell>
          <cell r="J200" t="str">
            <v>USD</v>
          </cell>
        </row>
        <row r="201">
          <cell r="B201" t="str">
            <v>113405639X</v>
          </cell>
          <cell r="C201">
            <v>1</v>
          </cell>
          <cell r="D201" t="str">
            <v>electronics parts</v>
          </cell>
          <cell r="E201" t="str">
            <v>C1608JB1H122KT Taping</v>
          </cell>
          <cell r="F201" t="str">
            <v>CT194</v>
          </cell>
          <cell r="G201">
            <v>100</v>
          </cell>
          <cell r="H201" t="str">
            <v>SIIX</v>
          </cell>
          <cell r="I201">
            <v>3.8999999999999998E-3</v>
          </cell>
          <cell r="J201" t="str">
            <v>USD</v>
          </cell>
        </row>
        <row r="202">
          <cell r="B202" t="str">
            <v>113405741X</v>
          </cell>
          <cell r="C202">
            <v>1</v>
          </cell>
          <cell r="D202" t="str">
            <v>electronics parts</v>
          </cell>
          <cell r="E202" t="str">
            <v>C1608JB1H103KT Taping</v>
          </cell>
          <cell r="F202" t="str">
            <v>CT195</v>
          </cell>
          <cell r="G202">
            <v>100</v>
          </cell>
          <cell r="H202" t="str">
            <v>SIIX</v>
          </cell>
          <cell r="I202">
            <v>3.0000000000000001E-3</v>
          </cell>
          <cell r="J202" t="str">
            <v>USD</v>
          </cell>
        </row>
        <row r="203">
          <cell r="B203" t="str">
            <v>113405826X</v>
          </cell>
          <cell r="C203">
            <v>1</v>
          </cell>
          <cell r="D203" t="str">
            <v>electronics parts</v>
          </cell>
          <cell r="E203" t="str">
            <v>C1608JB1E473KT Taping</v>
          </cell>
          <cell r="F203" t="str">
            <v>CT196</v>
          </cell>
          <cell r="G203">
            <v>100</v>
          </cell>
          <cell r="H203" t="str">
            <v>SIIX</v>
          </cell>
          <cell r="I203">
            <v>6.0000000000000001E-3</v>
          </cell>
          <cell r="J203" t="str">
            <v>USD</v>
          </cell>
        </row>
        <row r="204">
          <cell r="B204" t="str">
            <v>113405868X</v>
          </cell>
          <cell r="C204">
            <v>1</v>
          </cell>
          <cell r="D204" t="str">
            <v>electronics parts</v>
          </cell>
          <cell r="E204" t="str">
            <v>C1608JB1H104KT Taping</v>
          </cell>
          <cell r="F204" t="str">
            <v>CT197</v>
          </cell>
          <cell r="G204">
            <v>100</v>
          </cell>
          <cell r="H204" t="str">
            <v>SIIX</v>
          </cell>
          <cell r="I204">
            <v>5.3E-3</v>
          </cell>
          <cell r="J204" t="str">
            <v>USD</v>
          </cell>
        </row>
        <row r="205">
          <cell r="B205" t="str">
            <v>113405985X</v>
          </cell>
          <cell r="C205">
            <v>1</v>
          </cell>
          <cell r="D205" t="str">
            <v>electronics parts</v>
          </cell>
          <cell r="E205" t="str">
            <v>C1608JB1A105KT Taping</v>
          </cell>
          <cell r="F205" t="str">
            <v>CT198</v>
          </cell>
          <cell r="G205">
            <v>100</v>
          </cell>
          <cell r="H205" t="str">
            <v>SIIX</v>
          </cell>
          <cell r="I205">
            <v>1.2E-2</v>
          </cell>
          <cell r="J205" t="str">
            <v>USD</v>
          </cell>
        </row>
        <row r="206">
          <cell r="B206" t="str">
            <v>113406056X</v>
          </cell>
          <cell r="C206">
            <v>1</v>
          </cell>
          <cell r="D206" t="str">
            <v>electronics parts</v>
          </cell>
          <cell r="E206" t="str">
            <v>C1608JF1H104ZT Taping</v>
          </cell>
          <cell r="F206" t="str">
            <v>CT199</v>
          </cell>
          <cell r="G206">
            <v>100</v>
          </cell>
          <cell r="H206" t="str">
            <v>SIIX</v>
          </cell>
          <cell r="I206">
            <v>5.1000000000000004E-3</v>
          </cell>
          <cell r="J206" t="str">
            <v>USD</v>
          </cell>
        </row>
        <row r="207">
          <cell r="B207" t="str">
            <v>113406115X</v>
          </cell>
          <cell r="C207">
            <v>1</v>
          </cell>
          <cell r="D207" t="str">
            <v>electronics parts</v>
          </cell>
          <cell r="E207" t="str">
            <v>C1608JF1C105ZT Taping</v>
          </cell>
          <cell r="F207" t="str">
            <v>CT200</v>
          </cell>
          <cell r="G207">
            <v>100</v>
          </cell>
          <cell r="H207" t="str">
            <v>SIIX</v>
          </cell>
          <cell r="I207">
            <v>9.5999999999999992E-3</v>
          </cell>
          <cell r="J207" t="str">
            <v>USD</v>
          </cell>
        </row>
        <row r="208">
          <cell r="B208" t="str">
            <v>114194846X</v>
          </cell>
          <cell r="C208">
            <v>1</v>
          </cell>
          <cell r="D208" t="str">
            <v>electronics parts</v>
          </cell>
          <cell r="E208" t="str">
            <v>NL322522T-4R7J     CHIP T Taping</v>
          </cell>
          <cell r="F208" t="str">
            <v>CT202</v>
          </cell>
          <cell r="G208">
            <v>100</v>
          </cell>
          <cell r="H208" t="str">
            <v>SIIX</v>
          </cell>
          <cell r="I208">
            <v>5.2299999999999999E-2</v>
          </cell>
          <cell r="J208" t="str">
            <v>USD</v>
          </cell>
        </row>
        <row r="209">
          <cell r="B209" t="str">
            <v>114194879X</v>
          </cell>
          <cell r="C209">
            <v>1</v>
          </cell>
          <cell r="D209" t="str">
            <v>electronics parts</v>
          </cell>
          <cell r="E209" t="str">
            <v>NL322522T-8R2J     CHIP T Taping</v>
          </cell>
          <cell r="F209" t="str">
            <v>CT203</v>
          </cell>
          <cell r="G209">
            <v>100</v>
          </cell>
          <cell r="H209" t="str">
            <v>SIIX</v>
          </cell>
          <cell r="I209">
            <v>5.2299999999999999E-2</v>
          </cell>
          <cell r="J209" t="str">
            <v>USD</v>
          </cell>
        </row>
        <row r="210">
          <cell r="B210" t="str">
            <v>114194884X</v>
          </cell>
          <cell r="C210">
            <v>1</v>
          </cell>
          <cell r="D210" t="str">
            <v>electronics parts</v>
          </cell>
          <cell r="E210" t="str">
            <v>NL322522T-100J     CHIP T Taping</v>
          </cell>
          <cell r="F210" t="str">
            <v>CT204</v>
          </cell>
          <cell r="G210">
            <v>100</v>
          </cell>
          <cell r="H210" t="str">
            <v>SIIX</v>
          </cell>
          <cell r="I210">
            <v>5.2299999999999999E-2</v>
          </cell>
          <cell r="J210" t="str">
            <v>USD</v>
          </cell>
        </row>
        <row r="211">
          <cell r="B211" t="str">
            <v>114194923X</v>
          </cell>
          <cell r="C211">
            <v>1</v>
          </cell>
          <cell r="D211" t="str">
            <v>electronics parts</v>
          </cell>
          <cell r="E211" t="str">
            <v>NL322522T-220J     CHIP T Taping</v>
          </cell>
          <cell r="F211" t="str">
            <v>CT205</v>
          </cell>
          <cell r="G211">
            <v>100</v>
          </cell>
          <cell r="H211" t="str">
            <v>SIIX</v>
          </cell>
          <cell r="I211">
            <v>5.2299999999999999E-2</v>
          </cell>
          <cell r="J211" t="str">
            <v>USD</v>
          </cell>
        </row>
        <row r="212">
          <cell r="B212" t="str">
            <v>114194945X</v>
          </cell>
          <cell r="C212">
            <v>1</v>
          </cell>
          <cell r="D212" t="str">
            <v>electronics parts</v>
          </cell>
          <cell r="E212" t="str">
            <v>NL322522T-330J     CHIP T Taping</v>
          </cell>
          <cell r="F212" t="str">
            <v>CT206</v>
          </cell>
          <cell r="G212">
            <v>100</v>
          </cell>
          <cell r="H212" t="str">
            <v>SIIX</v>
          </cell>
          <cell r="I212">
            <v>5.2299999999999999E-2</v>
          </cell>
          <cell r="J212" t="str">
            <v>USD</v>
          </cell>
        </row>
        <row r="213">
          <cell r="B213" t="str">
            <v>114198488X</v>
          </cell>
          <cell r="C213">
            <v>1</v>
          </cell>
          <cell r="D213" t="str">
            <v>electronics parts</v>
          </cell>
          <cell r="E213" t="str">
            <v>SLF10145T-680M1R2 24 TAPE</v>
          </cell>
          <cell r="F213" t="str">
            <v>CT674</v>
          </cell>
          <cell r="G213">
            <v>100</v>
          </cell>
          <cell r="H213" t="str">
            <v>SIIX</v>
          </cell>
          <cell r="I213">
            <v>0.25609999999999999</v>
          </cell>
          <cell r="J213" t="str">
            <v>USD</v>
          </cell>
        </row>
        <row r="214">
          <cell r="B214" t="str">
            <v>114198495X</v>
          </cell>
          <cell r="C214">
            <v>1</v>
          </cell>
          <cell r="D214" t="str">
            <v>electronics parts</v>
          </cell>
          <cell r="E214" t="str">
            <v>SLF10145T-101M1R0 24 TAPE</v>
          </cell>
          <cell r="F214" t="str">
            <v>CT675</v>
          </cell>
          <cell r="G214">
            <v>100</v>
          </cell>
          <cell r="H214" t="str">
            <v>SIIX</v>
          </cell>
          <cell r="I214">
            <v>0.25609999999999999</v>
          </cell>
          <cell r="J214" t="str">
            <v>USD</v>
          </cell>
        </row>
        <row r="215">
          <cell r="B215" t="str">
            <v>114198505X</v>
          </cell>
          <cell r="C215">
            <v>1</v>
          </cell>
          <cell r="D215" t="str">
            <v>electronics parts</v>
          </cell>
          <cell r="E215" t="str">
            <v>SLF12565T-221M1R0 24 TAPE</v>
          </cell>
          <cell r="F215" t="str">
            <v>CT676</v>
          </cell>
          <cell r="G215">
            <v>100</v>
          </cell>
          <cell r="H215" t="str">
            <v>SIIX</v>
          </cell>
          <cell r="I215">
            <v>0.33589999999999998</v>
          </cell>
          <cell r="J215" t="str">
            <v>USD</v>
          </cell>
        </row>
        <row r="216">
          <cell r="B216" t="str">
            <v>114198529X</v>
          </cell>
          <cell r="C216">
            <v>1</v>
          </cell>
          <cell r="D216" t="str">
            <v>electronics parts</v>
          </cell>
          <cell r="E216" t="str">
            <v>SLF10145T-150M2R2 Taping</v>
          </cell>
          <cell r="F216" t="str">
            <v>CT677</v>
          </cell>
          <cell r="G216">
            <v>100</v>
          </cell>
          <cell r="H216" t="str">
            <v>SIIX</v>
          </cell>
          <cell r="I216">
            <v>0.25609999999999999</v>
          </cell>
          <cell r="J216" t="str">
            <v>USD</v>
          </cell>
        </row>
        <row r="217">
          <cell r="B217">
            <v>1062504460</v>
          </cell>
          <cell r="C217">
            <v>6</v>
          </cell>
          <cell r="D217" t="str">
            <v>screw parts</v>
          </cell>
          <cell r="E217" t="str">
            <v>D Sub inch screw 060-0019-023</v>
          </cell>
          <cell r="F217" t="str">
            <v>SB040</v>
          </cell>
          <cell r="G217">
            <v>100</v>
          </cell>
          <cell r="H217" t="str">
            <v>SIIX</v>
          </cell>
          <cell r="I217">
            <v>3.73E-2</v>
          </cell>
          <cell r="J217" t="str">
            <v>USD</v>
          </cell>
        </row>
        <row r="218">
          <cell r="B218">
            <v>1230207720</v>
          </cell>
          <cell r="C218">
            <v>2</v>
          </cell>
          <cell r="D218" t="str">
            <v>mechanical parts</v>
          </cell>
          <cell r="E218" t="str">
            <v>D Sub Connector 9P 103-0007-01</v>
          </cell>
          <cell r="F218" t="str">
            <v>SA049</v>
          </cell>
          <cell r="G218">
            <v>100</v>
          </cell>
          <cell r="H218" t="str">
            <v>SIIX</v>
          </cell>
          <cell r="I218">
            <v>0.18010000000000001</v>
          </cell>
          <cell r="J218" t="str">
            <v>USD</v>
          </cell>
        </row>
        <row r="219">
          <cell r="B219">
            <v>1233624560</v>
          </cell>
          <cell r="C219">
            <v>5</v>
          </cell>
          <cell r="D219" t="str">
            <v>connection parts</v>
          </cell>
          <cell r="E219" t="str">
            <v>Header TSW-103-07-F-S</v>
          </cell>
          <cell r="F219" t="str">
            <v>SB033</v>
          </cell>
          <cell r="G219">
            <v>100</v>
          </cell>
          <cell r="H219" t="str">
            <v>SIIX</v>
          </cell>
          <cell r="I219">
            <v>9.2499999999999999E-2</v>
          </cell>
          <cell r="J219" t="str">
            <v>USD</v>
          </cell>
        </row>
        <row r="220">
          <cell r="B220">
            <v>1233624670</v>
          </cell>
          <cell r="C220">
            <v>5</v>
          </cell>
          <cell r="D220" t="str">
            <v>connection parts</v>
          </cell>
          <cell r="E220" t="str">
            <v>Connector SNT-100-BK-G</v>
          </cell>
          <cell r="F220" t="str">
            <v>SA044</v>
          </cell>
          <cell r="G220">
            <v>100</v>
          </cell>
          <cell r="H220" t="str">
            <v>SIIX</v>
          </cell>
          <cell r="I220">
            <v>6.4799999999999996E-2</v>
          </cell>
          <cell r="J220" t="str">
            <v>USD</v>
          </cell>
        </row>
        <row r="221">
          <cell r="B221" t="str">
            <v>111083145X</v>
          </cell>
          <cell r="C221">
            <v>1</v>
          </cell>
          <cell r="D221" t="str">
            <v>electronics parts</v>
          </cell>
          <cell r="E221" t="str">
            <v>HBR1105W-RR   CHIP T Taping</v>
          </cell>
          <cell r="F221" t="str">
            <v>CT021</v>
          </cell>
          <cell r="G221">
            <v>100</v>
          </cell>
          <cell r="H221" t="str">
            <v>SIIX</v>
          </cell>
          <cell r="I221">
            <v>5.4300000000000001E-2</v>
          </cell>
          <cell r="J221" t="str">
            <v>USD</v>
          </cell>
        </row>
        <row r="222">
          <cell r="B222" t="str">
            <v>111083259X</v>
          </cell>
          <cell r="C222">
            <v>1</v>
          </cell>
          <cell r="D222" t="str">
            <v>electronics parts</v>
          </cell>
          <cell r="E222" t="str">
            <v>HPY1105W-RR Taping</v>
          </cell>
          <cell r="F222" t="str">
            <v>CT023</v>
          </cell>
          <cell r="G222">
            <v>100</v>
          </cell>
          <cell r="H222" t="str">
            <v>SIIX</v>
          </cell>
          <cell r="I222">
            <v>5.5399999999999998E-2</v>
          </cell>
          <cell r="J222" t="str">
            <v>USD</v>
          </cell>
        </row>
        <row r="223">
          <cell r="B223">
            <v>1113149020</v>
          </cell>
          <cell r="C223">
            <v>1</v>
          </cell>
          <cell r="D223" t="str">
            <v>electronics parts</v>
          </cell>
          <cell r="E223" t="str">
            <v>BT829BKRF</v>
          </cell>
          <cell r="F223" t="str">
            <v>CT909</v>
          </cell>
          <cell r="G223">
            <v>100</v>
          </cell>
          <cell r="H223" t="str">
            <v>SIIX</v>
          </cell>
          <cell r="I223">
            <v>6.3042999999999996</v>
          </cell>
          <cell r="J223" t="str">
            <v>USD</v>
          </cell>
        </row>
        <row r="224">
          <cell r="B224" t="str">
            <v>111316315X</v>
          </cell>
          <cell r="C224">
            <v>1</v>
          </cell>
          <cell r="D224" t="str">
            <v>electronics parts</v>
          </cell>
          <cell r="E224" t="str">
            <v>S-80942CNMC-G9C-T2 Taping</v>
          </cell>
          <cell r="F224" t="str">
            <v>CT030</v>
          </cell>
          <cell r="G224">
            <v>100</v>
          </cell>
          <cell r="H224" t="str">
            <v>SIIX</v>
          </cell>
          <cell r="I224">
            <v>0.15</v>
          </cell>
          <cell r="J224" t="str">
            <v>USD</v>
          </cell>
        </row>
        <row r="225">
          <cell r="B225" t="str">
            <v>111316333X</v>
          </cell>
          <cell r="C225">
            <v>1</v>
          </cell>
          <cell r="D225" t="str">
            <v>electronics parts</v>
          </cell>
          <cell r="E225" t="str">
            <v>S-3513BEFS-TB Taping</v>
          </cell>
          <cell r="F225" t="str">
            <v>CT648</v>
          </cell>
          <cell r="G225">
            <v>100</v>
          </cell>
          <cell r="H225" t="str">
            <v>SIIX</v>
          </cell>
          <cell r="I225">
            <v>0.83699999999999997</v>
          </cell>
          <cell r="J225" t="str">
            <v>USD</v>
          </cell>
        </row>
        <row r="226">
          <cell r="B226" t="str">
            <v>111039254X</v>
          </cell>
          <cell r="C226">
            <v>1</v>
          </cell>
          <cell r="D226" t="str">
            <v>electronics parts</v>
          </cell>
          <cell r="E226" t="str">
            <v>D1F20-4063 Taping</v>
          </cell>
          <cell r="F226" t="str">
            <v>CT015</v>
          </cell>
          <cell r="G226">
            <v>100</v>
          </cell>
          <cell r="H226" t="str">
            <v>SIIX</v>
          </cell>
          <cell r="I226">
            <v>3.2599999999999997E-2</v>
          </cell>
          <cell r="J226" t="str">
            <v>USD</v>
          </cell>
        </row>
        <row r="227">
          <cell r="B227" t="str">
            <v>111230530X</v>
          </cell>
          <cell r="C227">
            <v>1</v>
          </cell>
          <cell r="D227" t="str">
            <v>electronics parts</v>
          </cell>
          <cell r="E227" t="str">
            <v>D1FS4A-4063 Taping</v>
          </cell>
          <cell r="F227" t="str">
            <v>CT027</v>
          </cell>
          <cell r="G227">
            <v>100</v>
          </cell>
          <cell r="H227" t="str">
            <v>SIIX</v>
          </cell>
          <cell r="I227">
            <v>8.1500000000000003E-2</v>
          </cell>
          <cell r="J227" t="str">
            <v>USD</v>
          </cell>
        </row>
        <row r="228">
          <cell r="B228" t="str">
            <v>111115053X</v>
          </cell>
          <cell r="C228">
            <v>1</v>
          </cell>
          <cell r="D228" t="str">
            <v>electronics parts</v>
          </cell>
          <cell r="E228" t="str">
            <v>HD74HC541FP EL  24MM Tape</v>
          </cell>
          <cell r="F228" t="str">
            <v>CT625</v>
          </cell>
          <cell r="G228">
            <v>100</v>
          </cell>
          <cell r="H228" t="str">
            <v>SIIX</v>
          </cell>
          <cell r="I228">
            <v>0.35870000000000002</v>
          </cell>
          <cell r="J228" t="str">
            <v>USD</v>
          </cell>
        </row>
        <row r="229">
          <cell r="B229" t="str">
            <v>111115112X</v>
          </cell>
          <cell r="C229">
            <v>1</v>
          </cell>
          <cell r="D229" t="str">
            <v>electronics parts</v>
          </cell>
          <cell r="E229" t="str">
            <v>HD74HC08FPEL-E-Q Taping</v>
          </cell>
          <cell r="F229" t="str">
            <v>CT626</v>
          </cell>
          <cell r="G229">
            <v>100</v>
          </cell>
          <cell r="H229" t="str">
            <v>SIIX</v>
          </cell>
          <cell r="I229">
            <v>8.6999999999999994E-2</v>
          </cell>
          <cell r="J229" t="str">
            <v>USD</v>
          </cell>
        </row>
        <row r="230">
          <cell r="B230" t="str">
            <v>111116100X</v>
          </cell>
          <cell r="C230">
            <v>1</v>
          </cell>
          <cell r="D230" t="str">
            <v>electronics parts</v>
          </cell>
          <cell r="E230" t="str">
            <v>HD74HC123AFPEL-E-Q Taping</v>
          </cell>
          <cell r="F230" t="str">
            <v>CT629</v>
          </cell>
          <cell r="G230">
            <v>100</v>
          </cell>
          <cell r="H230" t="str">
            <v>SIIX</v>
          </cell>
          <cell r="I230">
            <v>0.1087</v>
          </cell>
          <cell r="J230" t="str">
            <v>USD</v>
          </cell>
        </row>
        <row r="231">
          <cell r="B231" t="str">
            <v>114197641X</v>
          </cell>
          <cell r="C231">
            <v>1</v>
          </cell>
          <cell r="D231" t="str">
            <v>electronics parts</v>
          </cell>
          <cell r="E231" t="str">
            <v>CDRH74  101MC     16 Tape</v>
          </cell>
          <cell r="F231" t="str">
            <v>CT673</v>
          </cell>
          <cell r="G231">
            <v>100</v>
          </cell>
          <cell r="H231" t="str">
            <v>SIIX</v>
          </cell>
          <cell r="I231">
            <v>0.26500000000000001</v>
          </cell>
          <cell r="J231" t="str">
            <v>USD</v>
          </cell>
        </row>
        <row r="232">
          <cell r="B232" t="str">
            <v>111069022X</v>
          </cell>
          <cell r="C232">
            <v>1</v>
          </cell>
          <cell r="D232" t="str">
            <v>electronics parts</v>
          </cell>
          <cell r="E232" t="str">
            <v>MAX1627 Switching Controller Taping</v>
          </cell>
          <cell r="F232" t="str">
            <v>CT612</v>
          </cell>
          <cell r="G232">
            <v>100</v>
          </cell>
          <cell r="H232" t="str">
            <v>SIIX</v>
          </cell>
          <cell r="I232">
            <v>1.6738999999999999</v>
          </cell>
          <cell r="J232" t="str">
            <v>USD</v>
          </cell>
        </row>
        <row r="233">
          <cell r="B233" t="str">
            <v>111119080X</v>
          </cell>
          <cell r="C233">
            <v>1</v>
          </cell>
          <cell r="D233" t="str">
            <v>electronics parts</v>
          </cell>
          <cell r="E233" t="str">
            <v>MAX485CSA-T      12 Tape</v>
          </cell>
          <cell r="F233" t="str">
            <v>CT025</v>
          </cell>
          <cell r="G233">
            <v>100</v>
          </cell>
          <cell r="H233" t="str">
            <v>SIIX</v>
          </cell>
          <cell r="I233">
            <v>1.024</v>
          </cell>
          <cell r="J233" t="str">
            <v>USD</v>
          </cell>
        </row>
        <row r="234">
          <cell r="B234" t="str">
            <v>111119439X</v>
          </cell>
          <cell r="C234">
            <v>1</v>
          </cell>
          <cell r="D234" t="str">
            <v>electronics parts</v>
          </cell>
          <cell r="E234" t="str">
            <v>MAX232CWE-T CMOS TAPING</v>
          </cell>
          <cell r="F234" t="str">
            <v>CT639</v>
          </cell>
          <cell r="G234">
            <v>100</v>
          </cell>
          <cell r="H234" t="str">
            <v>SIIX</v>
          </cell>
          <cell r="I234">
            <v>0.79349999999999998</v>
          </cell>
          <cell r="J234" t="str">
            <v>USD</v>
          </cell>
        </row>
        <row r="235">
          <cell r="B235" t="str">
            <v>111012561X</v>
          </cell>
          <cell r="C235">
            <v>1</v>
          </cell>
          <cell r="D235" t="str">
            <v>electronics parts</v>
          </cell>
          <cell r="E235" t="str">
            <v>2SA1602A-T11-1F Taping</v>
          </cell>
          <cell r="F235" t="str">
            <v>CT003</v>
          </cell>
          <cell r="G235">
            <v>100</v>
          </cell>
          <cell r="H235" t="str">
            <v>SIIX</v>
          </cell>
          <cell r="I235">
            <v>1.41E-2</v>
          </cell>
          <cell r="J235" t="str">
            <v>USD</v>
          </cell>
        </row>
        <row r="236">
          <cell r="B236" t="str">
            <v>111024517X</v>
          </cell>
          <cell r="C236">
            <v>1</v>
          </cell>
          <cell r="D236" t="str">
            <v>electronics parts</v>
          </cell>
          <cell r="E236" t="str">
            <v>2SC4155A-T11-1S Taping</v>
          </cell>
          <cell r="F236" t="str">
            <v>CT007</v>
          </cell>
          <cell r="G236">
            <v>100</v>
          </cell>
          <cell r="H236" t="str">
            <v>SIIX</v>
          </cell>
          <cell r="I236">
            <v>1.41E-2</v>
          </cell>
          <cell r="J236" t="str">
            <v>USD</v>
          </cell>
        </row>
        <row r="237">
          <cell r="B237" t="str">
            <v>111101801X</v>
          </cell>
          <cell r="C237">
            <v>1</v>
          </cell>
          <cell r="D237" t="str">
            <v>electronics parts</v>
          </cell>
          <cell r="E237" t="str">
            <v>NE555PSR 16MM Taping</v>
          </cell>
          <cell r="F237" t="str">
            <v>CT615</v>
          </cell>
          <cell r="G237">
            <v>100</v>
          </cell>
          <cell r="H237" t="str">
            <v>SIIX</v>
          </cell>
          <cell r="I237">
            <v>0.1467</v>
          </cell>
          <cell r="J237" t="str">
            <v>USD</v>
          </cell>
        </row>
        <row r="238">
          <cell r="B238" t="str">
            <v>111103511X</v>
          </cell>
          <cell r="C238">
            <v>1</v>
          </cell>
          <cell r="D238" t="str">
            <v>electronics parts</v>
          </cell>
          <cell r="E238" t="str">
            <v>MC14001BF EL  16MM Tape</v>
          </cell>
          <cell r="F238" t="str">
            <v>CT616</v>
          </cell>
          <cell r="G238">
            <v>100</v>
          </cell>
          <cell r="H238" t="str">
            <v>SIIX</v>
          </cell>
          <cell r="I238">
            <v>0.1232</v>
          </cell>
          <cell r="J238" t="str">
            <v>USD</v>
          </cell>
        </row>
        <row r="239">
          <cell r="B239" t="str">
            <v>111103524X</v>
          </cell>
          <cell r="C239">
            <v>1</v>
          </cell>
          <cell r="D239" t="str">
            <v>electronics parts</v>
          </cell>
          <cell r="E239" t="str">
            <v>MC74HC138AF EL Taping</v>
          </cell>
          <cell r="F239" t="str">
            <v>CT617</v>
          </cell>
          <cell r="G239">
            <v>100</v>
          </cell>
          <cell r="H239" t="str">
            <v>SIIX</v>
          </cell>
          <cell r="I239">
            <v>0.17610000000000001</v>
          </cell>
          <cell r="J239" t="str">
            <v>USD</v>
          </cell>
        </row>
        <row r="240">
          <cell r="B240" t="str">
            <v>111113783X</v>
          </cell>
          <cell r="C240">
            <v>1</v>
          </cell>
          <cell r="D240" t="str">
            <v>electronics parts</v>
          </cell>
          <cell r="E240" t="str">
            <v>MC74HC00AFEL    16MM Tape</v>
          </cell>
          <cell r="F240" t="str">
            <v>CT618</v>
          </cell>
          <cell r="G240">
            <v>100</v>
          </cell>
          <cell r="H240" t="str">
            <v>SIIX</v>
          </cell>
          <cell r="I240">
            <v>0.1065</v>
          </cell>
          <cell r="J240" t="str">
            <v>USD</v>
          </cell>
        </row>
        <row r="241">
          <cell r="B241" t="str">
            <v>111113790X</v>
          </cell>
          <cell r="C241">
            <v>1</v>
          </cell>
          <cell r="D241" t="str">
            <v>electronics parts</v>
          </cell>
          <cell r="E241" t="str">
            <v>MC74HC04AFEL    16MM Tape</v>
          </cell>
          <cell r="F241" t="str">
            <v>CT619</v>
          </cell>
          <cell r="G241">
            <v>100</v>
          </cell>
          <cell r="H241" t="str">
            <v>SIIX</v>
          </cell>
          <cell r="I241">
            <v>0.1065</v>
          </cell>
          <cell r="J241" t="str">
            <v>USD</v>
          </cell>
        </row>
        <row r="242">
          <cell r="B242" t="str">
            <v>111113806X</v>
          </cell>
          <cell r="C242">
            <v>1</v>
          </cell>
          <cell r="D242" t="str">
            <v>electronics parts</v>
          </cell>
          <cell r="E242" t="str">
            <v>MC74HC74AFEL    16MM Tape</v>
          </cell>
          <cell r="F242" t="str">
            <v>CT620</v>
          </cell>
          <cell r="G242">
            <v>100</v>
          </cell>
          <cell r="H242" t="str">
            <v>SIIX</v>
          </cell>
          <cell r="I242">
            <v>0.1065</v>
          </cell>
          <cell r="J242" t="str">
            <v>USD</v>
          </cell>
        </row>
        <row r="243">
          <cell r="B243" t="str">
            <v>111114188X</v>
          </cell>
          <cell r="C243">
            <v>1</v>
          </cell>
          <cell r="D243" t="str">
            <v>electronics parts</v>
          </cell>
          <cell r="E243" t="str">
            <v>MC 14538BF EL Taping</v>
          </cell>
          <cell r="F243" t="str">
            <v>CT621</v>
          </cell>
          <cell r="G243">
            <v>100</v>
          </cell>
          <cell r="H243" t="str">
            <v>SIIX</v>
          </cell>
          <cell r="I243">
            <v>0.313</v>
          </cell>
          <cell r="J243" t="str">
            <v>USD</v>
          </cell>
        </row>
        <row r="244">
          <cell r="B244" t="str">
            <v>111114290X</v>
          </cell>
          <cell r="C244">
            <v>1</v>
          </cell>
          <cell r="D244" t="str">
            <v>electronics parts</v>
          </cell>
          <cell r="E244" t="str">
            <v>MC 14011BF EL Taping</v>
          </cell>
          <cell r="F244" t="str">
            <v>CT622</v>
          </cell>
          <cell r="G244">
            <v>100</v>
          </cell>
          <cell r="H244" t="str">
            <v>SIIX</v>
          </cell>
          <cell r="I244">
            <v>0.1067</v>
          </cell>
          <cell r="J244" t="str">
            <v>USD</v>
          </cell>
        </row>
        <row r="245">
          <cell r="B245" t="str">
            <v>111114542X</v>
          </cell>
          <cell r="C245">
            <v>1</v>
          </cell>
          <cell r="D245" t="str">
            <v>electronics parts</v>
          </cell>
          <cell r="E245" t="str">
            <v>MC14013BFEL     16MM Tape</v>
          </cell>
          <cell r="F245" t="str">
            <v>CT623</v>
          </cell>
          <cell r="G245">
            <v>100</v>
          </cell>
          <cell r="H245" t="str">
            <v>SIIX</v>
          </cell>
          <cell r="I245">
            <v>0.11409999999999999</v>
          </cell>
          <cell r="J245" t="str">
            <v>USD</v>
          </cell>
        </row>
        <row r="246">
          <cell r="B246" t="str">
            <v>111114551X</v>
          </cell>
          <cell r="C246">
            <v>1</v>
          </cell>
          <cell r="D246" t="str">
            <v>electronics parts</v>
          </cell>
          <cell r="E246" t="str">
            <v>MC14093BFEL     16MM Tape</v>
          </cell>
          <cell r="F246" t="str">
            <v>CT624</v>
          </cell>
          <cell r="G246">
            <v>100</v>
          </cell>
          <cell r="H246" t="str">
            <v>SIIX</v>
          </cell>
          <cell r="I246">
            <v>0.1467</v>
          </cell>
          <cell r="J246" t="str">
            <v>USD</v>
          </cell>
        </row>
        <row r="247">
          <cell r="B247">
            <v>1151625830</v>
          </cell>
          <cell r="C247">
            <v>2</v>
          </cell>
          <cell r="D247" t="str">
            <v>mechanical parts</v>
          </cell>
          <cell r="E247" t="str">
            <v>Relay G6H-2 DC5V</v>
          </cell>
          <cell r="F247" t="str">
            <v>SA046</v>
          </cell>
          <cell r="G247">
            <v>100</v>
          </cell>
          <cell r="H247" t="str">
            <v>SIIX</v>
          </cell>
          <cell r="I247">
            <v>0.69569999999999999</v>
          </cell>
          <cell r="J247" t="str">
            <v>USD</v>
          </cell>
        </row>
        <row r="248">
          <cell r="B248">
            <v>1231649570</v>
          </cell>
          <cell r="C248">
            <v>6</v>
          </cell>
          <cell r="D248" t="str">
            <v>screw parts</v>
          </cell>
          <cell r="E248" t="str">
            <v>(W)B3P-VH</v>
          </cell>
          <cell r="F248" t="str">
            <v>SA053</v>
          </cell>
          <cell r="G248">
            <v>100</v>
          </cell>
          <cell r="H248" t="str">
            <v>SIIX</v>
          </cell>
          <cell r="I248">
            <v>3.2099999999999997E-2</v>
          </cell>
          <cell r="J248" t="str">
            <v>USD</v>
          </cell>
        </row>
        <row r="249">
          <cell r="B249" t="str">
            <v>123361204X</v>
          </cell>
          <cell r="C249">
            <v>1</v>
          </cell>
          <cell r="D249" t="str">
            <v>electronics parts</v>
          </cell>
          <cell r="E249" t="str">
            <v>S11B-ZR-SM3A-TF   32 Tape</v>
          </cell>
          <cell r="F249" t="str">
            <v>CT683</v>
          </cell>
          <cell r="G249">
            <v>100</v>
          </cell>
          <cell r="H249" t="str">
            <v>SIIX</v>
          </cell>
          <cell r="I249">
            <v>0.26200000000000001</v>
          </cell>
          <cell r="J249" t="str">
            <v>USD</v>
          </cell>
        </row>
        <row r="250">
          <cell r="B250">
            <v>1233614000</v>
          </cell>
          <cell r="C250">
            <v>6</v>
          </cell>
          <cell r="D250" t="str">
            <v>connection parts</v>
          </cell>
          <cell r="E250" t="str">
            <v>6R-FJ Connector</v>
          </cell>
          <cell r="F250" t="str">
            <v>SA045</v>
          </cell>
          <cell r="G250">
            <v>100</v>
          </cell>
          <cell r="H250" t="str">
            <v>SIIX</v>
          </cell>
          <cell r="I250">
            <v>7.0699999999999999E-2</v>
          </cell>
          <cell r="J250" t="str">
            <v>USD</v>
          </cell>
        </row>
        <row r="251">
          <cell r="B251">
            <v>1233614110</v>
          </cell>
          <cell r="C251">
            <v>6</v>
          </cell>
          <cell r="D251" t="str">
            <v>connection parts</v>
          </cell>
          <cell r="E251" t="str">
            <v>6P-FJ Connector</v>
          </cell>
          <cell r="F251" t="str">
            <v>SA047</v>
          </cell>
          <cell r="G251">
            <v>100</v>
          </cell>
          <cell r="H251" t="str">
            <v>SIIX</v>
          </cell>
          <cell r="I251">
            <v>0.1196</v>
          </cell>
          <cell r="J251" t="str">
            <v>USD</v>
          </cell>
        </row>
        <row r="252">
          <cell r="B252" t="str">
            <v>123362470X</v>
          </cell>
          <cell r="C252">
            <v>1</v>
          </cell>
          <cell r="D252" t="str">
            <v>electronics parts</v>
          </cell>
          <cell r="E252" t="str">
            <v>Connector B3B-PH-SM3-TB Taping</v>
          </cell>
          <cell r="F252" t="str">
            <v>CT687</v>
          </cell>
          <cell r="G252">
            <v>100</v>
          </cell>
          <cell r="H252" t="str">
            <v>SIIX</v>
          </cell>
          <cell r="I252">
            <v>0.10979999999999999</v>
          </cell>
          <cell r="J252" t="str">
            <v>USD</v>
          </cell>
        </row>
        <row r="253">
          <cell r="B253" t="str">
            <v>111041286X</v>
          </cell>
          <cell r="C253">
            <v>1</v>
          </cell>
          <cell r="D253" t="str">
            <v>electronics parts</v>
          </cell>
          <cell r="E253" t="str">
            <v>Thermistor 157-103-58099 Chip Taping</v>
          </cell>
          <cell r="F253" t="str">
            <v>CT019</v>
          </cell>
          <cell r="G253">
            <v>100</v>
          </cell>
          <cell r="H253" t="str">
            <v>SIIX</v>
          </cell>
          <cell r="I253">
            <v>0.13039999999999999</v>
          </cell>
          <cell r="J253" t="str">
            <v>USD</v>
          </cell>
        </row>
        <row r="254">
          <cell r="B254" t="str">
            <v>111068926X</v>
          </cell>
          <cell r="C254">
            <v>1</v>
          </cell>
          <cell r="D254" t="str">
            <v>electronics parts</v>
          </cell>
          <cell r="E254" t="str">
            <v xml:space="preserve">TL594INSR Taping </v>
          </cell>
          <cell r="F254" t="str">
            <v>CT611</v>
          </cell>
          <cell r="G254">
            <v>100</v>
          </cell>
          <cell r="H254" t="str">
            <v>SIIX</v>
          </cell>
          <cell r="I254">
            <v>0.58699999999999997</v>
          </cell>
          <cell r="J254" t="str">
            <v>USD</v>
          </cell>
        </row>
        <row r="255">
          <cell r="B255" t="str">
            <v>111316328X</v>
          </cell>
          <cell r="C255">
            <v>1</v>
          </cell>
          <cell r="D255" t="str">
            <v>electronics parts</v>
          </cell>
          <cell r="E255" t="str">
            <v>93LC86-I/ST Taping</v>
          </cell>
          <cell r="F255" t="str">
            <v>CT647</v>
          </cell>
          <cell r="G255">
            <v>100</v>
          </cell>
          <cell r="H255" t="str">
            <v>SIIX</v>
          </cell>
          <cell r="I255">
            <v>0.6522</v>
          </cell>
          <cell r="J255" t="str">
            <v>USD</v>
          </cell>
        </row>
        <row r="256">
          <cell r="B256" t="str">
            <v>113210598X</v>
          </cell>
          <cell r="C256">
            <v>1</v>
          </cell>
          <cell r="D256" t="str">
            <v>electronics parts</v>
          </cell>
          <cell r="E256" t="str">
            <v>TZB4S100AA10R00 Taping</v>
          </cell>
          <cell r="F256" t="str">
            <v>CT149</v>
          </cell>
          <cell r="G256">
            <v>100</v>
          </cell>
          <cell r="H256" t="str">
            <v>SIIX</v>
          </cell>
          <cell r="I256">
            <v>0.187</v>
          </cell>
          <cell r="J256" t="str">
            <v>USD</v>
          </cell>
        </row>
        <row r="257">
          <cell r="B257" t="str">
            <v>113402052X</v>
          </cell>
          <cell r="C257">
            <v>1</v>
          </cell>
          <cell r="D257" t="str">
            <v>electronics parts</v>
          </cell>
          <cell r="E257" t="str">
            <v>GRM2161X1H151JZ01D Taping</v>
          </cell>
          <cell r="F257" t="str">
            <v>CT163</v>
          </cell>
          <cell r="G257">
            <v>100</v>
          </cell>
          <cell r="H257" t="str">
            <v>SIIX</v>
          </cell>
          <cell r="I257">
            <v>1.09E-2</v>
          </cell>
          <cell r="J257" t="str">
            <v>USD</v>
          </cell>
        </row>
        <row r="258">
          <cell r="B258" t="str">
            <v>113402098X</v>
          </cell>
          <cell r="C258">
            <v>1</v>
          </cell>
          <cell r="D258" t="str">
            <v>electronics parts</v>
          </cell>
          <cell r="E258" t="str">
            <v>GRM2161X1H331JZ01D Taping</v>
          </cell>
          <cell r="F258" t="str">
            <v>CT166</v>
          </cell>
          <cell r="G258">
            <v>100</v>
          </cell>
          <cell r="H258" t="str">
            <v>SIIX</v>
          </cell>
          <cell r="I258">
            <v>1.52E-2</v>
          </cell>
          <cell r="J258" t="str">
            <v>USD</v>
          </cell>
        </row>
        <row r="259">
          <cell r="B259" t="str">
            <v>113402100X</v>
          </cell>
          <cell r="C259">
            <v>1</v>
          </cell>
          <cell r="D259" t="str">
            <v>electronics parts</v>
          </cell>
          <cell r="E259" t="str">
            <v>GRM2161X1H391JZ01D Taping</v>
          </cell>
          <cell r="F259" t="str">
            <v>CT167</v>
          </cell>
          <cell r="G259">
            <v>100</v>
          </cell>
          <cell r="H259" t="str">
            <v>SIIX</v>
          </cell>
          <cell r="I259">
            <v>1.52E-2</v>
          </cell>
          <cell r="J259" t="str">
            <v>USD</v>
          </cell>
        </row>
        <row r="260">
          <cell r="B260" t="str">
            <v>113402139X</v>
          </cell>
          <cell r="C260">
            <v>1</v>
          </cell>
          <cell r="D260" t="str">
            <v>electronics parts</v>
          </cell>
          <cell r="E260" t="str">
            <v>GRM2161X1H681JZ01D Taping</v>
          </cell>
          <cell r="F260" t="str">
            <v>CT168</v>
          </cell>
          <cell r="G260">
            <v>100</v>
          </cell>
          <cell r="H260" t="str">
            <v>SIIX</v>
          </cell>
          <cell r="I260">
            <v>1.7500000000000002E-2</v>
          </cell>
          <cell r="J260" t="str">
            <v>USD</v>
          </cell>
        </row>
        <row r="261">
          <cell r="B261" t="str">
            <v>113402155X</v>
          </cell>
          <cell r="C261">
            <v>1</v>
          </cell>
          <cell r="D261" t="str">
            <v>electronics parts</v>
          </cell>
          <cell r="E261" t="str">
            <v>GRM2161X1H102JZ01D Taping</v>
          </cell>
          <cell r="F261" t="str">
            <v>CT169</v>
          </cell>
          <cell r="G261">
            <v>100</v>
          </cell>
          <cell r="H261" t="str">
            <v>SIIX</v>
          </cell>
          <cell r="I261">
            <v>2.1499999999999998E-2</v>
          </cell>
          <cell r="J261" t="str">
            <v>USD</v>
          </cell>
        </row>
        <row r="262">
          <cell r="B262" t="str">
            <v>113402289X</v>
          </cell>
          <cell r="C262">
            <v>1</v>
          </cell>
          <cell r="D262" t="str">
            <v>electronics parts</v>
          </cell>
          <cell r="E262" t="str">
            <v>GRM216B11H103KA01D Taping</v>
          </cell>
          <cell r="F262" t="str">
            <v>CT172</v>
          </cell>
          <cell r="G262">
            <v>100</v>
          </cell>
          <cell r="H262" t="str">
            <v>SIIX</v>
          </cell>
          <cell r="I262">
            <v>4.4999999999999997E-3</v>
          </cell>
          <cell r="J262" t="str">
            <v>USD</v>
          </cell>
        </row>
        <row r="263">
          <cell r="B263" t="str">
            <v>113402326X</v>
          </cell>
          <cell r="C263">
            <v>1</v>
          </cell>
          <cell r="D263" t="str">
            <v>electronics parts</v>
          </cell>
          <cell r="E263" t="str">
            <v>GRM216B11H223KA01D Taping</v>
          </cell>
          <cell r="F263" t="str">
            <v>CT173</v>
          </cell>
          <cell r="G263">
            <v>100</v>
          </cell>
          <cell r="H263" t="str">
            <v>SIIX</v>
          </cell>
          <cell r="I263">
            <v>7.4999999999999997E-3</v>
          </cell>
          <cell r="J263" t="str">
            <v>USD</v>
          </cell>
        </row>
        <row r="264">
          <cell r="B264" t="str">
            <v>113402348X</v>
          </cell>
          <cell r="C264">
            <v>1</v>
          </cell>
          <cell r="D264" t="str">
            <v>electronics parts</v>
          </cell>
          <cell r="E264" t="str">
            <v>GRM216F11E104ZA01D Taping</v>
          </cell>
          <cell r="F264" t="str">
            <v>CT175</v>
          </cell>
          <cell r="G264">
            <v>100</v>
          </cell>
          <cell r="H264" t="str">
            <v>SIIX</v>
          </cell>
          <cell r="I264">
            <v>3.8E-3</v>
          </cell>
          <cell r="J264" t="str">
            <v>USD</v>
          </cell>
        </row>
        <row r="265">
          <cell r="B265" t="str">
            <v>113404904X</v>
          </cell>
          <cell r="C265">
            <v>1</v>
          </cell>
          <cell r="D265" t="str">
            <v>electronics parts</v>
          </cell>
          <cell r="E265" t="str">
            <v>GRM21BB11A105KA01L Taping</v>
          </cell>
          <cell r="F265" t="str">
            <v>CT177</v>
          </cell>
          <cell r="G265">
            <v>100</v>
          </cell>
          <cell r="H265" t="str">
            <v>SIIX</v>
          </cell>
          <cell r="I265">
            <v>2.0400000000000001E-2</v>
          </cell>
          <cell r="J265" t="str">
            <v>USD</v>
          </cell>
        </row>
        <row r="266">
          <cell r="B266" t="str">
            <v>113406900X</v>
          </cell>
          <cell r="C266">
            <v>1</v>
          </cell>
          <cell r="D266" t="str">
            <v>electronics parts</v>
          </cell>
          <cell r="E266" t="str">
            <v>GRM21BB11H104KA01L Taping</v>
          </cell>
          <cell r="F266" t="str">
            <v>CT201</v>
          </cell>
          <cell r="G266">
            <v>100</v>
          </cell>
          <cell r="H266" t="str">
            <v>SIIX</v>
          </cell>
          <cell r="I266">
            <v>9.7999999999999997E-3</v>
          </cell>
          <cell r="J266" t="str">
            <v>USD</v>
          </cell>
        </row>
        <row r="267">
          <cell r="B267" t="str">
            <v>115460603X</v>
          </cell>
          <cell r="C267">
            <v>1</v>
          </cell>
          <cell r="D267" t="str">
            <v>electronics parts</v>
          </cell>
          <cell r="E267" t="str">
            <v>DMX26S 32.768KHz 16 Tape</v>
          </cell>
          <cell r="F267" t="str">
            <v>CT680</v>
          </cell>
          <cell r="G267">
            <v>100</v>
          </cell>
          <cell r="H267" t="str">
            <v>SIIX</v>
          </cell>
          <cell r="I267">
            <v>0.2717</v>
          </cell>
          <cell r="J267" t="str">
            <v>USD</v>
          </cell>
        </row>
        <row r="268">
          <cell r="B268" t="str">
            <v>112800000T</v>
          </cell>
          <cell r="C268">
            <v>1</v>
          </cell>
          <cell r="D268" t="str">
            <v>electronics parts</v>
          </cell>
          <cell r="E268" t="str">
            <v>ERJ6GEY0R00V Taping</v>
          </cell>
          <cell r="F268" t="str">
            <v>CT034</v>
          </cell>
          <cell r="G268">
            <v>100</v>
          </cell>
          <cell r="H268" t="str">
            <v>SIIX</v>
          </cell>
          <cell r="I268">
            <v>1E-3</v>
          </cell>
          <cell r="J268" t="str">
            <v>USD</v>
          </cell>
        </row>
        <row r="269">
          <cell r="B269" t="str">
            <v>112800046T</v>
          </cell>
          <cell r="C269">
            <v>1</v>
          </cell>
          <cell r="D269" t="str">
            <v>electronics parts</v>
          </cell>
          <cell r="E269" t="str">
            <v>ERJ6GEYJ2R2V Taping</v>
          </cell>
          <cell r="F269" t="str">
            <v>CT035</v>
          </cell>
          <cell r="G269">
            <v>100</v>
          </cell>
          <cell r="H269" t="str">
            <v>SIIX</v>
          </cell>
          <cell r="I269">
            <v>1E-3</v>
          </cell>
          <cell r="J269" t="str">
            <v>USD</v>
          </cell>
        </row>
        <row r="270">
          <cell r="B270" t="str">
            <v>112800208T</v>
          </cell>
          <cell r="C270">
            <v>1</v>
          </cell>
          <cell r="D270" t="str">
            <v>electronics parts</v>
          </cell>
          <cell r="E270" t="str">
            <v>ERJ6GEYJ100V Taping</v>
          </cell>
          <cell r="F270" t="str">
            <v>CT036</v>
          </cell>
          <cell r="G270">
            <v>100</v>
          </cell>
          <cell r="H270" t="str">
            <v>SIIX</v>
          </cell>
          <cell r="I270">
            <v>1E-3</v>
          </cell>
          <cell r="J270" t="str">
            <v>USD</v>
          </cell>
        </row>
        <row r="271">
          <cell r="B271" t="str">
            <v>112800282T</v>
          </cell>
          <cell r="C271">
            <v>1</v>
          </cell>
          <cell r="D271" t="str">
            <v>electronics parts</v>
          </cell>
          <cell r="E271" t="str">
            <v>ERJ6GEYJ220V Taping</v>
          </cell>
          <cell r="F271" t="str">
            <v>CT037</v>
          </cell>
          <cell r="G271">
            <v>100</v>
          </cell>
          <cell r="H271" t="str">
            <v>SIIX</v>
          </cell>
          <cell r="I271">
            <v>1E-3</v>
          </cell>
          <cell r="J271" t="str">
            <v>USD</v>
          </cell>
        </row>
        <row r="272">
          <cell r="B272" t="str">
            <v>112800305T</v>
          </cell>
          <cell r="C272">
            <v>1</v>
          </cell>
          <cell r="D272" t="str">
            <v>electronics parts</v>
          </cell>
          <cell r="E272" t="str">
            <v>ERJ6GEYJ270V Taping</v>
          </cell>
          <cell r="F272" t="str">
            <v>CT038</v>
          </cell>
          <cell r="G272">
            <v>100</v>
          </cell>
          <cell r="H272" t="str">
            <v>SIIX</v>
          </cell>
          <cell r="I272">
            <v>1E-3</v>
          </cell>
          <cell r="J272" t="str">
            <v>USD</v>
          </cell>
        </row>
        <row r="273">
          <cell r="B273" t="str">
            <v>112800341T</v>
          </cell>
          <cell r="C273">
            <v>1</v>
          </cell>
          <cell r="D273" t="str">
            <v>electronics parts</v>
          </cell>
          <cell r="E273" t="str">
            <v>ERJ6GEYJ390V Taping</v>
          </cell>
          <cell r="F273" t="str">
            <v>CT039</v>
          </cell>
          <cell r="G273">
            <v>100</v>
          </cell>
          <cell r="H273" t="str">
            <v>SIIX</v>
          </cell>
          <cell r="I273">
            <v>1E-3</v>
          </cell>
          <cell r="J273" t="str">
            <v>USD</v>
          </cell>
        </row>
        <row r="274">
          <cell r="B274" t="str">
            <v>112800389T</v>
          </cell>
          <cell r="C274">
            <v>1</v>
          </cell>
          <cell r="D274" t="str">
            <v>electronics parts</v>
          </cell>
          <cell r="E274" t="str">
            <v>ERJ6GEYJ560V Taping</v>
          </cell>
          <cell r="F274" t="str">
            <v>CT040</v>
          </cell>
          <cell r="G274">
            <v>100</v>
          </cell>
          <cell r="H274" t="str">
            <v>SIIX</v>
          </cell>
          <cell r="I274">
            <v>1E-3</v>
          </cell>
          <cell r="J274" t="str">
            <v>USD</v>
          </cell>
        </row>
        <row r="275">
          <cell r="B275" t="str">
            <v>112800396T</v>
          </cell>
          <cell r="C275">
            <v>1</v>
          </cell>
          <cell r="D275" t="str">
            <v>electronics parts</v>
          </cell>
          <cell r="E275" t="str">
            <v>ERJ6GEYJ620V Taping</v>
          </cell>
          <cell r="F275" t="str">
            <v>CT041</v>
          </cell>
          <cell r="G275">
            <v>100</v>
          </cell>
          <cell r="H275" t="str">
            <v>SIIX</v>
          </cell>
          <cell r="I275">
            <v>1E-3</v>
          </cell>
          <cell r="J275" t="str">
            <v>USD</v>
          </cell>
        </row>
        <row r="276">
          <cell r="B276" t="str">
            <v>112800404T</v>
          </cell>
          <cell r="C276">
            <v>1</v>
          </cell>
          <cell r="D276" t="str">
            <v>electronics parts</v>
          </cell>
          <cell r="E276" t="str">
            <v>ERJ6GEYJ680V Taping</v>
          </cell>
          <cell r="F276" t="str">
            <v>CT042</v>
          </cell>
          <cell r="G276">
            <v>100</v>
          </cell>
          <cell r="H276" t="str">
            <v>SIIX</v>
          </cell>
          <cell r="I276">
            <v>1E-3</v>
          </cell>
          <cell r="J276" t="str">
            <v>USD</v>
          </cell>
        </row>
        <row r="277">
          <cell r="B277" t="str">
            <v>112800415T</v>
          </cell>
          <cell r="C277">
            <v>1</v>
          </cell>
          <cell r="D277" t="str">
            <v>electronics parts</v>
          </cell>
          <cell r="E277" t="str">
            <v>ERJ6GEYJ750V Taping</v>
          </cell>
          <cell r="F277" t="str">
            <v>CT043</v>
          </cell>
          <cell r="G277">
            <v>100</v>
          </cell>
          <cell r="H277" t="str">
            <v>SIIX</v>
          </cell>
          <cell r="I277">
            <v>1E-3</v>
          </cell>
          <cell r="J277" t="str">
            <v>USD</v>
          </cell>
        </row>
        <row r="278">
          <cell r="B278" t="str">
            <v>112800428T</v>
          </cell>
          <cell r="C278">
            <v>1</v>
          </cell>
          <cell r="D278" t="str">
            <v>electronics parts</v>
          </cell>
          <cell r="E278" t="str">
            <v>ERJ6GEYJ820V Taping</v>
          </cell>
          <cell r="F278" t="str">
            <v>CT044</v>
          </cell>
          <cell r="G278">
            <v>100</v>
          </cell>
          <cell r="H278" t="str">
            <v>SIIX</v>
          </cell>
          <cell r="I278">
            <v>1E-3</v>
          </cell>
          <cell r="J278" t="str">
            <v>USD</v>
          </cell>
        </row>
        <row r="279">
          <cell r="B279" t="str">
            <v>112800440T</v>
          </cell>
          <cell r="C279">
            <v>1</v>
          </cell>
          <cell r="D279" t="str">
            <v>electronics parts</v>
          </cell>
          <cell r="E279" t="str">
            <v>ERJ6GEYJ101V Taping</v>
          </cell>
          <cell r="F279" t="str">
            <v>CT045</v>
          </cell>
          <cell r="G279">
            <v>100</v>
          </cell>
          <cell r="H279" t="str">
            <v>SIIX</v>
          </cell>
          <cell r="I279">
            <v>1E-3</v>
          </cell>
          <cell r="J279" t="str">
            <v>USD</v>
          </cell>
        </row>
        <row r="280">
          <cell r="B280" t="str">
            <v>112800460T</v>
          </cell>
          <cell r="C280">
            <v>1</v>
          </cell>
          <cell r="D280" t="str">
            <v>electronics parts</v>
          </cell>
          <cell r="E280" t="str">
            <v>ERJ6GEYJ121V Taping</v>
          </cell>
          <cell r="F280" t="str">
            <v>CT046</v>
          </cell>
          <cell r="G280">
            <v>100</v>
          </cell>
          <cell r="H280" t="str">
            <v>SIIX</v>
          </cell>
          <cell r="I280">
            <v>1E-3</v>
          </cell>
          <cell r="J280" t="str">
            <v>USD</v>
          </cell>
        </row>
        <row r="281">
          <cell r="B281" t="str">
            <v>112800488T</v>
          </cell>
          <cell r="C281">
            <v>1</v>
          </cell>
          <cell r="D281" t="str">
            <v>electronics parts</v>
          </cell>
          <cell r="E281" t="str">
            <v>ERJ6GEYJ151V Taping</v>
          </cell>
          <cell r="F281" t="str">
            <v>CT047</v>
          </cell>
          <cell r="G281">
            <v>100</v>
          </cell>
          <cell r="H281" t="str">
            <v>SIIX</v>
          </cell>
          <cell r="I281">
            <v>1E-3</v>
          </cell>
          <cell r="J281" t="str">
            <v>USD</v>
          </cell>
        </row>
        <row r="282">
          <cell r="B282" t="str">
            <v>112800505T</v>
          </cell>
          <cell r="C282">
            <v>1</v>
          </cell>
          <cell r="D282" t="str">
            <v>electronics parts</v>
          </cell>
          <cell r="E282" t="str">
            <v>ERJ6GEYJ181V Taping</v>
          </cell>
          <cell r="F282" t="str">
            <v>CT048</v>
          </cell>
          <cell r="G282">
            <v>100</v>
          </cell>
          <cell r="H282" t="str">
            <v>SIIX</v>
          </cell>
          <cell r="I282">
            <v>1E-3</v>
          </cell>
          <cell r="J282" t="str">
            <v>USD</v>
          </cell>
        </row>
        <row r="283">
          <cell r="B283" t="str">
            <v>112800529T</v>
          </cell>
          <cell r="C283">
            <v>1</v>
          </cell>
          <cell r="D283" t="str">
            <v>electronics parts</v>
          </cell>
          <cell r="E283" t="str">
            <v>ERJ6GEYJ221V Taping</v>
          </cell>
          <cell r="F283" t="str">
            <v>CT049</v>
          </cell>
          <cell r="G283">
            <v>100</v>
          </cell>
          <cell r="H283" t="str">
            <v>SIIX</v>
          </cell>
          <cell r="I283">
            <v>1E-3</v>
          </cell>
          <cell r="J283" t="str">
            <v>USD</v>
          </cell>
        </row>
        <row r="284">
          <cell r="B284" t="str">
            <v>112800541T</v>
          </cell>
          <cell r="C284">
            <v>1</v>
          </cell>
          <cell r="D284" t="str">
            <v>electronics parts</v>
          </cell>
          <cell r="E284" t="str">
            <v>ERJ6GEYJ271V Taping</v>
          </cell>
          <cell r="F284" t="str">
            <v>CT050</v>
          </cell>
          <cell r="G284">
            <v>100</v>
          </cell>
          <cell r="H284" t="str">
            <v>SIIX</v>
          </cell>
          <cell r="I284">
            <v>1E-3</v>
          </cell>
          <cell r="J284" t="str">
            <v>USD</v>
          </cell>
        </row>
        <row r="285">
          <cell r="B285" t="str">
            <v>112800561T</v>
          </cell>
          <cell r="C285">
            <v>1</v>
          </cell>
          <cell r="D285" t="str">
            <v>electronics parts</v>
          </cell>
          <cell r="E285" t="str">
            <v>ERJ6GEYJ331V Taping</v>
          </cell>
          <cell r="F285" t="str">
            <v>CT051</v>
          </cell>
          <cell r="G285">
            <v>100</v>
          </cell>
          <cell r="H285" t="str">
            <v>SIIX</v>
          </cell>
          <cell r="I285">
            <v>1E-3</v>
          </cell>
          <cell r="J285" t="str">
            <v>USD</v>
          </cell>
        </row>
        <row r="286">
          <cell r="B286" t="str">
            <v>112800589T</v>
          </cell>
          <cell r="C286">
            <v>1</v>
          </cell>
          <cell r="D286" t="str">
            <v>electronics parts</v>
          </cell>
          <cell r="E286" t="str">
            <v>ERJ6GEYJ391V Taping</v>
          </cell>
          <cell r="F286" t="str">
            <v>CT052</v>
          </cell>
          <cell r="G286">
            <v>100</v>
          </cell>
          <cell r="H286" t="str">
            <v>SIIX</v>
          </cell>
          <cell r="I286">
            <v>1E-3</v>
          </cell>
          <cell r="J286" t="str">
            <v>USD</v>
          </cell>
        </row>
        <row r="287">
          <cell r="B287" t="str">
            <v>112800608T</v>
          </cell>
          <cell r="C287">
            <v>1</v>
          </cell>
          <cell r="D287" t="str">
            <v>electronics parts</v>
          </cell>
          <cell r="E287" t="str">
            <v>ERJ6GEYJ471V Taping</v>
          </cell>
          <cell r="F287" t="str">
            <v>CT053</v>
          </cell>
          <cell r="G287">
            <v>100</v>
          </cell>
          <cell r="H287" t="str">
            <v>SIIX</v>
          </cell>
          <cell r="I287">
            <v>1E-3</v>
          </cell>
          <cell r="J287" t="str">
            <v>USD</v>
          </cell>
        </row>
        <row r="288">
          <cell r="B288" t="str">
            <v>112800622T</v>
          </cell>
          <cell r="C288">
            <v>1</v>
          </cell>
          <cell r="D288" t="str">
            <v>electronics parts</v>
          </cell>
          <cell r="E288" t="str">
            <v>ERJ6GEYJ561V Taping</v>
          </cell>
          <cell r="F288" t="str">
            <v>CT054</v>
          </cell>
          <cell r="G288">
            <v>100</v>
          </cell>
          <cell r="H288" t="str">
            <v>SIIX</v>
          </cell>
          <cell r="I288">
            <v>1E-3</v>
          </cell>
          <cell r="J288" t="str">
            <v>USD</v>
          </cell>
        </row>
        <row r="289">
          <cell r="B289" t="str">
            <v>112800644T</v>
          </cell>
          <cell r="C289">
            <v>1</v>
          </cell>
          <cell r="D289" t="str">
            <v>electronics parts</v>
          </cell>
          <cell r="E289" t="str">
            <v>ERJ6GEYJ681V Taping</v>
          </cell>
          <cell r="F289" t="str">
            <v>CT055</v>
          </cell>
          <cell r="G289">
            <v>100</v>
          </cell>
          <cell r="H289" t="str">
            <v>SIIX</v>
          </cell>
          <cell r="I289">
            <v>1E-3</v>
          </cell>
          <cell r="J289" t="str">
            <v>USD</v>
          </cell>
        </row>
        <row r="290">
          <cell r="B290" t="str">
            <v>112800664T</v>
          </cell>
          <cell r="C290">
            <v>1</v>
          </cell>
          <cell r="D290" t="str">
            <v>electronics parts</v>
          </cell>
          <cell r="E290" t="str">
            <v>ERJ6GEYJ821V Taping</v>
          </cell>
          <cell r="F290" t="str">
            <v>CT056</v>
          </cell>
          <cell r="G290">
            <v>100</v>
          </cell>
          <cell r="H290" t="str">
            <v>SIIX</v>
          </cell>
          <cell r="I290">
            <v>1E-3</v>
          </cell>
          <cell r="J290" t="str">
            <v>USD</v>
          </cell>
        </row>
        <row r="291">
          <cell r="B291" t="str">
            <v>112800682T</v>
          </cell>
          <cell r="C291">
            <v>1</v>
          </cell>
          <cell r="D291" t="str">
            <v>electronics parts</v>
          </cell>
          <cell r="E291" t="str">
            <v>ERJ6GEYJ102V Taping</v>
          </cell>
          <cell r="F291" t="str">
            <v>CT057</v>
          </cell>
          <cell r="G291">
            <v>100</v>
          </cell>
          <cell r="H291" t="str">
            <v>SIIX</v>
          </cell>
          <cell r="I291">
            <v>1E-3</v>
          </cell>
          <cell r="J291" t="str">
            <v>USD</v>
          </cell>
        </row>
        <row r="292">
          <cell r="B292" t="str">
            <v>112800703T</v>
          </cell>
          <cell r="C292">
            <v>1</v>
          </cell>
          <cell r="D292" t="str">
            <v>electronics parts</v>
          </cell>
          <cell r="E292" t="str">
            <v>ERJ6GEYJ122V Taping</v>
          </cell>
          <cell r="F292" t="str">
            <v>CT058</v>
          </cell>
          <cell r="G292">
            <v>100</v>
          </cell>
          <cell r="H292" t="str">
            <v>SIIX</v>
          </cell>
          <cell r="I292">
            <v>1E-3</v>
          </cell>
          <cell r="J292" t="str">
            <v>USD</v>
          </cell>
        </row>
        <row r="293">
          <cell r="B293" t="str">
            <v>112800727T</v>
          </cell>
          <cell r="C293">
            <v>1</v>
          </cell>
          <cell r="D293" t="str">
            <v>electronics parts</v>
          </cell>
          <cell r="E293" t="str">
            <v>ERJ6GEYJ152V Taping</v>
          </cell>
          <cell r="F293" t="str">
            <v>CT059</v>
          </cell>
          <cell r="G293">
            <v>100</v>
          </cell>
          <cell r="H293" t="str">
            <v>SIIX</v>
          </cell>
          <cell r="I293">
            <v>1E-3</v>
          </cell>
          <cell r="J293" t="str">
            <v>USD</v>
          </cell>
        </row>
        <row r="294">
          <cell r="B294" t="str">
            <v>112800749T</v>
          </cell>
          <cell r="C294">
            <v>1</v>
          </cell>
          <cell r="D294" t="str">
            <v>electronics parts</v>
          </cell>
          <cell r="E294" t="str">
            <v>ERJ6GEYJ182V Taping</v>
          </cell>
          <cell r="F294" t="str">
            <v>CT060</v>
          </cell>
          <cell r="G294">
            <v>100</v>
          </cell>
          <cell r="H294" t="str">
            <v>SIIX</v>
          </cell>
          <cell r="I294">
            <v>1E-3</v>
          </cell>
          <cell r="J294" t="str">
            <v>USD</v>
          </cell>
        </row>
        <row r="295">
          <cell r="B295" t="str">
            <v>112800769T</v>
          </cell>
          <cell r="C295">
            <v>1</v>
          </cell>
          <cell r="D295" t="str">
            <v>electronics parts</v>
          </cell>
          <cell r="E295" t="str">
            <v>ERJ6GEYJ222V Taping</v>
          </cell>
          <cell r="F295" t="str">
            <v>CT061</v>
          </cell>
          <cell r="G295">
            <v>100</v>
          </cell>
          <cell r="H295" t="str">
            <v>SIIX</v>
          </cell>
          <cell r="I295">
            <v>1E-3</v>
          </cell>
          <cell r="J295" t="str">
            <v>USD</v>
          </cell>
        </row>
        <row r="296">
          <cell r="B296" t="str">
            <v>112800787T</v>
          </cell>
          <cell r="C296">
            <v>1</v>
          </cell>
          <cell r="D296" t="str">
            <v>electronics parts</v>
          </cell>
          <cell r="E296" t="str">
            <v>ERJ6GEYJ272V Taping</v>
          </cell>
          <cell r="F296" t="str">
            <v>CT062</v>
          </cell>
          <cell r="G296">
            <v>100</v>
          </cell>
          <cell r="H296" t="str">
            <v>SIIX</v>
          </cell>
          <cell r="I296">
            <v>1E-3</v>
          </cell>
          <cell r="J296" t="str">
            <v>USD</v>
          </cell>
        </row>
        <row r="297">
          <cell r="B297" t="str">
            <v>112800794T</v>
          </cell>
          <cell r="C297">
            <v>1</v>
          </cell>
          <cell r="D297" t="str">
            <v>electronics parts</v>
          </cell>
          <cell r="E297" t="str">
            <v>ERJ6GEYJ302V Taping</v>
          </cell>
          <cell r="F297" t="str">
            <v>CT063</v>
          </cell>
          <cell r="G297">
            <v>100</v>
          </cell>
          <cell r="H297" t="str">
            <v>SIIX</v>
          </cell>
          <cell r="I297">
            <v>1E-3</v>
          </cell>
          <cell r="J297" t="str">
            <v>USD</v>
          </cell>
        </row>
        <row r="298">
          <cell r="B298" t="str">
            <v>112800800T</v>
          </cell>
          <cell r="C298">
            <v>1</v>
          </cell>
          <cell r="D298" t="str">
            <v>electronics parts</v>
          </cell>
          <cell r="E298" t="str">
            <v>ERJ6GEYJ332V Taping</v>
          </cell>
          <cell r="F298" t="str">
            <v>CT064</v>
          </cell>
          <cell r="G298">
            <v>100</v>
          </cell>
          <cell r="H298" t="str">
            <v>SIIX</v>
          </cell>
          <cell r="I298">
            <v>1E-3</v>
          </cell>
          <cell r="J298" t="str">
            <v>USD</v>
          </cell>
        </row>
        <row r="299">
          <cell r="B299" t="str">
            <v>112800824T</v>
          </cell>
          <cell r="C299">
            <v>1</v>
          </cell>
          <cell r="D299" t="str">
            <v>electronics parts</v>
          </cell>
          <cell r="E299" t="str">
            <v>ERJ6GEYJ392V Taping</v>
          </cell>
          <cell r="F299" t="str">
            <v>CT065</v>
          </cell>
          <cell r="G299">
            <v>100</v>
          </cell>
          <cell r="H299" t="str">
            <v>SIIX</v>
          </cell>
          <cell r="I299">
            <v>1E-3</v>
          </cell>
          <cell r="J299" t="str">
            <v>USD</v>
          </cell>
        </row>
        <row r="300">
          <cell r="B300" t="str">
            <v>112800846T</v>
          </cell>
          <cell r="C300">
            <v>1</v>
          </cell>
          <cell r="D300" t="str">
            <v>electronics parts</v>
          </cell>
          <cell r="E300" t="str">
            <v>ERJ6GEYJ472V Taping</v>
          </cell>
          <cell r="F300" t="str">
            <v>CT066</v>
          </cell>
          <cell r="G300">
            <v>100</v>
          </cell>
          <cell r="H300" t="str">
            <v>SIIX</v>
          </cell>
          <cell r="I300">
            <v>1E-3</v>
          </cell>
          <cell r="J300" t="str">
            <v>USD</v>
          </cell>
        </row>
        <row r="301">
          <cell r="B301" t="str">
            <v>112800866T</v>
          </cell>
          <cell r="C301">
            <v>1</v>
          </cell>
          <cell r="D301" t="str">
            <v>electronics parts</v>
          </cell>
          <cell r="E301" t="str">
            <v>ERJ6GEYJ562V Taping</v>
          </cell>
          <cell r="F301" t="str">
            <v>CT067</v>
          </cell>
          <cell r="G301">
            <v>100</v>
          </cell>
          <cell r="H301" t="str">
            <v>SIIX</v>
          </cell>
          <cell r="I301">
            <v>1E-3</v>
          </cell>
          <cell r="J301" t="str">
            <v>USD</v>
          </cell>
        </row>
        <row r="302">
          <cell r="B302" t="str">
            <v>112800884T</v>
          </cell>
          <cell r="C302">
            <v>1</v>
          </cell>
          <cell r="D302" t="str">
            <v>electronics parts</v>
          </cell>
          <cell r="E302" t="str">
            <v>ERJ6GEYJ682V Taping</v>
          </cell>
          <cell r="F302" t="str">
            <v>CT068</v>
          </cell>
          <cell r="G302">
            <v>100</v>
          </cell>
          <cell r="H302" t="str">
            <v>SIIX</v>
          </cell>
          <cell r="I302">
            <v>1E-3</v>
          </cell>
          <cell r="J302" t="str">
            <v>USD</v>
          </cell>
        </row>
        <row r="303">
          <cell r="B303" t="str">
            <v>112800909T</v>
          </cell>
          <cell r="C303">
            <v>1</v>
          </cell>
          <cell r="D303" t="str">
            <v>electronics parts</v>
          </cell>
          <cell r="E303" t="str">
            <v>ERJ6GEYJ822V Taping</v>
          </cell>
          <cell r="F303" t="str">
            <v>CT069</v>
          </cell>
          <cell r="G303">
            <v>100</v>
          </cell>
          <cell r="H303" t="str">
            <v>SIIX</v>
          </cell>
          <cell r="I303">
            <v>1E-3</v>
          </cell>
          <cell r="J303" t="str">
            <v>USD</v>
          </cell>
        </row>
        <row r="304">
          <cell r="B304" t="str">
            <v>112800923T</v>
          </cell>
          <cell r="C304">
            <v>1</v>
          </cell>
          <cell r="D304" t="str">
            <v>electronics parts</v>
          </cell>
          <cell r="E304" t="str">
            <v>ERJ6GEYJ103V Taping</v>
          </cell>
          <cell r="F304" t="str">
            <v>CT070</v>
          </cell>
          <cell r="G304">
            <v>100</v>
          </cell>
          <cell r="H304" t="str">
            <v>SIIX</v>
          </cell>
          <cell r="I304">
            <v>1E-3</v>
          </cell>
          <cell r="J304" t="str">
            <v>USD</v>
          </cell>
        </row>
        <row r="305">
          <cell r="B305" t="str">
            <v>112800945T</v>
          </cell>
          <cell r="C305">
            <v>1</v>
          </cell>
          <cell r="D305" t="str">
            <v>electronics parts</v>
          </cell>
          <cell r="E305" t="str">
            <v>ERJ6GEYJ123V Taping</v>
          </cell>
          <cell r="F305" t="str">
            <v>CT071</v>
          </cell>
          <cell r="G305">
            <v>100</v>
          </cell>
          <cell r="H305" t="str">
            <v>SIIX</v>
          </cell>
          <cell r="I305">
            <v>1E-3</v>
          </cell>
          <cell r="J305" t="str">
            <v>USD</v>
          </cell>
        </row>
        <row r="306">
          <cell r="B306" t="str">
            <v>112800965T</v>
          </cell>
          <cell r="C306">
            <v>1</v>
          </cell>
          <cell r="D306" t="str">
            <v>electronics parts</v>
          </cell>
          <cell r="E306" t="str">
            <v>ERJ6GEYJ153V Taping</v>
          </cell>
          <cell r="F306" t="str">
            <v>CT072</v>
          </cell>
          <cell r="G306">
            <v>100</v>
          </cell>
          <cell r="H306" t="str">
            <v>SIIX</v>
          </cell>
          <cell r="I306">
            <v>1E-3</v>
          </cell>
          <cell r="J306" t="str">
            <v>USD</v>
          </cell>
        </row>
        <row r="307">
          <cell r="B307" t="str">
            <v>112800983T</v>
          </cell>
          <cell r="C307">
            <v>1</v>
          </cell>
          <cell r="D307" t="str">
            <v>electronics parts</v>
          </cell>
          <cell r="E307" t="str">
            <v>ERJ6GEYJ183V Taping</v>
          </cell>
          <cell r="F307" t="str">
            <v>CT073</v>
          </cell>
          <cell r="G307">
            <v>100</v>
          </cell>
          <cell r="H307" t="str">
            <v>SIIX</v>
          </cell>
          <cell r="I307">
            <v>1E-3</v>
          </cell>
          <cell r="J307" t="str">
            <v>USD</v>
          </cell>
        </row>
        <row r="308">
          <cell r="B308" t="str">
            <v>112800990T</v>
          </cell>
          <cell r="C308">
            <v>1</v>
          </cell>
          <cell r="D308" t="str">
            <v>electronics parts</v>
          </cell>
          <cell r="E308" t="str">
            <v>ERJ6GEYJ203V Taping</v>
          </cell>
          <cell r="F308" t="str">
            <v>CT074</v>
          </cell>
          <cell r="G308">
            <v>100</v>
          </cell>
          <cell r="H308" t="str">
            <v>SIIX</v>
          </cell>
          <cell r="I308">
            <v>1E-3</v>
          </cell>
          <cell r="J308" t="str">
            <v>USD</v>
          </cell>
        </row>
        <row r="309">
          <cell r="B309" t="str">
            <v>112801009T</v>
          </cell>
          <cell r="C309">
            <v>1</v>
          </cell>
          <cell r="D309" t="str">
            <v>electronics parts</v>
          </cell>
          <cell r="E309" t="str">
            <v>ERJ6GEYJ223V Taping</v>
          </cell>
          <cell r="F309" t="str">
            <v>CT075</v>
          </cell>
          <cell r="G309">
            <v>100</v>
          </cell>
          <cell r="H309" t="str">
            <v>SIIX</v>
          </cell>
          <cell r="I309">
            <v>1E-3</v>
          </cell>
          <cell r="J309" t="str">
            <v>USD</v>
          </cell>
        </row>
        <row r="310">
          <cell r="B310" t="str">
            <v>112801023T</v>
          </cell>
          <cell r="C310">
            <v>1</v>
          </cell>
          <cell r="D310" t="str">
            <v>electronics parts</v>
          </cell>
          <cell r="E310" t="str">
            <v>ERJ6GEYJ273V Taping</v>
          </cell>
          <cell r="F310" t="str">
            <v>CT076</v>
          </cell>
          <cell r="G310">
            <v>100</v>
          </cell>
          <cell r="H310" t="str">
            <v>SIIX</v>
          </cell>
          <cell r="I310">
            <v>1E-3</v>
          </cell>
          <cell r="J310" t="str">
            <v>USD</v>
          </cell>
        </row>
        <row r="311">
          <cell r="B311" t="str">
            <v>112801045T</v>
          </cell>
          <cell r="C311">
            <v>1</v>
          </cell>
          <cell r="D311" t="str">
            <v>electronics parts</v>
          </cell>
          <cell r="E311" t="str">
            <v>ERJ6GEYJ333V Taping</v>
          </cell>
          <cell r="F311" t="str">
            <v>CT077</v>
          </cell>
          <cell r="G311">
            <v>100</v>
          </cell>
          <cell r="H311" t="str">
            <v>SIIX</v>
          </cell>
          <cell r="I311">
            <v>1E-3</v>
          </cell>
          <cell r="J311" t="str">
            <v>USD</v>
          </cell>
        </row>
        <row r="312">
          <cell r="B312" t="str">
            <v>112801065T</v>
          </cell>
          <cell r="C312">
            <v>1</v>
          </cell>
          <cell r="D312" t="str">
            <v>electronics parts</v>
          </cell>
          <cell r="E312" t="str">
            <v>ERJ6GEYJ393V Taping</v>
          </cell>
          <cell r="F312" t="str">
            <v>CT078</v>
          </cell>
          <cell r="G312">
            <v>100</v>
          </cell>
          <cell r="H312" t="str">
            <v>SIIX</v>
          </cell>
          <cell r="I312">
            <v>1E-3</v>
          </cell>
          <cell r="J312" t="str">
            <v>USD</v>
          </cell>
        </row>
        <row r="313">
          <cell r="B313" t="str">
            <v>112801083T</v>
          </cell>
          <cell r="C313">
            <v>1</v>
          </cell>
          <cell r="D313" t="str">
            <v>electronics parts</v>
          </cell>
          <cell r="E313" t="str">
            <v>ERJ6GEYJ473V Taping</v>
          </cell>
          <cell r="F313" t="str">
            <v>CT079</v>
          </cell>
          <cell r="G313">
            <v>100</v>
          </cell>
          <cell r="H313" t="str">
            <v>SIIX</v>
          </cell>
          <cell r="I313">
            <v>1E-3</v>
          </cell>
          <cell r="J313" t="str">
            <v>USD</v>
          </cell>
        </row>
        <row r="314">
          <cell r="B314" t="str">
            <v>112801102T</v>
          </cell>
          <cell r="C314">
            <v>1</v>
          </cell>
          <cell r="D314" t="str">
            <v>electronics parts</v>
          </cell>
          <cell r="E314" t="str">
            <v>ERJ6GEYJ563V Taping</v>
          </cell>
          <cell r="F314" t="str">
            <v>CT080</v>
          </cell>
          <cell r="G314">
            <v>100</v>
          </cell>
          <cell r="H314" t="str">
            <v>SIIX</v>
          </cell>
          <cell r="I314">
            <v>1E-3</v>
          </cell>
          <cell r="J314" t="str">
            <v>USD</v>
          </cell>
        </row>
        <row r="315">
          <cell r="B315" t="str">
            <v>112801126T</v>
          </cell>
          <cell r="C315">
            <v>1</v>
          </cell>
          <cell r="D315" t="str">
            <v>electronics parts</v>
          </cell>
          <cell r="E315" t="str">
            <v>ERJ6GEYJ683V Taping</v>
          </cell>
          <cell r="F315" t="str">
            <v>CT081</v>
          </cell>
          <cell r="G315">
            <v>100</v>
          </cell>
          <cell r="H315" t="str">
            <v>SIIX</v>
          </cell>
          <cell r="I315">
            <v>1E-3</v>
          </cell>
          <cell r="J315" t="str">
            <v>USD</v>
          </cell>
        </row>
        <row r="316">
          <cell r="B316" t="str">
            <v>112801148T</v>
          </cell>
          <cell r="C316">
            <v>1</v>
          </cell>
          <cell r="D316" t="str">
            <v>electronics parts</v>
          </cell>
          <cell r="E316" t="str">
            <v>ERJ6GEYJ823V Taping</v>
          </cell>
          <cell r="F316" t="str">
            <v>CT082</v>
          </cell>
          <cell r="G316">
            <v>100</v>
          </cell>
          <cell r="H316" t="str">
            <v>SIIX</v>
          </cell>
          <cell r="I316">
            <v>1E-3</v>
          </cell>
          <cell r="J316" t="str">
            <v>USD</v>
          </cell>
        </row>
        <row r="317">
          <cell r="B317" t="str">
            <v>112801168T</v>
          </cell>
          <cell r="C317">
            <v>1</v>
          </cell>
          <cell r="D317" t="str">
            <v>electronics parts</v>
          </cell>
          <cell r="E317" t="str">
            <v>ERJ6GEYJ104V Taping</v>
          </cell>
          <cell r="F317" t="str">
            <v>CT083</v>
          </cell>
          <cell r="G317">
            <v>100</v>
          </cell>
          <cell r="H317" t="str">
            <v>SIIX</v>
          </cell>
          <cell r="I317">
            <v>1E-3</v>
          </cell>
          <cell r="J317" t="str">
            <v>USD</v>
          </cell>
        </row>
        <row r="318">
          <cell r="B318" t="str">
            <v>112801207T</v>
          </cell>
          <cell r="C318">
            <v>1</v>
          </cell>
          <cell r="D318" t="str">
            <v>electronics parts</v>
          </cell>
          <cell r="E318" t="str">
            <v>ERJ6GEYJ154V Taping</v>
          </cell>
          <cell r="F318" t="str">
            <v>CT084</v>
          </cell>
          <cell r="G318">
            <v>100</v>
          </cell>
          <cell r="H318" t="str">
            <v>SIIX</v>
          </cell>
          <cell r="I318">
            <v>1E-3</v>
          </cell>
          <cell r="J318" t="str">
            <v>USD</v>
          </cell>
        </row>
        <row r="319">
          <cell r="B319" t="str">
            <v>112801221T</v>
          </cell>
          <cell r="C319">
            <v>1</v>
          </cell>
          <cell r="D319" t="str">
            <v>electronics parts</v>
          </cell>
          <cell r="E319" t="str">
            <v>ERJ6GEYJ184V Taping</v>
          </cell>
          <cell r="F319" t="str">
            <v>CT085</v>
          </cell>
          <cell r="G319">
            <v>100</v>
          </cell>
          <cell r="H319" t="str">
            <v>SIIX</v>
          </cell>
          <cell r="I319">
            <v>1E-3</v>
          </cell>
          <cell r="J319" t="str">
            <v>USD</v>
          </cell>
        </row>
        <row r="320">
          <cell r="B320" t="str">
            <v>112801243T</v>
          </cell>
          <cell r="C320">
            <v>1</v>
          </cell>
          <cell r="D320" t="str">
            <v>electronics parts</v>
          </cell>
          <cell r="E320" t="str">
            <v>ERJ6GEYJ224V Taping</v>
          </cell>
          <cell r="F320" t="str">
            <v>CT086</v>
          </cell>
          <cell r="G320">
            <v>100</v>
          </cell>
          <cell r="H320" t="str">
            <v>SIIX</v>
          </cell>
          <cell r="I320">
            <v>1E-3</v>
          </cell>
          <cell r="J320" t="str">
            <v>USD</v>
          </cell>
        </row>
        <row r="321">
          <cell r="B321" t="str">
            <v>112801263T</v>
          </cell>
          <cell r="C321">
            <v>1</v>
          </cell>
          <cell r="D321" t="str">
            <v>electronics parts</v>
          </cell>
          <cell r="E321" t="str">
            <v>ERJ6GEYJ274V Taping</v>
          </cell>
          <cell r="F321" t="str">
            <v>CT087</v>
          </cell>
          <cell r="G321">
            <v>100</v>
          </cell>
          <cell r="H321" t="str">
            <v>SIIX</v>
          </cell>
          <cell r="I321">
            <v>1E-3</v>
          </cell>
          <cell r="J321" t="str">
            <v>USD</v>
          </cell>
        </row>
        <row r="322">
          <cell r="B322" t="str">
            <v>112801304T</v>
          </cell>
          <cell r="C322">
            <v>1</v>
          </cell>
          <cell r="D322" t="str">
            <v>electronics parts</v>
          </cell>
          <cell r="E322" t="str">
            <v>ERJ6GEYJ394V Taping</v>
          </cell>
          <cell r="F322" t="str">
            <v>CT088</v>
          </cell>
          <cell r="G322">
            <v>100</v>
          </cell>
          <cell r="H322" t="str">
            <v>SIIX</v>
          </cell>
          <cell r="I322">
            <v>1E-3</v>
          </cell>
          <cell r="J322" t="str">
            <v>USD</v>
          </cell>
        </row>
        <row r="323">
          <cell r="B323" t="str">
            <v>112801328T</v>
          </cell>
          <cell r="C323">
            <v>1</v>
          </cell>
          <cell r="D323" t="str">
            <v>electronics parts</v>
          </cell>
          <cell r="E323" t="str">
            <v>ERJ6GEYJ474V Taping</v>
          </cell>
          <cell r="F323" t="str">
            <v>CT089</v>
          </cell>
          <cell r="G323">
            <v>100</v>
          </cell>
          <cell r="H323" t="str">
            <v>SIIX</v>
          </cell>
          <cell r="I323">
            <v>1E-3</v>
          </cell>
          <cell r="J323" t="str">
            <v>USD</v>
          </cell>
        </row>
        <row r="324">
          <cell r="B324" t="str">
            <v>112801340T</v>
          </cell>
          <cell r="C324">
            <v>1</v>
          </cell>
          <cell r="D324" t="str">
            <v>electronics parts</v>
          </cell>
          <cell r="E324" t="str">
            <v>ERJ6GEYJ564V Taping</v>
          </cell>
          <cell r="F324" t="str">
            <v>CT090</v>
          </cell>
          <cell r="G324">
            <v>100</v>
          </cell>
          <cell r="H324" t="str">
            <v>SIIX</v>
          </cell>
          <cell r="I324">
            <v>1E-3</v>
          </cell>
          <cell r="J324" t="str">
            <v>USD</v>
          </cell>
        </row>
        <row r="325">
          <cell r="B325" t="str">
            <v>112801403T</v>
          </cell>
          <cell r="C325">
            <v>1</v>
          </cell>
          <cell r="D325" t="str">
            <v>electronics parts</v>
          </cell>
          <cell r="E325" t="str">
            <v>ERJ6GEYJ105V Taping</v>
          </cell>
          <cell r="F325" t="str">
            <v>CT091</v>
          </cell>
          <cell r="G325">
            <v>100</v>
          </cell>
          <cell r="H325" t="str">
            <v>SIIX</v>
          </cell>
          <cell r="I325">
            <v>1E-3</v>
          </cell>
          <cell r="J325" t="str">
            <v>USD</v>
          </cell>
        </row>
        <row r="326">
          <cell r="B326" t="str">
            <v>112802244T</v>
          </cell>
          <cell r="C326">
            <v>1</v>
          </cell>
          <cell r="D326" t="str">
            <v>electronics parts</v>
          </cell>
          <cell r="E326" t="str">
            <v>ERJ6ENF1001V Taping</v>
          </cell>
          <cell r="F326" t="str">
            <v>CT092</v>
          </cell>
          <cell r="G326">
            <v>100</v>
          </cell>
          <cell r="H326" t="str">
            <v>SIIX</v>
          </cell>
          <cell r="I326">
            <v>1E-3</v>
          </cell>
          <cell r="J326" t="str">
            <v>USD</v>
          </cell>
        </row>
        <row r="327">
          <cell r="B327" t="str">
            <v>112802488T</v>
          </cell>
          <cell r="C327">
            <v>1</v>
          </cell>
          <cell r="D327" t="str">
            <v>electronics parts</v>
          </cell>
          <cell r="E327" t="str">
            <v>ERJ6ENF1002V Taping</v>
          </cell>
          <cell r="F327" t="str">
            <v>CT093</v>
          </cell>
          <cell r="G327">
            <v>100</v>
          </cell>
          <cell r="H327" t="str">
            <v>SIIX</v>
          </cell>
          <cell r="I327">
            <v>1E-3</v>
          </cell>
          <cell r="J327" t="str">
            <v>USD</v>
          </cell>
        </row>
        <row r="328">
          <cell r="B328" t="str">
            <v>112802664T</v>
          </cell>
          <cell r="C328">
            <v>1</v>
          </cell>
          <cell r="D328" t="str">
            <v>electronics parts</v>
          </cell>
          <cell r="E328" t="str">
            <v>ERJ6ENF5602V Taping</v>
          </cell>
          <cell r="F328" t="str">
            <v>CT094</v>
          </cell>
          <cell r="G328">
            <v>100</v>
          </cell>
          <cell r="H328" t="str">
            <v>SIIX</v>
          </cell>
          <cell r="I328">
            <v>1E-3</v>
          </cell>
          <cell r="J328" t="str">
            <v>USD</v>
          </cell>
        </row>
        <row r="329">
          <cell r="B329" t="str">
            <v>112803003X</v>
          </cell>
          <cell r="C329">
            <v>1</v>
          </cell>
          <cell r="D329" t="str">
            <v>electronics parts</v>
          </cell>
          <cell r="E329" t="str">
            <v>ERJ3GEY0R00V Taping</v>
          </cell>
          <cell r="F329" t="str">
            <v>CT095</v>
          </cell>
          <cell r="G329">
            <v>100</v>
          </cell>
          <cell r="H329" t="str">
            <v>SIIX</v>
          </cell>
          <cell r="I329">
            <v>1E-3</v>
          </cell>
          <cell r="J329" t="str">
            <v>USD</v>
          </cell>
        </row>
        <row r="330">
          <cell r="B330" t="str">
            <v>112803212X</v>
          </cell>
          <cell r="C330">
            <v>1</v>
          </cell>
          <cell r="D330" t="str">
            <v>electronics parts</v>
          </cell>
          <cell r="E330" t="str">
            <v>ERJ3GEYJ220V Taping</v>
          </cell>
          <cell r="F330" t="str">
            <v>CT096</v>
          </cell>
          <cell r="G330">
            <v>100</v>
          </cell>
          <cell r="H330" t="str">
            <v>SIIX</v>
          </cell>
          <cell r="I330">
            <v>1E-3</v>
          </cell>
          <cell r="J330" t="str">
            <v>USD</v>
          </cell>
        </row>
        <row r="331">
          <cell r="B331" t="str">
            <v>112803292X</v>
          </cell>
          <cell r="C331">
            <v>1</v>
          </cell>
          <cell r="D331" t="str">
            <v>electronics parts</v>
          </cell>
          <cell r="E331" t="str">
            <v>ERJ3GEYJ470V Taping</v>
          </cell>
          <cell r="F331" t="str">
            <v>CT097</v>
          </cell>
          <cell r="G331">
            <v>100</v>
          </cell>
          <cell r="H331" t="str">
            <v>SIIX</v>
          </cell>
          <cell r="I331">
            <v>1E-3</v>
          </cell>
          <cell r="J331" t="str">
            <v>USD</v>
          </cell>
        </row>
        <row r="332">
          <cell r="B332" t="str">
            <v>112803337X</v>
          </cell>
          <cell r="C332">
            <v>1</v>
          </cell>
          <cell r="D332" t="str">
            <v>electronics parts</v>
          </cell>
          <cell r="E332" t="str">
            <v>ERJ3GEYJ680V Taping</v>
          </cell>
          <cell r="F332" t="str">
            <v>CT098</v>
          </cell>
          <cell r="G332">
            <v>100</v>
          </cell>
          <cell r="H332" t="str">
            <v>SIIX</v>
          </cell>
          <cell r="I332">
            <v>1E-3</v>
          </cell>
          <cell r="J332" t="str">
            <v>USD</v>
          </cell>
        </row>
        <row r="333">
          <cell r="B333" t="str">
            <v>112803377X</v>
          </cell>
          <cell r="C333">
            <v>1</v>
          </cell>
          <cell r="D333" t="str">
            <v>electronics parts</v>
          </cell>
          <cell r="E333" t="str">
            <v>ERJ3GEYJ101V Taping</v>
          </cell>
          <cell r="F333" t="str">
            <v>CT099</v>
          </cell>
          <cell r="G333">
            <v>100</v>
          </cell>
          <cell r="H333" t="str">
            <v>SIIX</v>
          </cell>
          <cell r="I333">
            <v>1E-3</v>
          </cell>
          <cell r="J333" t="str">
            <v>USD</v>
          </cell>
        </row>
        <row r="334">
          <cell r="B334" t="str">
            <v>112803399X</v>
          </cell>
          <cell r="C334">
            <v>1</v>
          </cell>
          <cell r="D334" t="str">
            <v>electronics parts</v>
          </cell>
          <cell r="E334" t="str">
            <v>ERJ3GEYJ121V Taping</v>
          </cell>
          <cell r="F334" t="str">
            <v>CT100</v>
          </cell>
          <cell r="G334">
            <v>100</v>
          </cell>
          <cell r="H334" t="str">
            <v>SIIX</v>
          </cell>
          <cell r="I334">
            <v>1E-3</v>
          </cell>
          <cell r="J334" t="str">
            <v>USD</v>
          </cell>
        </row>
        <row r="335">
          <cell r="B335" t="str">
            <v>112803418X</v>
          </cell>
          <cell r="C335">
            <v>1</v>
          </cell>
          <cell r="D335" t="str">
            <v>electronics parts</v>
          </cell>
          <cell r="E335" t="str">
            <v>ERJ3GEYJ151V Taping</v>
          </cell>
          <cell r="F335" t="str">
            <v>CT101</v>
          </cell>
          <cell r="G335">
            <v>100</v>
          </cell>
          <cell r="H335" t="str">
            <v>SIIX</v>
          </cell>
          <cell r="I335">
            <v>1E-3</v>
          </cell>
          <cell r="J335" t="str">
            <v>USD</v>
          </cell>
        </row>
        <row r="336">
          <cell r="B336" t="str">
            <v>112803452X</v>
          </cell>
          <cell r="C336">
            <v>1</v>
          </cell>
          <cell r="D336" t="str">
            <v>electronics parts</v>
          </cell>
          <cell r="E336" t="str">
            <v>ERJ3GEYJ221V Taping</v>
          </cell>
          <cell r="F336" t="str">
            <v>CT102</v>
          </cell>
          <cell r="G336">
            <v>100</v>
          </cell>
          <cell r="H336" t="str">
            <v>SIIX</v>
          </cell>
          <cell r="I336">
            <v>1E-3</v>
          </cell>
          <cell r="J336" t="str">
            <v>USD</v>
          </cell>
        </row>
        <row r="337">
          <cell r="B337" t="str">
            <v>112803498X</v>
          </cell>
          <cell r="C337">
            <v>1</v>
          </cell>
          <cell r="D337" t="str">
            <v>electronics parts</v>
          </cell>
          <cell r="E337" t="str">
            <v>ERJ3GEYJ331V Taping</v>
          </cell>
          <cell r="F337" t="str">
            <v>CT103</v>
          </cell>
          <cell r="G337">
            <v>100</v>
          </cell>
          <cell r="H337" t="str">
            <v>SIIX</v>
          </cell>
          <cell r="I337">
            <v>1E-3</v>
          </cell>
          <cell r="J337" t="str">
            <v>USD</v>
          </cell>
        </row>
        <row r="338">
          <cell r="B338" t="str">
            <v>112803519X</v>
          </cell>
          <cell r="C338">
            <v>1</v>
          </cell>
          <cell r="D338" t="str">
            <v>electronics parts</v>
          </cell>
          <cell r="E338" t="str">
            <v>ERJ3GEYJ391V Taping</v>
          </cell>
          <cell r="F338" t="str">
            <v>CT104</v>
          </cell>
          <cell r="G338">
            <v>100</v>
          </cell>
          <cell r="H338" t="str">
            <v>SIIX</v>
          </cell>
          <cell r="I338">
            <v>1E-3</v>
          </cell>
          <cell r="J338" t="str">
            <v>USD</v>
          </cell>
        </row>
        <row r="339">
          <cell r="B339" t="str">
            <v>112803537X</v>
          </cell>
          <cell r="C339">
            <v>1</v>
          </cell>
          <cell r="D339" t="str">
            <v>electronics parts</v>
          </cell>
          <cell r="E339" t="str">
            <v>ERJ3GEYJ471V Taping</v>
          </cell>
          <cell r="F339" t="str">
            <v>CT105</v>
          </cell>
          <cell r="G339">
            <v>100</v>
          </cell>
          <cell r="H339" t="str">
            <v>SIIX</v>
          </cell>
          <cell r="I339">
            <v>1E-3</v>
          </cell>
          <cell r="J339" t="str">
            <v>USD</v>
          </cell>
        </row>
        <row r="340">
          <cell r="B340" t="str">
            <v>112803553X</v>
          </cell>
          <cell r="C340">
            <v>1</v>
          </cell>
          <cell r="D340" t="str">
            <v>electronics parts</v>
          </cell>
          <cell r="E340" t="str">
            <v>ERJ3GEYJ561V Taping</v>
          </cell>
          <cell r="F340" t="str">
            <v>CT106</v>
          </cell>
          <cell r="G340">
            <v>100</v>
          </cell>
          <cell r="H340" t="str">
            <v>SIIX</v>
          </cell>
          <cell r="I340">
            <v>1E-3</v>
          </cell>
          <cell r="J340" t="str">
            <v>USD</v>
          </cell>
        </row>
        <row r="341">
          <cell r="B341" t="str">
            <v>112803577X</v>
          </cell>
          <cell r="C341">
            <v>1</v>
          </cell>
          <cell r="D341" t="str">
            <v>electronics parts</v>
          </cell>
          <cell r="E341" t="str">
            <v>ERJ3GEYJ681V Taping</v>
          </cell>
          <cell r="F341" t="str">
            <v>CT107</v>
          </cell>
          <cell r="G341">
            <v>100</v>
          </cell>
          <cell r="H341" t="str">
            <v>SIIX</v>
          </cell>
          <cell r="I341">
            <v>1E-3</v>
          </cell>
          <cell r="J341" t="str">
            <v>USD</v>
          </cell>
        </row>
        <row r="342">
          <cell r="B342" t="str">
            <v>112803599X</v>
          </cell>
          <cell r="C342">
            <v>1</v>
          </cell>
          <cell r="D342" t="str">
            <v>electronics parts</v>
          </cell>
          <cell r="E342" t="str">
            <v>ERJ3GEYJ821V Taping</v>
          </cell>
          <cell r="F342" t="str">
            <v>CT108</v>
          </cell>
          <cell r="G342">
            <v>100</v>
          </cell>
          <cell r="H342" t="str">
            <v>SIIX</v>
          </cell>
          <cell r="I342">
            <v>1E-3</v>
          </cell>
          <cell r="J342" t="str">
            <v>USD</v>
          </cell>
        </row>
        <row r="343">
          <cell r="B343" t="str">
            <v>112803612X</v>
          </cell>
          <cell r="C343">
            <v>1</v>
          </cell>
          <cell r="D343" t="str">
            <v>electronics parts</v>
          </cell>
          <cell r="E343" t="str">
            <v>ERJ3GEYJ102V Taping</v>
          </cell>
          <cell r="F343" t="str">
            <v>CT109</v>
          </cell>
          <cell r="G343">
            <v>100</v>
          </cell>
          <cell r="H343" t="str">
            <v>SIIX</v>
          </cell>
          <cell r="I343">
            <v>1E-3</v>
          </cell>
          <cell r="J343" t="str">
            <v>USD</v>
          </cell>
        </row>
        <row r="344">
          <cell r="B344" t="str">
            <v>112803656X</v>
          </cell>
          <cell r="C344">
            <v>1</v>
          </cell>
          <cell r="D344" t="str">
            <v>electronics parts</v>
          </cell>
          <cell r="E344" t="str">
            <v>ERJ3GEYJ152V Taping</v>
          </cell>
          <cell r="F344" t="str">
            <v>CT110</v>
          </cell>
          <cell r="G344">
            <v>100</v>
          </cell>
          <cell r="H344" t="str">
            <v>SIIX</v>
          </cell>
          <cell r="I344">
            <v>1E-3</v>
          </cell>
          <cell r="J344" t="str">
            <v>USD</v>
          </cell>
        </row>
        <row r="345">
          <cell r="B345" t="str">
            <v>112803670X</v>
          </cell>
          <cell r="C345">
            <v>1</v>
          </cell>
          <cell r="D345" t="str">
            <v>electronics parts</v>
          </cell>
          <cell r="E345" t="str">
            <v>ERJ3GEYJ182V Taping</v>
          </cell>
          <cell r="F345" t="str">
            <v>CT111</v>
          </cell>
          <cell r="G345">
            <v>100</v>
          </cell>
          <cell r="H345" t="str">
            <v>SIIX</v>
          </cell>
          <cell r="I345">
            <v>1E-3</v>
          </cell>
          <cell r="J345" t="str">
            <v>USD</v>
          </cell>
        </row>
        <row r="346">
          <cell r="B346" t="str">
            <v>112803692X</v>
          </cell>
          <cell r="C346">
            <v>1</v>
          </cell>
          <cell r="D346" t="str">
            <v>electronics parts</v>
          </cell>
          <cell r="E346" t="str">
            <v>ERJ3GEYJ222V Taping</v>
          </cell>
          <cell r="F346" t="str">
            <v>CT112</v>
          </cell>
          <cell r="G346">
            <v>100</v>
          </cell>
          <cell r="H346" t="str">
            <v>SIIX</v>
          </cell>
          <cell r="I346">
            <v>1E-3</v>
          </cell>
          <cell r="J346" t="str">
            <v>USD</v>
          </cell>
        </row>
        <row r="347">
          <cell r="B347" t="str">
            <v>112803735X</v>
          </cell>
          <cell r="C347">
            <v>1</v>
          </cell>
          <cell r="D347" t="str">
            <v>electronics parts</v>
          </cell>
          <cell r="E347" t="str">
            <v>ERJ3GEYJ332V Taping</v>
          </cell>
          <cell r="F347" t="str">
            <v>CT113</v>
          </cell>
          <cell r="G347">
            <v>100</v>
          </cell>
          <cell r="H347" t="str">
            <v>SIIX</v>
          </cell>
          <cell r="I347">
            <v>1E-3</v>
          </cell>
          <cell r="J347" t="str">
            <v>USD</v>
          </cell>
        </row>
        <row r="348">
          <cell r="B348" t="str">
            <v>112803751X</v>
          </cell>
          <cell r="C348">
            <v>1</v>
          </cell>
          <cell r="D348" t="str">
            <v>electronics parts</v>
          </cell>
          <cell r="E348" t="str">
            <v>ERJ3GEYJ392V Taping</v>
          </cell>
          <cell r="F348" t="str">
            <v>CT114</v>
          </cell>
          <cell r="G348">
            <v>100</v>
          </cell>
          <cell r="H348" t="str">
            <v>SIIX</v>
          </cell>
          <cell r="I348">
            <v>1E-3</v>
          </cell>
          <cell r="J348" t="str">
            <v>USD</v>
          </cell>
        </row>
        <row r="349">
          <cell r="B349" t="str">
            <v>112803775X</v>
          </cell>
          <cell r="C349">
            <v>1</v>
          </cell>
          <cell r="D349" t="str">
            <v>electronics parts</v>
          </cell>
          <cell r="E349" t="str">
            <v>ERJ3GEYJ472V Taping</v>
          </cell>
          <cell r="F349" t="str">
            <v>CT115</v>
          </cell>
          <cell r="G349">
            <v>100</v>
          </cell>
          <cell r="H349" t="str">
            <v>SIIX</v>
          </cell>
          <cell r="I349">
            <v>1E-3</v>
          </cell>
          <cell r="J349" t="str">
            <v>USD</v>
          </cell>
        </row>
        <row r="350">
          <cell r="B350" t="str">
            <v>112803797X</v>
          </cell>
          <cell r="C350">
            <v>1</v>
          </cell>
          <cell r="D350" t="str">
            <v>electronics parts</v>
          </cell>
          <cell r="E350" t="str">
            <v>ERJ3GEYJ562V Taping</v>
          </cell>
          <cell r="F350" t="str">
            <v>CT116</v>
          </cell>
          <cell r="G350">
            <v>100</v>
          </cell>
          <cell r="H350" t="str">
            <v>SIIX</v>
          </cell>
          <cell r="I350">
            <v>1E-3</v>
          </cell>
          <cell r="J350" t="str">
            <v>USD</v>
          </cell>
        </row>
        <row r="351">
          <cell r="B351" t="str">
            <v>112803858X</v>
          </cell>
          <cell r="C351">
            <v>1</v>
          </cell>
          <cell r="D351" t="str">
            <v>electronics parts</v>
          </cell>
          <cell r="E351" t="str">
            <v>ERJ3GEYJ103V Taping</v>
          </cell>
          <cell r="F351" t="str">
            <v>CT117</v>
          </cell>
          <cell r="G351">
            <v>100</v>
          </cell>
          <cell r="H351" t="str">
            <v>SIIX</v>
          </cell>
          <cell r="I351">
            <v>1E-3</v>
          </cell>
          <cell r="J351" t="str">
            <v>USD</v>
          </cell>
        </row>
        <row r="352">
          <cell r="B352" t="str">
            <v>112803872X</v>
          </cell>
          <cell r="C352">
            <v>1</v>
          </cell>
          <cell r="D352" t="str">
            <v>electronics parts</v>
          </cell>
          <cell r="E352" t="str">
            <v>ERJ3GEYJ123V Taping</v>
          </cell>
          <cell r="F352" t="str">
            <v>CT118</v>
          </cell>
          <cell r="G352">
            <v>100</v>
          </cell>
          <cell r="H352" t="str">
            <v>SIIX</v>
          </cell>
          <cell r="I352">
            <v>1E-3</v>
          </cell>
          <cell r="J352" t="str">
            <v>USD</v>
          </cell>
        </row>
        <row r="353">
          <cell r="B353" t="str">
            <v>112803894X</v>
          </cell>
          <cell r="C353">
            <v>1</v>
          </cell>
          <cell r="D353" t="str">
            <v>electronics parts</v>
          </cell>
          <cell r="E353" t="str">
            <v>ERJ3GEYJ153V Taping</v>
          </cell>
          <cell r="F353" t="str">
            <v>CT119</v>
          </cell>
          <cell r="G353">
            <v>100</v>
          </cell>
          <cell r="H353" t="str">
            <v>SIIX</v>
          </cell>
          <cell r="I353">
            <v>1E-3</v>
          </cell>
          <cell r="J353" t="str">
            <v>USD</v>
          </cell>
        </row>
        <row r="354">
          <cell r="B354" t="str">
            <v>112803913X</v>
          </cell>
          <cell r="C354">
            <v>1</v>
          </cell>
          <cell r="D354" t="str">
            <v>electronics parts</v>
          </cell>
          <cell r="E354" t="str">
            <v>ERJ3GEYJ183V Taping</v>
          </cell>
          <cell r="F354" t="str">
            <v>CT120</v>
          </cell>
          <cell r="G354">
            <v>100</v>
          </cell>
          <cell r="H354" t="str">
            <v>SIIX</v>
          </cell>
          <cell r="I354">
            <v>1E-3</v>
          </cell>
          <cell r="J354" t="str">
            <v>USD</v>
          </cell>
        </row>
        <row r="355">
          <cell r="B355" t="str">
            <v>112803931X</v>
          </cell>
          <cell r="C355">
            <v>1</v>
          </cell>
          <cell r="D355" t="str">
            <v>electronics parts</v>
          </cell>
          <cell r="E355" t="str">
            <v>ERJ3GEYJ223V Taping</v>
          </cell>
          <cell r="F355" t="str">
            <v>CT121</v>
          </cell>
          <cell r="G355">
            <v>100</v>
          </cell>
          <cell r="H355" t="str">
            <v>SIIX</v>
          </cell>
          <cell r="I355">
            <v>1E-3</v>
          </cell>
          <cell r="J355" t="str">
            <v>USD</v>
          </cell>
        </row>
        <row r="356">
          <cell r="B356" t="str">
            <v>112803957X</v>
          </cell>
          <cell r="C356">
            <v>1</v>
          </cell>
          <cell r="D356" t="str">
            <v>electronics parts</v>
          </cell>
          <cell r="E356" t="str">
            <v>ERJ3GEYJ273V Taping</v>
          </cell>
          <cell r="F356" t="str">
            <v>CT122</v>
          </cell>
          <cell r="G356">
            <v>100</v>
          </cell>
          <cell r="H356" t="str">
            <v>SIIX</v>
          </cell>
          <cell r="I356">
            <v>1E-3</v>
          </cell>
          <cell r="J356" t="str">
            <v>USD</v>
          </cell>
        </row>
        <row r="357">
          <cell r="B357" t="str">
            <v>112803968X</v>
          </cell>
          <cell r="C357">
            <v>1</v>
          </cell>
          <cell r="D357" t="str">
            <v>electronics parts</v>
          </cell>
          <cell r="E357" t="str">
            <v>ERJ3GEYJ303V Taping</v>
          </cell>
          <cell r="F357" t="str">
            <v>CT123</v>
          </cell>
          <cell r="G357">
            <v>100</v>
          </cell>
          <cell r="H357" t="str">
            <v>SIIX</v>
          </cell>
          <cell r="I357">
            <v>1E-3</v>
          </cell>
          <cell r="J357" t="str">
            <v>USD</v>
          </cell>
        </row>
        <row r="358">
          <cell r="B358" t="str">
            <v>112803971X</v>
          </cell>
          <cell r="C358">
            <v>1</v>
          </cell>
          <cell r="D358" t="str">
            <v>electronics parts</v>
          </cell>
          <cell r="E358" t="str">
            <v>ERJ3GEYJ333V Taping</v>
          </cell>
          <cell r="F358" t="str">
            <v>CT124</v>
          </cell>
          <cell r="G358">
            <v>100</v>
          </cell>
          <cell r="H358" t="str">
            <v>SIIX</v>
          </cell>
          <cell r="I358">
            <v>1E-3</v>
          </cell>
          <cell r="J358" t="str">
            <v>USD</v>
          </cell>
        </row>
        <row r="359">
          <cell r="B359" t="str">
            <v>112804019X</v>
          </cell>
          <cell r="C359">
            <v>1</v>
          </cell>
          <cell r="D359" t="str">
            <v>electronics parts</v>
          </cell>
          <cell r="E359" t="str">
            <v>ERJ3GEYJ473V Taping</v>
          </cell>
          <cell r="F359" t="str">
            <v>CT125</v>
          </cell>
          <cell r="G359">
            <v>100</v>
          </cell>
          <cell r="H359" t="str">
            <v>SIIX</v>
          </cell>
          <cell r="I359">
            <v>1E-3</v>
          </cell>
          <cell r="J359" t="str">
            <v>USD</v>
          </cell>
        </row>
        <row r="360">
          <cell r="B360" t="str">
            <v>112804099X</v>
          </cell>
          <cell r="C360">
            <v>1</v>
          </cell>
          <cell r="D360" t="str">
            <v>electronics parts</v>
          </cell>
          <cell r="E360" t="str">
            <v>ERJ3GEYJ104V Taping</v>
          </cell>
          <cell r="F360" t="str">
            <v>CT126</v>
          </cell>
          <cell r="G360">
            <v>100</v>
          </cell>
          <cell r="H360" t="str">
            <v>SIIX</v>
          </cell>
          <cell r="I360">
            <v>1E-3</v>
          </cell>
          <cell r="J360" t="str">
            <v>USD</v>
          </cell>
        </row>
        <row r="361">
          <cell r="B361" t="str">
            <v>112804217X</v>
          </cell>
          <cell r="C361">
            <v>1</v>
          </cell>
          <cell r="D361" t="str">
            <v>electronics parts</v>
          </cell>
          <cell r="E361" t="str">
            <v>ERJ3GEYJ334V Taping</v>
          </cell>
          <cell r="F361" t="str">
            <v>CT127</v>
          </cell>
          <cell r="G361">
            <v>100</v>
          </cell>
          <cell r="H361" t="str">
            <v>SIIX</v>
          </cell>
          <cell r="I361">
            <v>1E-3</v>
          </cell>
          <cell r="J361" t="str">
            <v>USD</v>
          </cell>
        </row>
        <row r="362">
          <cell r="B362" t="str">
            <v>112804251X</v>
          </cell>
          <cell r="C362">
            <v>1</v>
          </cell>
          <cell r="D362" t="str">
            <v>electronics parts</v>
          </cell>
          <cell r="E362" t="str">
            <v>ERJ3GEYJ474V Taping</v>
          </cell>
          <cell r="F362" t="str">
            <v>CT128</v>
          </cell>
          <cell r="G362">
            <v>100</v>
          </cell>
          <cell r="H362" t="str">
            <v>SIIX</v>
          </cell>
          <cell r="I362">
            <v>1E-3</v>
          </cell>
          <cell r="J362" t="str">
            <v>USD</v>
          </cell>
        </row>
        <row r="363">
          <cell r="B363" t="str">
            <v>112804332X</v>
          </cell>
          <cell r="C363">
            <v>1</v>
          </cell>
          <cell r="D363" t="str">
            <v>electronics parts</v>
          </cell>
          <cell r="E363" t="str">
            <v>ERJ3GEYJ105V Taping</v>
          </cell>
          <cell r="F363" t="str">
            <v>CT129</v>
          </cell>
          <cell r="G363">
            <v>100</v>
          </cell>
          <cell r="H363" t="str">
            <v>SIIX</v>
          </cell>
          <cell r="I363">
            <v>1E-3</v>
          </cell>
          <cell r="J363" t="str">
            <v>USD</v>
          </cell>
        </row>
        <row r="364">
          <cell r="B364" t="str">
            <v>112804606X</v>
          </cell>
          <cell r="C364">
            <v>1</v>
          </cell>
          <cell r="D364" t="str">
            <v>electronics parts</v>
          </cell>
          <cell r="E364" t="str">
            <v>ERJ3RBD153V Taping</v>
          </cell>
          <cell r="F364" t="str">
            <v>CT130</v>
          </cell>
          <cell r="G364">
            <v>100</v>
          </cell>
          <cell r="H364" t="str">
            <v>SIIX</v>
          </cell>
          <cell r="I364">
            <v>4.4999999999999997E-3</v>
          </cell>
          <cell r="J364" t="str">
            <v>USD</v>
          </cell>
        </row>
        <row r="365">
          <cell r="B365" t="str">
            <v>112804642X</v>
          </cell>
          <cell r="C365">
            <v>1</v>
          </cell>
          <cell r="D365" t="str">
            <v>electronics parts</v>
          </cell>
          <cell r="E365" t="str">
            <v>ERJ12ZYJ391U Taping</v>
          </cell>
          <cell r="F365" t="str">
            <v>CT131</v>
          </cell>
          <cell r="G365">
            <v>100</v>
          </cell>
          <cell r="H365" t="str">
            <v>SIIX</v>
          </cell>
          <cell r="I365">
            <v>1.8599999999999998E-2</v>
          </cell>
          <cell r="J365" t="str">
            <v>USD</v>
          </cell>
        </row>
        <row r="366">
          <cell r="B366" t="str">
            <v>112804651X</v>
          </cell>
          <cell r="C366">
            <v>1</v>
          </cell>
          <cell r="D366" t="str">
            <v>electronics parts</v>
          </cell>
          <cell r="E366" t="str">
            <v>ERJ12ZYJ682U Taping</v>
          </cell>
          <cell r="F366" t="str">
            <v>CT132</v>
          </cell>
          <cell r="G366">
            <v>100</v>
          </cell>
          <cell r="H366" t="str">
            <v>SIIX</v>
          </cell>
          <cell r="I366">
            <v>1.8599999999999998E-2</v>
          </cell>
          <cell r="J366" t="str">
            <v>USD</v>
          </cell>
        </row>
        <row r="367">
          <cell r="B367" t="str">
            <v>112804662X</v>
          </cell>
          <cell r="C367">
            <v>1</v>
          </cell>
          <cell r="D367" t="str">
            <v>electronics parts</v>
          </cell>
          <cell r="E367" t="str">
            <v>ERJ12ZYJ822U Taping</v>
          </cell>
          <cell r="F367" t="str">
            <v>CT133</v>
          </cell>
          <cell r="G367">
            <v>100</v>
          </cell>
          <cell r="H367" t="str">
            <v>SIIX</v>
          </cell>
          <cell r="I367">
            <v>1.8599999999999998E-2</v>
          </cell>
          <cell r="J367" t="str">
            <v>USD</v>
          </cell>
        </row>
        <row r="368">
          <cell r="B368" t="str">
            <v>112806088X</v>
          </cell>
          <cell r="C368">
            <v>1</v>
          </cell>
          <cell r="D368" t="str">
            <v>electronics parts</v>
          </cell>
          <cell r="E368" t="str">
            <v>RK73K2ETD821J Taping</v>
          </cell>
          <cell r="F368" t="str">
            <v>CT134</v>
          </cell>
          <cell r="G368">
            <v>100</v>
          </cell>
          <cell r="H368" t="str">
            <v>SIIX</v>
          </cell>
          <cell r="I368">
            <v>1.09E-2</v>
          </cell>
          <cell r="J368" t="str">
            <v>USD</v>
          </cell>
        </row>
        <row r="369">
          <cell r="B369" t="str">
            <v>112804680X</v>
          </cell>
          <cell r="C369">
            <v>1</v>
          </cell>
          <cell r="D369" t="str">
            <v>electronics parts</v>
          </cell>
          <cell r="E369" t="str">
            <v>ERJ12ZYJ39２U Taping</v>
          </cell>
          <cell r="F369" t="str">
            <v>CT135</v>
          </cell>
          <cell r="G369">
            <v>100</v>
          </cell>
          <cell r="H369" t="str">
            <v>SIIX</v>
          </cell>
          <cell r="I369">
            <v>1.8599999999999998E-2</v>
          </cell>
          <cell r="J369" t="str">
            <v>USD</v>
          </cell>
        </row>
        <row r="370">
          <cell r="B370" t="str">
            <v>112806095X</v>
          </cell>
          <cell r="C370">
            <v>1</v>
          </cell>
          <cell r="D370" t="str">
            <v>electronics parts</v>
          </cell>
          <cell r="E370" t="str">
            <v>RK73K2ETD562J Taping</v>
          </cell>
          <cell r="F370" t="str">
            <v>CT136</v>
          </cell>
          <cell r="G370">
            <v>100</v>
          </cell>
          <cell r="H370" t="str">
            <v>SIIX</v>
          </cell>
          <cell r="I370">
            <v>1.09E-2</v>
          </cell>
          <cell r="J370" t="str">
            <v>USD</v>
          </cell>
        </row>
        <row r="371">
          <cell r="B371" t="str">
            <v>112806107X</v>
          </cell>
          <cell r="C371">
            <v>1</v>
          </cell>
          <cell r="D371" t="str">
            <v>electronics parts</v>
          </cell>
          <cell r="E371" t="str">
            <v>RK73K2ETD822J Taping</v>
          </cell>
          <cell r="F371" t="str">
            <v>CT137</v>
          </cell>
          <cell r="G371">
            <v>100</v>
          </cell>
          <cell r="H371" t="str">
            <v>SIIX</v>
          </cell>
          <cell r="I371">
            <v>1.09E-2</v>
          </cell>
          <cell r="J371" t="str">
            <v>USD</v>
          </cell>
        </row>
        <row r="372">
          <cell r="B372" t="str">
            <v>112804712X</v>
          </cell>
          <cell r="C372">
            <v>1</v>
          </cell>
          <cell r="D372" t="str">
            <v>electronics parts</v>
          </cell>
          <cell r="E372" t="str">
            <v>ERJ3RBD103V Taping</v>
          </cell>
          <cell r="F372" t="str">
            <v>CT138</v>
          </cell>
          <cell r="G372">
            <v>100</v>
          </cell>
          <cell r="H372" t="str">
            <v>SIIX</v>
          </cell>
          <cell r="I372">
            <v>4.4999999999999997E-3</v>
          </cell>
          <cell r="J372" t="str">
            <v>USD</v>
          </cell>
        </row>
        <row r="373">
          <cell r="B373" t="str">
            <v>112804730X</v>
          </cell>
          <cell r="C373">
            <v>1</v>
          </cell>
          <cell r="D373" t="str">
            <v>electronics parts</v>
          </cell>
          <cell r="E373" t="str">
            <v>ERJ3RBD751V Taping</v>
          </cell>
          <cell r="F373" t="str">
            <v>CT140</v>
          </cell>
          <cell r="G373">
            <v>100</v>
          </cell>
          <cell r="H373" t="str">
            <v>SIIX</v>
          </cell>
          <cell r="I373">
            <v>4.4999999999999997E-3</v>
          </cell>
          <cell r="J373" t="str">
            <v>USD</v>
          </cell>
        </row>
        <row r="374">
          <cell r="B374" t="str">
            <v>112810001T</v>
          </cell>
          <cell r="C374">
            <v>1</v>
          </cell>
          <cell r="D374" t="str">
            <v>electronics parts</v>
          </cell>
          <cell r="E374" t="str">
            <v>ERJ8GEY0R00V Taping</v>
          </cell>
          <cell r="F374" t="str">
            <v>CT141</v>
          </cell>
          <cell r="G374">
            <v>100</v>
          </cell>
          <cell r="H374" t="str">
            <v>SIIX</v>
          </cell>
          <cell r="I374">
            <v>1.5E-3</v>
          </cell>
          <cell r="J374" t="str">
            <v>USD</v>
          </cell>
        </row>
        <row r="375">
          <cell r="B375" t="str">
            <v>112810067X</v>
          </cell>
          <cell r="C375">
            <v>1</v>
          </cell>
          <cell r="D375" t="str">
            <v>electronics parts</v>
          </cell>
          <cell r="E375" t="str">
            <v>ERJ8GEYJ1R0V Taping</v>
          </cell>
          <cell r="F375" t="str">
            <v>CT142</v>
          </cell>
          <cell r="G375">
            <v>100</v>
          </cell>
          <cell r="H375" t="str">
            <v>SIIX</v>
          </cell>
          <cell r="I375">
            <v>1.5E-3</v>
          </cell>
          <cell r="J375" t="str">
            <v>USD</v>
          </cell>
        </row>
        <row r="376">
          <cell r="B376" t="str">
            <v>112806118X</v>
          </cell>
          <cell r="C376">
            <v>1</v>
          </cell>
          <cell r="D376" t="str">
            <v>electronics parts</v>
          </cell>
          <cell r="E376" t="str">
            <v>RK73K2ETD75RJ Taping</v>
          </cell>
          <cell r="F376" t="str">
            <v>CT143</v>
          </cell>
          <cell r="G376">
            <v>100</v>
          </cell>
          <cell r="H376" t="str">
            <v>SIIX</v>
          </cell>
          <cell r="I376">
            <v>1.09E-2</v>
          </cell>
          <cell r="J376" t="str">
            <v>USD</v>
          </cell>
        </row>
        <row r="377">
          <cell r="B377" t="str">
            <v>111011540X</v>
          </cell>
          <cell r="C377">
            <v>1</v>
          </cell>
          <cell r="D377" t="str">
            <v>electronics parts</v>
          </cell>
          <cell r="E377" t="str">
            <v>2SA1037AKT146S Taping</v>
          </cell>
          <cell r="F377" t="str">
            <v>CT001</v>
          </cell>
          <cell r="G377">
            <v>100</v>
          </cell>
          <cell r="H377" t="str">
            <v>SIIX</v>
          </cell>
          <cell r="I377">
            <v>0.02</v>
          </cell>
          <cell r="J377" t="str">
            <v>USD</v>
          </cell>
        </row>
        <row r="378">
          <cell r="B378" t="str">
            <v>111012664X</v>
          </cell>
          <cell r="C378">
            <v>1</v>
          </cell>
          <cell r="D378" t="str">
            <v>electronics parts</v>
          </cell>
          <cell r="E378" t="str">
            <v>2SB1189-R  T100 Taping</v>
          </cell>
          <cell r="F378" t="str">
            <v>CT004</v>
          </cell>
          <cell r="G378">
            <v>100</v>
          </cell>
          <cell r="H378" t="str">
            <v>SIIX</v>
          </cell>
          <cell r="I378">
            <v>7.7600000000000002E-2</v>
          </cell>
          <cell r="J378" t="str">
            <v>USD</v>
          </cell>
        </row>
        <row r="379">
          <cell r="B379" t="str">
            <v>111022849X</v>
          </cell>
          <cell r="C379">
            <v>1</v>
          </cell>
          <cell r="D379" t="str">
            <v>electronics parts</v>
          </cell>
          <cell r="E379" t="str">
            <v>2SC2412KT146S Taping</v>
          </cell>
          <cell r="F379" t="str">
            <v>CT005</v>
          </cell>
          <cell r="G379">
            <v>100</v>
          </cell>
          <cell r="H379" t="str">
            <v>SIIX</v>
          </cell>
          <cell r="I379">
            <v>0.02</v>
          </cell>
          <cell r="J379" t="str">
            <v>USD</v>
          </cell>
        </row>
        <row r="380">
          <cell r="B380" t="str">
            <v>111024801X</v>
          </cell>
          <cell r="C380">
            <v>1</v>
          </cell>
          <cell r="D380" t="str">
            <v>electronics parts</v>
          </cell>
          <cell r="E380" t="str">
            <v>2SC2413KT146P/Q Taping</v>
          </cell>
          <cell r="F380" t="str">
            <v>CT009</v>
          </cell>
          <cell r="G380">
            <v>100</v>
          </cell>
          <cell r="H380" t="str">
            <v>SIIX</v>
          </cell>
          <cell r="I380">
            <v>4.1799999999999997E-2</v>
          </cell>
          <cell r="J380" t="str">
            <v>USD</v>
          </cell>
        </row>
        <row r="381">
          <cell r="B381" t="str">
            <v>111023017X</v>
          </cell>
          <cell r="C381">
            <v>1</v>
          </cell>
          <cell r="D381" t="str">
            <v>electronics parts</v>
          </cell>
          <cell r="E381" t="str">
            <v>DTC114EKAT146 Taping</v>
          </cell>
          <cell r="F381" t="str">
            <v>CT006</v>
          </cell>
          <cell r="G381">
            <v>100</v>
          </cell>
          <cell r="H381" t="str">
            <v>SIIX</v>
          </cell>
          <cell r="I381">
            <v>1.6299999999999999E-2</v>
          </cell>
          <cell r="J381" t="str">
            <v>USD</v>
          </cell>
        </row>
        <row r="382">
          <cell r="B382" t="str">
            <v>111024683X</v>
          </cell>
          <cell r="C382">
            <v>1</v>
          </cell>
          <cell r="D382" t="str">
            <v>electronics parts</v>
          </cell>
          <cell r="E382" t="str">
            <v>2SD1767T100R Taping</v>
          </cell>
          <cell r="F382" t="str">
            <v>CT008</v>
          </cell>
          <cell r="G382">
            <v>100</v>
          </cell>
          <cell r="H382" t="str">
            <v>SIIX</v>
          </cell>
          <cell r="I382">
            <v>9.2700000000000005E-2</v>
          </cell>
          <cell r="J382" t="str">
            <v>USD</v>
          </cell>
        </row>
        <row r="383">
          <cell r="B383" t="str">
            <v>111036655X</v>
          </cell>
          <cell r="C383">
            <v>1</v>
          </cell>
          <cell r="D383" t="str">
            <v>electronics parts</v>
          </cell>
          <cell r="E383" t="str">
            <v>DA204KT146 Taping</v>
          </cell>
          <cell r="F383" t="str">
            <v>CT010</v>
          </cell>
          <cell r="G383">
            <v>100</v>
          </cell>
          <cell r="H383" t="str">
            <v>SIIX</v>
          </cell>
          <cell r="I383">
            <v>2.93E-2</v>
          </cell>
          <cell r="J383" t="str">
            <v>USD</v>
          </cell>
        </row>
        <row r="384">
          <cell r="B384" t="str">
            <v>111038347X</v>
          </cell>
          <cell r="C384">
            <v>1</v>
          </cell>
          <cell r="D384" t="str">
            <v>electronics parts</v>
          </cell>
          <cell r="E384" t="str">
            <v>DAN202KAT146 Taping</v>
          </cell>
          <cell r="F384" t="str">
            <v>CT012</v>
          </cell>
          <cell r="G384">
            <v>100</v>
          </cell>
          <cell r="H384" t="str">
            <v>SIIX</v>
          </cell>
          <cell r="I384">
            <v>2.2700000000000001E-2</v>
          </cell>
          <cell r="J384" t="str">
            <v>USD</v>
          </cell>
        </row>
        <row r="385">
          <cell r="B385" t="str">
            <v>111038446X</v>
          </cell>
          <cell r="C385">
            <v>1</v>
          </cell>
          <cell r="D385" t="str">
            <v>electronics parts</v>
          </cell>
          <cell r="E385" t="str">
            <v>RB705DT146 Taping</v>
          </cell>
          <cell r="F385" t="str">
            <v>CT013</v>
          </cell>
          <cell r="G385">
            <v>100</v>
          </cell>
          <cell r="H385" t="str">
            <v>SIIX</v>
          </cell>
          <cell r="I385">
            <v>6.8599999999999994E-2</v>
          </cell>
          <cell r="J385" t="str">
            <v>USD</v>
          </cell>
        </row>
        <row r="386">
          <cell r="B386" t="str">
            <v>111039678X</v>
          </cell>
          <cell r="C386">
            <v>1</v>
          </cell>
          <cell r="D386" t="str">
            <v>electronics parts</v>
          </cell>
          <cell r="E386" t="str">
            <v>1SS355 TE-17  Chip T Taping</v>
          </cell>
          <cell r="F386" t="str">
            <v>CT016</v>
          </cell>
          <cell r="G386">
            <v>100</v>
          </cell>
          <cell r="H386" t="str">
            <v>SIIX</v>
          </cell>
          <cell r="I386">
            <v>1.4800000000000001E-2</v>
          </cell>
          <cell r="J386" t="str">
            <v>USD</v>
          </cell>
        </row>
        <row r="387">
          <cell r="B387" t="str">
            <v>111083154X</v>
          </cell>
          <cell r="C387">
            <v>1</v>
          </cell>
          <cell r="D387" t="str">
            <v>electronics parts</v>
          </cell>
          <cell r="E387" t="str">
            <v>SML-210VTT    Chip T Taping</v>
          </cell>
          <cell r="F387" t="str">
            <v>CT022</v>
          </cell>
          <cell r="G387">
            <v>100</v>
          </cell>
          <cell r="H387" t="str">
            <v>SIIX</v>
          </cell>
          <cell r="I387">
            <v>4.2700000000000002E-2</v>
          </cell>
          <cell r="J387" t="str">
            <v>USD</v>
          </cell>
        </row>
        <row r="388">
          <cell r="B388" t="str">
            <v>111317103X</v>
          </cell>
          <cell r="C388">
            <v>1</v>
          </cell>
          <cell r="D388" t="str">
            <v>electronics parts</v>
          </cell>
          <cell r="E388" t="str">
            <v>BR9040F-W　E2 Taping</v>
          </cell>
          <cell r="F388" t="str">
            <v>CT650</v>
          </cell>
          <cell r="G388">
            <v>100</v>
          </cell>
          <cell r="H388" t="str">
            <v>SIIX</v>
          </cell>
          <cell r="I388">
            <v>1.3587</v>
          </cell>
          <cell r="J388" t="str">
            <v>USD</v>
          </cell>
        </row>
        <row r="389">
          <cell r="B389">
            <v>1110410330</v>
          </cell>
          <cell r="C389">
            <v>1</v>
          </cell>
          <cell r="D389" t="str">
            <v>electronics parts</v>
          </cell>
          <cell r="E389" t="str">
            <v>ERZV07D820</v>
          </cell>
          <cell r="F389" t="str">
            <v>SA042</v>
          </cell>
          <cell r="G389">
            <v>100</v>
          </cell>
          <cell r="H389" t="str">
            <v>SIIX</v>
          </cell>
          <cell r="I389">
            <v>4.4699999999999997E-2</v>
          </cell>
          <cell r="J389" t="str">
            <v>USD</v>
          </cell>
        </row>
        <row r="390">
          <cell r="B390" t="str">
            <v>113210435X</v>
          </cell>
          <cell r="C390">
            <v>1</v>
          </cell>
          <cell r="D390" t="str">
            <v>electronics parts</v>
          </cell>
          <cell r="E390" t="str">
            <v>ECR-JA020E12-W  Chip T Taping</v>
          </cell>
          <cell r="F390" t="str">
            <v>CT148</v>
          </cell>
          <cell r="G390">
            <v>100</v>
          </cell>
          <cell r="H390" t="str">
            <v>SIIX</v>
          </cell>
          <cell r="I390">
            <v>0.1348</v>
          </cell>
          <cell r="J390" t="str">
            <v>USD</v>
          </cell>
        </row>
        <row r="391">
          <cell r="B391" t="str">
            <v>113327791X</v>
          </cell>
          <cell r="C391">
            <v>1</v>
          </cell>
          <cell r="D391" t="str">
            <v>electronics parts</v>
          </cell>
          <cell r="E391" t="str">
            <v>ECEV1CA100NR Taping</v>
          </cell>
          <cell r="F391" t="str">
            <v>CT654</v>
          </cell>
          <cell r="G391">
            <v>100</v>
          </cell>
          <cell r="H391" t="str">
            <v>SIIX</v>
          </cell>
          <cell r="I391">
            <v>5.2999999999999999E-2</v>
          </cell>
          <cell r="J391" t="str">
            <v>USD</v>
          </cell>
        </row>
        <row r="392">
          <cell r="B392" t="str">
            <v>113327876X</v>
          </cell>
          <cell r="C392">
            <v>1</v>
          </cell>
          <cell r="D392" t="str">
            <v>electronics parts</v>
          </cell>
          <cell r="E392" t="str">
            <v>EEVHB1C470P Taping</v>
          </cell>
          <cell r="F392" t="str">
            <v>CT656</v>
          </cell>
          <cell r="G392">
            <v>100</v>
          </cell>
          <cell r="H392" t="str">
            <v>SIIX</v>
          </cell>
          <cell r="I392">
            <v>4.7699999999999999E-2</v>
          </cell>
          <cell r="J392" t="str">
            <v>USD</v>
          </cell>
        </row>
        <row r="393">
          <cell r="B393" t="str">
            <v>113328637X</v>
          </cell>
          <cell r="C393">
            <v>1</v>
          </cell>
          <cell r="D393" t="str">
            <v>electronics parts</v>
          </cell>
          <cell r="E393" t="str">
            <v>EEVHB0J470R Taping</v>
          </cell>
          <cell r="F393" t="str">
            <v>CT657</v>
          </cell>
          <cell r="G393">
            <v>100</v>
          </cell>
          <cell r="H393" t="str">
            <v>SIIX</v>
          </cell>
          <cell r="I393">
            <v>4.3299999999999998E-2</v>
          </cell>
          <cell r="J393" t="str">
            <v>USD</v>
          </cell>
        </row>
        <row r="394">
          <cell r="B394" t="str">
            <v>113328644X</v>
          </cell>
          <cell r="C394">
            <v>1</v>
          </cell>
          <cell r="D394" t="str">
            <v>electronics parts</v>
          </cell>
          <cell r="E394" t="str">
            <v>EEVHB0J101P Taping</v>
          </cell>
          <cell r="F394" t="str">
            <v>CT658</v>
          </cell>
          <cell r="G394">
            <v>100</v>
          </cell>
          <cell r="H394" t="str">
            <v>SIIX</v>
          </cell>
          <cell r="I394">
            <v>4.3200000000000002E-2</v>
          </cell>
          <cell r="J394" t="str">
            <v>USD</v>
          </cell>
        </row>
        <row r="395">
          <cell r="B395" t="str">
            <v>113328653X</v>
          </cell>
          <cell r="C395">
            <v>1</v>
          </cell>
          <cell r="D395" t="str">
            <v>electronics parts</v>
          </cell>
          <cell r="E395" t="str">
            <v>EEVHB1C220R Taping</v>
          </cell>
          <cell r="F395" t="str">
            <v>CT659</v>
          </cell>
          <cell r="G395">
            <v>100</v>
          </cell>
          <cell r="H395" t="str">
            <v>SIIX</v>
          </cell>
          <cell r="I395">
            <v>4.7699999999999999E-2</v>
          </cell>
          <cell r="J395" t="str">
            <v>USD</v>
          </cell>
        </row>
        <row r="396">
          <cell r="B396" t="str">
            <v>113328699X</v>
          </cell>
          <cell r="C396">
            <v>1</v>
          </cell>
          <cell r="D396" t="str">
            <v>electronics parts</v>
          </cell>
          <cell r="E396" t="str">
            <v>EEVHB1V100R Taping</v>
          </cell>
          <cell r="F396" t="str">
            <v>CT660</v>
          </cell>
          <cell r="G396">
            <v>100</v>
          </cell>
          <cell r="H396" t="str">
            <v>SIIX</v>
          </cell>
          <cell r="I396">
            <v>4.3299999999999998E-2</v>
          </cell>
          <cell r="J396" t="str">
            <v>USD</v>
          </cell>
        </row>
        <row r="397">
          <cell r="B397" t="str">
            <v>113328703X</v>
          </cell>
          <cell r="C397">
            <v>1</v>
          </cell>
          <cell r="D397" t="str">
            <v>electronics parts</v>
          </cell>
          <cell r="E397" t="str">
            <v>EEVHP1H1R0R Taping</v>
          </cell>
          <cell r="F397" t="str">
            <v>CT661</v>
          </cell>
          <cell r="G397">
            <v>100</v>
          </cell>
          <cell r="H397" t="str">
            <v>SIIX</v>
          </cell>
          <cell r="I397">
            <v>5.4300000000000001E-2</v>
          </cell>
          <cell r="J397" t="str">
            <v>USD</v>
          </cell>
        </row>
        <row r="398">
          <cell r="B398" t="str">
            <v>113328909X</v>
          </cell>
          <cell r="C398">
            <v>1</v>
          </cell>
          <cell r="D398" t="str">
            <v>electronics parts</v>
          </cell>
          <cell r="E398" t="str">
            <v>EEVHP1E220P Taping</v>
          </cell>
          <cell r="F398" t="str">
            <v>CT662</v>
          </cell>
          <cell r="G398">
            <v>100</v>
          </cell>
          <cell r="H398" t="str">
            <v>SIIX</v>
          </cell>
          <cell r="I398">
            <v>7.8600000000000003E-2</v>
          </cell>
          <cell r="J398" t="str">
            <v>USD</v>
          </cell>
        </row>
        <row r="399">
          <cell r="B399" t="str">
            <v>113400980X</v>
          </cell>
          <cell r="C399">
            <v>1</v>
          </cell>
          <cell r="D399" t="str">
            <v>electronics parts</v>
          </cell>
          <cell r="E399" t="str">
            <v>C2012CH1H050CT Taping</v>
          </cell>
          <cell r="F399" t="str">
            <v>CT150</v>
          </cell>
          <cell r="G399">
            <v>100</v>
          </cell>
          <cell r="H399" t="str">
            <v>SIIX</v>
          </cell>
          <cell r="I399">
            <v>9.1000000000000004E-3</v>
          </cell>
          <cell r="J399" t="str">
            <v>USD</v>
          </cell>
        </row>
        <row r="400">
          <cell r="B400" t="str">
            <v>113401183X</v>
          </cell>
          <cell r="C400">
            <v>1</v>
          </cell>
          <cell r="D400" t="str">
            <v>electronics parts</v>
          </cell>
          <cell r="E400" t="str">
            <v>C2012CH1H100DT Taping</v>
          </cell>
          <cell r="F400" t="str">
            <v>CT151</v>
          </cell>
          <cell r="G400">
            <v>100</v>
          </cell>
          <cell r="H400" t="str">
            <v>SIIX</v>
          </cell>
          <cell r="I400">
            <v>0.01</v>
          </cell>
          <cell r="J400" t="str">
            <v>USD</v>
          </cell>
        </row>
        <row r="401">
          <cell r="B401" t="str">
            <v>113401260X</v>
          </cell>
          <cell r="C401">
            <v>1</v>
          </cell>
          <cell r="D401" t="str">
            <v>electronics parts</v>
          </cell>
          <cell r="E401" t="str">
            <v>C2012CH1H120JT Taping</v>
          </cell>
          <cell r="F401" t="str">
            <v>CT152</v>
          </cell>
          <cell r="G401">
            <v>100</v>
          </cell>
          <cell r="H401" t="str">
            <v>SIIX</v>
          </cell>
          <cell r="I401">
            <v>8.8999999999999999E-3</v>
          </cell>
          <cell r="J401" t="str">
            <v>USD</v>
          </cell>
        </row>
        <row r="402">
          <cell r="B402" t="str">
            <v>113401347X</v>
          </cell>
          <cell r="C402">
            <v>1</v>
          </cell>
          <cell r="D402" t="str">
            <v>electronics parts</v>
          </cell>
          <cell r="E402" t="str">
            <v>C2012CH1H150JT Taping</v>
          </cell>
          <cell r="F402" t="str">
            <v>CT153</v>
          </cell>
          <cell r="G402">
            <v>100</v>
          </cell>
          <cell r="H402" t="str">
            <v>SIIX</v>
          </cell>
          <cell r="I402">
            <v>9.7999999999999997E-3</v>
          </cell>
          <cell r="J402" t="str">
            <v>USD</v>
          </cell>
        </row>
        <row r="403">
          <cell r="B403" t="str">
            <v>113401424X</v>
          </cell>
          <cell r="C403">
            <v>1</v>
          </cell>
          <cell r="D403" t="str">
            <v>electronics parts</v>
          </cell>
          <cell r="E403" t="str">
            <v>C2012CH1H180JT Taping</v>
          </cell>
          <cell r="F403" t="str">
            <v>CT154</v>
          </cell>
          <cell r="G403">
            <v>100</v>
          </cell>
          <cell r="H403" t="str">
            <v>SIIX</v>
          </cell>
          <cell r="I403">
            <v>1.0200000000000001E-2</v>
          </cell>
          <cell r="J403" t="str">
            <v>USD</v>
          </cell>
        </row>
        <row r="404">
          <cell r="B404" t="str">
            <v>113401501X</v>
          </cell>
          <cell r="C404">
            <v>1</v>
          </cell>
          <cell r="D404" t="str">
            <v>electronics parts</v>
          </cell>
          <cell r="E404" t="str">
            <v>ECJ2VC1H220J Taping</v>
          </cell>
          <cell r="F404" t="str">
            <v>CT156</v>
          </cell>
          <cell r="G404">
            <v>100</v>
          </cell>
          <cell r="H404" t="str">
            <v>SIIX</v>
          </cell>
          <cell r="I404">
            <v>1.1599999999999999E-2</v>
          </cell>
          <cell r="J404" t="str">
            <v>USD</v>
          </cell>
        </row>
        <row r="405">
          <cell r="B405" t="str">
            <v>113401585X</v>
          </cell>
          <cell r="C405">
            <v>1</v>
          </cell>
          <cell r="D405" t="str">
            <v>electronics parts</v>
          </cell>
          <cell r="E405" t="str">
            <v>ECJ2VC1H270J Taping</v>
          </cell>
          <cell r="F405" t="str">
            <v>CT157</v>
          </cell>
          <cell r="G405">
            <v>100</v>
          </cell>
          <cell r="H405" t="str">
            <v>SIIX</v>
          </cell>
          <cell r="I405">
            <v>5.1999999999999998E-3</v>
          </cell>
          <cell r="J405" t="str">
            <v>USD</v>
          </cell>
        </row>
        <row r="406">
          <cell r="B406" t="str">
            <v>113401660X</v>
          </cell>
          <cell r="C406">
            <v>1</v>
          </cell>
          <cell r="D406" t="str">
            <v>electronics parts</v>
          </cell>
          <cell r="E406" t="str">
            <v>ECJ2VC1H330J Taping</v>
          </cell>
          <cell r="F406" t="str">
            <v>CT158</v>
          </cell>
          <cell r="G406">
            <v>100</v>
          </cell>
          <cell r="H406" t="str">
            <v>SIIX</v>
          </cell>
          <cell r="I406">
            <v>3.8999999999999998E-3</v>
          </cell>
          <cell r="J406" t="str">
            <v>USD</v>
          </cell>
        </row>
        <row r="407">
          <cell r="B407" t="str">
            <v>113401820X</v>
          </cell>
          <cell r="C407">
            <v>1</v>
          </cell>
          <cell r="D407" t="str">
            <v>electronics parts</v>
          </cell>
          <cell r="E407" t="str">
            <v>ECJ2VC1H470J Taping</v>
          </cell>
          <cell r="F407" t="str">
            <v>CT159</v>
          </cell>
          <cell r="G407">
            <v>100</v>
          </cell>
          <cell r="H407" t="str">
            <v>SIIX</v>
          </cell>
          <cell r="I407">
            <v>3.8999999999999998E-3</v>
          </cell>
          <cell r="J407" t="str">
            <v>USD</v>
          </cell>
        </row>
        <row r="408">
          <cell r="B408" t="str">
            <v>113401905X</v>
          </cell>
          <cell r="C408">
            <v>1</v>
          </cell>
          <cell r="D408" t="str">
            <v>electronics parts</v>
          </cell>
          <cell r="E408" t="str">
            <v>ECJ2VC1H560J Taping</v>
          </cell>
          <cell r="F408" t="str">
            <v>CT160</v>
          </cell>
          <cell r="G408">
            <v>100</v>
          </cell>
          <cell r="H408" t="str">
            <v>SIIX</v>
          </cell>
          <cell r="I408">
            <v>3.8999999999999998E-3</v>
          </cell>
          <cell r="J408" t="str">
            <v>USD</v>
          </cell>
        </row>
        <row r="409">
          <cell r="B409" t="str">
            <v>113402036X</v>
          </cell>
          <cell r="C409">
            <v>1</v>
          </cell>
          <cell r="D409" t="str">
            <v>electronics parts</v>
          </cell>
          <cell r="E409" t="str">
            <v>ECJ2VG1H101J Taping</v>
          </cell>
          <cell r="F409" t="str">
            <v>CT161</v>
          </cell>
          <cell r="G409">
            <v>100</v>
          </cell>
          <cell r="H409" t="str">
            <v>SIIX</v>
          </cell>
          <cell r="I409">
            <v>3.8E-3</v>
          </cell>
          <cell r="J409" t="str">
            <v>USD</v>
          </cell>
        </row>
        <row r="410">
          <cell r="B410" t="str">
            <v>113402043X</v>
          </cell>
          <cell r="C410">
            <v>1</v>
          </cell>
          <cell r="D410" t="str">
            <v>electronics parts</v>
          </cell>
          <cell r="E410" t="str">
            <v>ECJ2VG1H121J Taping</v>
          </cell>
          <cell r="F410" t="str">
            <v>CT162</v>
          </cell>
          <cell r="G410">
            <v>100</v>
          </cell>
          <cell r="H410" t="str">
            <v>SIIX</v>
          </cell>
          <cell r="I410">
            <v>4.1000000000000003E-3</v>
          </cell>
          <cell r="J410" t="str">
            <v>USD</v>
          </cell>
        </row>
        <row r="411">
          <cell r="B411" t="str">
            <v>113402076X</v>
          </cell>
          <cell r="C411">
            <v>1</v>
          </cell>
          <cell r="D411" t="str">
            <v>electronics parts</v>
          </cell>
          <cell r="E411" t="str">
            <v>ECJ2VG1H221J Taping</v>
          </cell>
          <cell r="F411" t="str">
            <v>CT164</v>
          </cell>
          <cell r="G411">
            <v>100</v>
          </cell>
          <cell r="H411" t="str">
            <v>SIIX</v>
          </cell>
          <cell r="I411">
            <v>4.1000000000000003E-3</v>
          </cell>
          <cell r="J411" t="str">
            <v>USD</v>
          </cell>
        </row>
        <row r="412">
          <cell r="B412" t="str">
            <v>113402081X</v>
          </cell>
          <cell r="C412">
            <v>1</v>
          </cell>
          <cell r="D412" t="str">
            <v>electronics parts</v>
          </cell>
          <cell r="E412" t="str">
            <v>ECJ2VG1H271J Taping</v>
          </cell>
          <cell r="F412" t="str">
            <v>CT165</v>
          </cell>
          <cell r="G412">
            <v>100</v>
          </cell>
          <cell r="H412" t="str">
            <v>SIIX</v>
          </cell>
          <cell r="I412">
            <v>5.3E-3</v>
          </cell>
          <cell r="J412" t="str">
            <v>USD</v>
          </cell>
        </row>
        <row r="413">
          <cell r="B413" t="str">
            <v>113402184X</v>
          </cell>
          <cell r="C413">
            <v>1</v>
          </cell>
          <cell r="D413" t="str">
            <v>electronics parts</v>
          </cell>
          <cell r="E413" t="str">
            <v>ECJ2VB1H152K Taping</v>
          </cell>
          <cell r="F413" t="str">
            <v>CT170</v>
          </cell>
          <cell r="G413">
            <v>100</v>
          </cell>
          <cell r="H413" t="str">
            <v>SIIX</v>
          </cell>
          <cell r="I413">
            <v>5.4999999999999997E-3</v>
          </cell>
          <cell r="J413" t="str">
            <v>USD</v>
          </cell>
        </row>
        <row r="414">
          <cell r="B414" t="str">
            <v>113402250X</v>
          </cell>
          <cell r="C414">
            <v>1</v>
          </cell>
          <cell r="D414" t="str">
            <v>electronics parts</v>
          </cell>
          <cell r="E414" t="str">
            <v>ECJ2VB1H562K Taping</v>
          </cell>
          <cell r="F414" t="str">
            <v>CT171</v>
          </cell>
          <cell r="G414">
            <v>100</v>
          </cell>
          <cell r="H414" t="str">
            <v>SIIX</v>
          </cell>
          <cell r="I414">
            <v>5.7000000000000002E-3</v>
          </cell>
          <cell r="J414" t="str">
            <v>USD</v>
          </cell>
        </row>
        <row r="415">
          <cell r="B415" t="str">
            <v>113402331X</v>
          </cell>
          <cell r="C415">
            <v>1</v>
          </cell>
          <cell r="D415" t="str">
            <v>electronics parts</v>
          </cell>
          <cell r="E415" t="str">
            <v>ECJ2VF1H473Z Taping</v>
          </cell>
          <cell r="F415" t="str">
            <v>CT174</v>
          </cell>
          <cell r="G415">
            <v>100</v>
          </cell>
          <cell r="H415" t="str">
            <v>SIIX</v>
          </cell>
          <cell r="I415">
            <v>4.8999999999999998E-3</v>
          </cell>
          <cell r="J415" t="str">
            <v>USD</v>
          </cell>
        </row>
        <row r="416">
          <cell r="B416" t="str">
            <v>113404555X</v>
          </cell>
          <cell r="C416">
            <v>1</v>
          </cell>
          <cell r="D416" t="str">
            <v>electronics parts</v>
          </cell>
          <cell r="E416" t="str">
            <v>GRM219F11H104ZA01D Taping</v>
          </cell>
          <cell r="F416" t="str">
            <v>CT176</v>
          </cell>
          <cell r="G416">
            <v>100</v>
          </cell>
          <cell r="H416" t="str">
            <v>SIIX</v>
          </cell>
          <cell r="I416">
            <v>5.7000000000000002E-3</v>
          </cell>
          <cell r="J416" t="str">
            <v>USD</v>
          </cell>
        </row>
        <row r="417">
          <cell r="B417">
            <v>1240433160</v>
          </cell>
          <cell r="C417">
            <v>5</v>
          </cell>
          <cell r="D417" t="str">
            <v>connection parts</v>
          </cell>
          <cell r="E417" t="str">
            <v>SML2CD-33X152-BDX6(BL)-P0.5-S3-N-M （UL2896）</v>
          </cell>
          <cell r="F417" t="str">
            <v>SE040</v>
          </cell>
          <cell r="G417">
            <v>100</v>
          </cell>
          <cell r="H417" t="str">
            <v>SIIX</v>
          </cell>
          <cell r="I417">
            <v>0.22</v>
          </cell>
          <cell r="J417" t="str">
            <v>USD</v>
          </cell>
        </row>
        <row r="418">
          <cell r="B418">
            <v>1240433290</v>
          </cell>
          <cell r="C418">
            <v>5</v>
          </cell>
          <cell r="D418" t="str">
            <v>connection parts</v>
          </cell>
          <cell r="E418" t="str">
            <v>SML2CD-40X152-BDX-(BL)-P0.5-S3-N-M</v>
          </cell>
          <cell r="F418" t="str">
            <v>SE039</v>
          </cell>
          <cell r="G418">
            <v>100</v>
          </cell>
          <cell r="H418" t="str">
            <v>SIIX</v>
          </cell>
          <cell r="I418">
            <v>0.19620000000000001</v>
          </cell>
          <cell r="J418" t="str">
            <v>USD</v>
          </cell>
        </row>
        <row r="419">
          <cell r="B419">
            <v>1240433340</v>
          </cell>
          <cell r="C419">
            <v>5</v>
          </cell>
          <cell r="D419" t="str">
            <v>connection parts</v>
          </cell>
          <cell r="E419" t="str">
            <v>SML2CD-15X82-BDX6(BL)-P0.5-S3-N-M （UL2896）</v>
          </cell>
          <cell r="F419" t="str">
            <v>SE041</v>
          </cell>
          <cell r="G419">
            <v>100</v>
          </cell>
          <cell r="H419" t="str">
            <v>SIIX</v>
          </cell>
          <cell r="I419">
            <v>0.33</v>
          </cell>
          <cell r="J419" t="str">
            <v>USD</v>
          </cell>
        </row>
        <row r="420">
          <cell r="B420" t="str">
            <v>112068743X</v>
          </cell>
          <cell r="C420">
            <v>1</v>
          </cell>
          <cell r="D420" t="str">
            <v>electronics parts</v>
          </cell>
          <cell r="E420" t="str">
            <v>RH03ADC S2X (470Ω) Taping</v>
          </cell>
          <cell r="F420" t="str">
            <v>CT031</v>
          </cell>
          <cell r="G420">
            <v>100</v>
          </cell>
          <cell r="H420" t="str">
            <v>SIIX</v>
          </cell>
          <cell r="I420">
            <v>3.9300000000000002E-2</v>
          </cell>
          <cell r="J420" t="str">
            <v>USD</v>
          </cell>
        </row>
        <row r="421">
          <cell r="B421" t="str">
            <v>112068763X</v>
          </cell>
          <cell r="C421">
            <v>1</v>
          </cell>
          <cell r="D421" t="str">
            <v>electronics parts</v>
          </cell>
          <cell r="E421" t="str">
            <v>RH03ADC J3X (2.2KΩ) Taping</v>
          </cell>
          <cell r="F421" t="str">
            <v>CT032</v>
          </cell>
          <cell r="G421">
            <v>100</v>
          </cell>
          <cell r="H421" t="str">
            <v>SIIX</v>
          </cell>
          <cell r="I421">
            <v>3.9300000000000002E-2</v>
          </cell>
          <cell r="J421" t="str">
            <v>USD</v>
          </cell>
        </row>
        <row r="422">
          <cell r="B422" t="str">
            <v>112068798X</v>
          </cell>
          <cell r="C422">
            <v>1</v>
          </cell>
          <cell r="D422" t="str">
            <v>electronics parts</v>
          </cell>
          <cell r="E422" t="str">
            <v>RH03ADC14X(10KΩ） Taping</v>
          </cell>
          <cell r="F422" t="str">
            <v>CT033</v>
          </cell>
          <cell r="G422">
            <v>100</v>
          </cell>
          <cell r="H422" t="str">
            <v>SIIX</v>
          </cell>
          <cell r="I422">
            <v>3.9300000000000002E-2</v>
          </cell>
          <cell r="J422" t="str">
            <v>USD</v>
          </cell>
        </row>
        <row r="423">
          <cell r="B423" t="str">
            <v>111039245X</v>
          </cell>
          <cell r="C423">
            <v>1</v>
          </cell>
          <cell r="D423" t="str">
            <v>electronics parts</v>
          </cell>
          <cell r="E423" t="str">
            <v>02CZ-4.3-X(TE85L) Taping</v>
          </cell>
          <cell r="F423" t="str">
            <v>CT014</v>
          </cell>
          <cell r="G423">
            <v>100</v>
          </cell>
          <cell r="H423" t="str">
            <v>SIIX</v>
          </cell>
          <cell r="I423">
            <v>3.32E-2</v>
          </cell>
          <cell r="J423" t="str">
            <v>USD</v>
          </cell>
        </row>
        <row r="424">
          <cell r="B424" t="str">
            <v>111039740X</v>
          </cell>
          <cell r="C424">
            <v>1</v>
          </cell>
          <cell r="D424" t="str">
            <v>electronics parts</v>
          </cell>
          <cell r="E424" t="str">
            <v>02CZ5.1-Y(TE85L) Taping</v>
          </cell>
          <cell r="F424" t="str">
            <v>CT017</v>
          </cell>
          <cell r="G424">
            <v>100</v>
          </cell>
          <cell r="H424" t="str">
            <v>SIIX</v>
          </cell>
          <cell r="I424">
            <v>3.2500000000000001E-2</v>
          </cell>
          <cell r="J424" t="str">
            <v>USD</v>
          </cell>
        </row>
        <row r="425">
          <cell r="B425" t="str">
            <v>111039759X</v>
          </cell>
          <cell r="C425">
            <v>1</v>
          </cell>
          <cell r="D425" t="str">
            <v>electronics parts</v>
          </cell>
          <cell r="E425" t="str">
            <v>02CZ8.2-X(TE85L) Taping</v>
          </cell>
          <cell r="F425" t="str">
            <v>CT018</v>
          </cell>
          <cell r="G425">
            <v>100</v>
          </cell>
          <cell r="H425" t="str">
            <v>SIIX</v>
          </cell>
          <cell r="I425">
            <v>3.61E-2</v>
          </cell>
          <cell r="J425" t="str">
            <v>USD</v>
          </cell>
        </row>
        <row r="426">
          <cell r="B426" t="str">
            <v>111065794X</v>
          </cell>
          <cell r="C426">
            <v>1</v>
          </cell>
          <cell r="D426" t="str">
            <v>electronics parts</v>
          </cell>
          <cell r="E426" t="str">
            <v>TA78L05F(TE12L) Taping</v>
          </cell>
          <cell r="F426" t="str">
            <v>CT020</v>
          </cell>
          <cell r="G426">
            <v>100</v>
          </cell>
          <cell r="H426" t="str">
            <v>SIIX</v>
          </cell>
          <cell r="I426">
            <v>0.11210000000000001</v>
          </cell>
          <cell r="J426" t="str">
            <v>USD</v>
          </cell>
        </row>
        <row r="427">
          <cell r="B427" t="str">
            <v>111230604X</v>
          </cell>
          <cell r="C427">
            <v>1</v>
          </cell>
          <cell r="D427" t="str">
            <v>electronics parts</v>
          </cell>
          <cell r="E427" t="str">
            <v>02CZ 2.7-X(TE85L) Taping</v>
          </cell>
          <cell r="F427" t="str">
            <v>CT028</v>
          </cell>
          <cell r="G427">
            <v>100</v>
          </cell>
          <cell r="H427" t="str">
            <v>SIIX</v>
          </cell>
          <cell r="I427">
            <v>3.5099999999999999E-2</v>
          </cell>
          <cell r="J427" t="str">
            <v>USD</v>
          </cell>
        </row>
        <row r="428">
          <cell r="B428" t="str">
            <v>113401466X</v>
          </cell>
          <cell r="C428">
            <v>1</v>
          </cell>
          <cell r="D428" t="str">
            <v>electronics parts</v>
          </cell>
          <cell r="E428" t="str">
            <v>GRM2162C1H200JZ01D Taping</v>
          </cell>
          <cell r="F428" t="str">
            <v>CT155</v>
          </cell>
          <cell r="G428">
            <v>100</v>
          </cell>
          <cell r="H428" t="str">
            <v>SIIX</v>
          </cell>
          <cell r="I428">
            <v>1.1599999999999999E-2</v>
          </cell>
          <cell r="J428" t="str">
            <v>USD</v>
          </cell>
        </row>
        <row r="429">
          <cell r="B429" t="str">
            <v>114199355X</v>
          </cell>
          <cell r="C429">
            <v>1</v>
          </cell>
          <cell r="D429" t="str">
            <v>electronics parts</v>
          </cell>
          <cell r="E429" t="str">
            <v>CDRH103R-150NC</v>
          </cell>
          <cell r="F429" t="str">
            <v>CT688</v>
          </cell>
          <cell r="G429">
            <v>100</v>
          </cell>
          <cell r="H429" t="str">
            <v>SIIX</v>
          </cell>
          <cell r="I429">
            <v>0.33</v>
          </cell>
          <cell r="J429" t="str">
            <v>USD</v>
          </cell>
        </row>
        <row r="430">
          <cell r="B430">
            <v>1151449700</v>
          </cell>
          <cell r="C430">
            <v>1</v>
          </cell>
          <cell r="D430" t="str">
            <v>electronics parts</v>
          </cell>
          <cell r="E430" t="str">
            <v>Push Switch  AAPY2112</v>
          </cell>
          <cell r="F430" t="str">
            <v>SJ016</v>
          </cell>
          <cell r="G430">
            <v>100</v>
          </cell>
          <cell r="H430" t="str">
            <v>SIIX</v>
          </cell>
          <cell r="I430">
            <v>0.3478</v>
          </cell>
          <cell r="J430" t="str">
            <v>USD</v>
          </cell>
        </row>
        <row r="431">
          <cell r="B431" t="str">
            <v>111024812X</v>
          </cell>
          <cell r="C431">
            <v>1</v>
          </cell>
          <cell r="D431" t="str">
            <v>electronics parts</v>
          </cell>
          <cell r="E431" t="str">
            <v>2SC4098T106P CHIP T</v>
          </cell>
          <cell r="F431" t="str">
            <v>CT214</v>
          </cell>
          <cell r="G431">
            <v>100</v>
          </cell>
          <cell r="H431" t="str">
            <v>SIIX</v>
          </cell>
          <cell r="I431">
            <v>4.0899999999999999E-2</v>
          </cell>
          <cell r="J431" t="str">
            <v>USD</v>
          </cell>
        </row>
        <row r="432">
          <cell r="B432" t="str">
            <v>111024223X</v>
          </cell>
          <cell r="C432">
            <v>1</v>
          </cell>
          <cell r="D432" t="str">
            <v>electronics parts</v>
          </cell>
          <cell r="E432" t="str">
            <v>IMX1T110</v>
          </cell>
          <cell r="F432" t="str">
            <v>CT212</v>
          </cell>
          <cell r="G432">
            <v>100</v>
          </cell>
          <cell r="H432" t="str">
            <v>SIIX</v>
          </cell>
          <cell r="I432">
            <v>4.4699999999999997E-2</v>
          </cell>
          <cell r="J432" t="str">
            <v>USD</v>
          </cell>
        </row>
        <row r="433">
          <cell r="B433" t="str">
            <v>111024320X</v>
          </cell>
          <cell r="C433">
            <v>1</v>
          </cell>
          <cell r="D433" t="str">
            <v>electronics parts</v>
          </cell>
          <cell r="E433" t="str">
            <v>IMZ1AT108</v>
          </cell>
          <cell r="F433" t="str">
            <v>CT213</v>
          </cell>
          <cell r="G433">
            <v>100</v>
          </cell>
          <cell r="H433" t="str">
            <v>SIIX</v>
          </cell>
          <cell r="I433">
            <v>5.6800000000000003E-2</v>
          </cell>
          <cell r="J433" t="str">
            <v>USD</v>
          </cell>
        </row>
        <row r="434">
          <cell r="B434">
            <v>1110247950</v>
          </cell>
          <cell r="C434">
            <v>1</v>
          </cell>
          <cell r="D434" t="str">
            <v>electronics parts</v>
          </cell>
          <cell r="E434" t="str">
            <v>TAP 2SD2012/2531</v>
          </cell>
          <cell r="F434" t="str">
            <v>SB062</v>
          </cell>
          <cell r="G434">
            <v>100</v>
          </cell>
          <cell r="H434" t="str">
            <v>SIIX</v>
          </cell>
          <cell r="I434">
            <v>0.1239</v>
          </cell>
          <cell r="J434" t="str">
            <v>USD</v>
          </cell>
        </row>
        <row r="435">
          <cell r="B435" t="str">
            <v>111036684X</v>
          </cell>
          <cell r="C435">
            <v>1</v>
          </cell>
          <cell r="D435" t="str">
            <v>electronics parts</v>
          </cell>
          <cell r="E435" t="str">
            <v xml:space="preserve">02CZ6.2Y(TE85L) </v>
          </cell>
          <cell r="F435" t="str">
            <v>CT215</v>
          </cell>
          <cell r="G435">
            <v>100</v>
          </cell>
          <cell r="H435" t="str">
            <v>SIIX</v>
          </cell>
          <cell r="I435">
            <v>3.5400000000000001E-2</v>
          </cell>
          <cell r="J435" t="str">
            <v>USD</v>
          </cell>
        </row>
        <row r="436">
          <cell r="B436" t="str">
            <v>111037162X</v>
          </cell>
          <cell r="C436">
            <v>1</v>
          </cell>
          <cell r="D436" t="str">
            <v>electronics parts</v>
          </cell>
          <cell r="E436" t="str">
            <v>RD4.7MB2 T1B</v>
          </cell>
          <cell r="F436" t="str">
            <v>CT216</v>
          </cell>
          <cell r="G436">
            <v>100</v>
          </cell>
          <cell r="H436" t="str">
            <v>SIIX</v>
          </cell>
          <cell r="I436">
            <v>4.1099999999999998E-2</v>
          </cell>
          <cell r="J436" t="str">
            <v>USD</v>
          </cell>
        </row>
        <row r="437">
          <cell r="B437" t="str">
            <v>111038356X</v>
          </cell>
          <cell r="C437">
            <v>1</v>
          </cell>
          <cell r="D437" t="str">
            <v>electronics parts</v>
          </cell>
          <cell r="E437" t="str">
            <v xml:space="preserve">RD9.1M-T1B(B1)     </v>
          </cell>
          <cell r="F437" t="str">
            <v>CT217</v>
          </cell>
          <cell r="G437">
            <v>100</v>
          </cell>
          <cell r="H437" t="str">
            <v>SIIX</v>
          </cell>
          <cell r="I437">
            <v>4.1599999999999998E-2</v>
          </cell>
          <cell r="J437" t="str">
            <v>USD</v>
          </cell>
        </row>
        <row r="438">
          <cell r="B438" t="str">
            <v>111039991X</v>
          </cell>
          <cell r="C438">
            <v>1</v>
          </cell>
          <cell r="D438" t="str">
            <v>electronics parts</v>
          </cell>
          <cell r="E438" t="str">
            <v xml:space="preserve">1SR154-400-TE25 </v>
          </cell>
          <cell r="F438" t="str">
            <v>CT219</v>
          </cell>
          <cell r="G438">
            <v>100</v>
          </cell>
          <cell r="H438" t="str">
            <v>SIIX</v>
          </cell>
          <cell r="I438">
            <v>3.4099999999999998E-2</v>
          </cell>
          <cell r="J438" t="str">
            <v>USD</v>
          </cell>
        </row>
        <row r="439">
          <cell r="B439">
            <v>1110414530</v>
          </cell>
          <cell r="C439">
            <v>1</v>
          </cell>
          <cell r="D439" t="str">
            <v>electronics parts</v>
          </cell>
          <cell r="E439" t="str">
            <v>ERZV10D271</v>
          </cell>
          <cell r="F439" t="str">
            <v>SB064</v>
          </cell>
          <cell r="G439">
            <v>100</v>
          </cell>
          <cell r="H439" t="str">
            <v>SIIX</v>
          </cell>
          <cell r="I439">
            <v>8.5999999999999993E-2</v>
          </cell>
          <cell r="J439" t="str">
            <v>USD</v>
          </cell>
        </row>
        <row r="440">
          <cell r="B440">
            <v>1110416480</v>
          </cell>
          <cell r="C440">
            <v>1</v>
          </cell>
          <cell r="D440" t="str">
            <v>electronics parts</v>
          </cell>
          <cell r="E440" t="str">
            <v>M8R210C</v>
          </cell>
          <cell r="F440" t="str">
            <v>SB065</v>
          </cell>
          <cell r="G440">
            <v>100</v>
          </cell>
          <cell r="H440" t="str">
            <v>SIIX</v>
          </cell>
          <cell r="I440">
            <v>0.15909999999999999</v>
          </cell>
          <cell r="J440" t="str">
            <v>USD</v>
          </cell>
        </row>
        <row r="441">
          <cell r="B441">
            <v>1110416570</v>
          </cell>
          <cell r="C441">
            <v>1</v>
          </cell>
          <cell r="D441" t="str">
            <v>electronics parts</v>
          </cell>
          <cell r="E441" t="str">
            <v>ERZV14D182</v>
          </cell>
          <cell r="F441" t="str">
            <v>SB063</v>
          </cell>
          <cell r="G441">
            <v>100</v>
          </cell>
          <cell r="H441" t="str">
            <v>SIIX</v>
          </cell>
          <cell r="I441">
            <v>0.55910000000000004</v>
          </cell>
          <cell r="J441" t="str">
            <v>USD</v>
          </cell>
        </row>
        <row r="442">
          <cell r="B442" t="str">
            <v>111065334X</v>
          </cell>
          <cell r="C442">
            <v>1</v>
          </cell>
          <cell r="D442" t="str">
            <v>electronics parts</v>
          </cell>
          <cell r="E442" t="str">
            <v>TA78L15F(TE12L)</v>
          </cell>
          <cell r="F442" t="str">
            <v>CT220</v>
          </cell>
          <cell r="G442">
            <v>100</v>
          </cell>
          <cell r="H442" t="str">
            <v>SIIX</v>
          </cell>
          <cell r="I442">
            <v>0.13819999999999999</v>
          </cell>
          <cell r="J442" t="str">
            <v>USD</v>
          </cell>
        </row>
        <row r="443">
          <cell r="B443" t="str">
            <v>111067732X</v>
          </cell>
          <cell r="C443">
            <v>1</v>
          </cell>
          <cell r="D443" t="str">
            <v>electronics parts</v>
          </cell>
          <cell r="E443" t="str">
            <v>TC75S51F (TE85L)</v>
          </cell>
          <cell r="F443" t="str">
            <v>CT222</v>
          </cell>
          <cell r="G443">
            <v>100</v>
          </cell>
          <cell r="H443" t="str">
            <v>SIIX</v>
          </cell>
          <cell r="I443">
            <v>0.17499999999999999</v>
          </cell>
          <cell r="J443" t="str">
            <v>USD</v>
          </cell>
        </row>
        <row r="444">
          <cell r="B444" t="str">
            <v>111068069X</v>
          </cell>
          <cell r="C444">
            <v>1</v>
          </cell>
          <cell r="D444" t="str">
            <v>electronics parts</v>
          </cell>
          <cell r="E444" t="str">
            <v>TL1451ACPWR</v>
          </cell>
          <cell r="F444" t="str">
            <v>CT691</v>
          </cell>
          <cell r="G444">
            <v>100</v>
          </cell>
          <cell r="H444" t="str">
            <v>SIIX</v>
          </cell>
          <cell r="I444">
            <v>0.57999999999999996</v>
          </cell>
          <cell r="J444" t="str">
            <v>USD</v>
          </cell>
        </row>
        <row r="445">
          <cell r="B445" t="str">
            <v>111070877X</v>
          </cell>
          <cell r="C445">
            <v>1</v>
          </cell>
          <cell r="D445" t="str">
            <v>electronics parts</v>
          </cell>
          <cell r="E445" t="str">
            <v>2SK711-BL (TE85L)</v>
          </cell>
          <cell r="F445" t="str">
            <v>CT224</v>
          </cell>
          <cell r="G445">
            <v>100</v>
          </cell>
          <cell r="H445" t="str">
            <v>SIIX</v>
          </cell>
          <cell r="I445">
            <v>0.11899999999999999</v>
          </cell>
          <cell r="J445" t="str">
            <v>USD</v>
          </cell>
        </row>
        <row r="446">
          <cell r="B446" t="str">
            <v>111102381X</v>
          </cell>
          <cell r="C446">
            <v>1</v>
          </cell>
          <cell r="D446" t="str">
            <v>electronics parts</v>
          </cell>
          <cell r="E446" t="str">
            <v>TC7S66FU(TE85L)</v>
          </cell>
          <cell r="F446" t="str">
            <v>CT225</v>
          </cell>
          <cell r="G446">
            <v>100</v>
          </cell>
          <cell r="H446" t="str">
            <v>SIIX</v>
          </cell>
          <cell r="I446">
            <v>8.6999999999999994E-2</v>
          </cell>
          <cell r="J446" t="str">
            <v>USD</v>
          </cell>
        </row>
        <row r="447">
          <cell r="B447" t="str">
            <v>111102406X</v>
          </cell>
          <cell r="C447">
            <v>1</v>
          </cell>
          <cell r="D447" t="str">
            <v>electronics parts</v>
          </cell>
          <cell r="E447" t="str">
            <v>TC7S00FU (TE85L)</v>
          </cell>
          <cell r="F447" t="str">
            <v>CT226</v>
          </cell>
          <cell r="G447">
            <v>100</v>
          </cell>
          <cell r="H447" t="str">
            <v>SIIX</v>
          </cell>
          <cell r="I447">
            <v>8.6999999999999994E-2</v>
          </cell>
          <cell r="J447" t="str">
            <v>USD</v>
          </cell>
        </row>
        <row r="448">
          <cell r="B448">
            <v>1111028130</v>
          </cell>
          <cell r="C448">
            <v>1</v>
          </cell>
          <cell r="D448" t="str">
            <v>electronics parts</v>
          </cell>
          <cell r="E448" t="str">
            <v>SN74LV175APWR</v>
          </cell>
          <cell r="F448" t="str">
            <v>CT697</v>
          </cell>
          <cell r="G448">
            <v>100</v>
          </cell>
          <cell r="H448" t="str">
            <v>SIIX</v>
          </cell>
          <cell r="I448">
            <v>0.13</v>
          </cell>
          <cell r="J448" t="str">
            <v>USD</v>
          </cell>
        </row>
        <row r="449">
          <cell r="B449" t="str">
            <v>111102925X</v>
          </cell>
          <cell r="C449">
            <v>1</v>
          </cell>
          <cell r="D449" t="str">
            <v>electronics parts</v>
          </cell>
          <cell r="E449" t="str">
            <v>CD4046BPWR</v>
          </cell>
          <cell r="F449" t="str">
            <v>CT698</v>
          </cell>
          <cell r="G449">
            <v>100</v>
          </cell>
          <cell r="H449" t="str">
            <v>SIIX</v>
          </cell>
          <cell r="I449">
            <v>0.13</v>
          </cell>
          <cell r="J449" t="str">
            <v>USD</v>
          </cell>
        </row>
        <row r="450">
          <cell r="B450" t="str">
            <v>111115808X</v>
          </cell>
          <cell r="C450">
            <v>1</v>
          </cell>
          <cell r="D450" t="str">
            <v>electronics parts</v>
          </cell>
          <cell r="E450" t="str">
            <v>TC7S08F (TE85L)</v>
          </cell>
          <cell r="F450" t="str">
            <v>CT227</v>
          </cell>
          <cell r="G450">
            <v>100</v>
          </cell>
          <cell r="H450" t="str">
            <v>SIIX</v>
          </cell>
          <cell r="I450">
            <v>8.6999999999999994E-2</v>
          </cell>
          <cell r="J450" t="str">
            <v>USD</v>
          </cell>
        </row>
        <row r="451">
          <cell r="B451" t="str">
            <v>111123131X</v>
          </cell>
          <cell r="C451">
            <v>1</v>
          </cell>
          <cell r="D451" t="str">
            <v>electronics parts</v>
          </cell>
          <cell r="E451" t="str">
            <v>S-80827CLMC-B6M-T2</v>
          </cell>
          <cell r="F451" t="str">
            <v>CT228</v>
          </cell>
          <cell r="G451">
            <v>100</v>
          </cell>
          <cell r="H451" t="str">
            <v>SIIX</v>
          </cell>
          <cell r="I451">
            <v>0.153</v>
          </cell>
          <cell r="J451" t="str">
            <v>USD</v>
          </cell>
        </row>
        <row r="452">
          <cell r="B452" t="str">
            <v>111123148X</v>
          </cell>
          <cell r="C452">
            <v>1</v>
          </cell>
          <cell r="D452" t="str">
            <v>electronics parts</v>
          </cell>
          <cell r="E452" t="str">
            <v>S-93C66AMFN-TB</v>
          </cell>
          <cell r="F452" t="str">
            <v>CT229</v>
          </cell>
          <cell r="G452">
            <v>100</v>
          </cell>
          <cell r="H452" t="str">
            <v>SIIX</v>
          </cell>
          <cell r="I452">
            <v>0.58499999999999996</v>
          </cell>
          <cell r="J452" t="str">
            <v>USD</v>
          </cell>
        </row>
        <row r="453">
          <cell r="B453" t="str">
            <v>111230123X</v>
          </cell>
          <cell r="C453">
            <v>1</v>
          </cell>
          <cell r="D453" t="str">
            <v>electronics parts</v>
          </cell>
          <cell r="E453" t="str">
            <v>DA204UT106</v>
          </cell>
          <cell r="F453" t="str">
            <v>CT230</v>
          </cell>
          <cell r="G453">
            <v>100</v>
          </cell>
          <cell r="H453" t="str">
            <v>SIIX</v>
          </cell>
          <cell r="I453">
            <v>3.4099999999999998E-2</v>
          </cell>
          <cell r="J453" t="str">
            <v>USD</v>
          </cell>
        </row>
        <row r="454">
          <cell r="B454" t="str">
            <v>111230547X</v>
          </cell>
          <cell r="C454">
            <v>1</v>
          </cell>
          <cell r="D454" t="str">
            <v>electronics parts</v>
          </cell>
          <cell r="E454" t="str">
            <v>MA304-TX</v>
          </cell>
          <cell r="F454" t="str">
            <v>CT231</v>
          </cell>
          <cell r="G454">
            <v>100</v>
          </cell>
          <cell r="H454" t="str">
            <v>SIIX</v>
          </cell>
          <cell r="I454">
            <v>5.7599999999999998E-2</v>
          </cell>
          <cell r="J454" t="str">
            <v>USD</v>
          </cell>
        </row>
        <row r="455">
          <cell r="B455" t="str">
            <v>111230989X</v>
          </cell>
          <cell r="C455">
            <v>1</v>
          </cell>
          <cell r="D455" t="str">
            <v>electronics parts</v>
          </cell>
          <cell r="E455" t="str">
            <v>UDZS7.5B TE-17</v>
          </cell>
          <cell r="F455" t="str">
            <v>CT232</v>
          </cell>
          <cell r="G455">
            <v>100</v>
          </cell>
          <cell r="H455" t="str">
            <v>SIIX</v>
          </cell>
          <cell r="I455">
            <v>2.35E-2</v>
          </cell>
          <cell r="J455" t="str">
            <v>USD</v>
          </cell>
        </row>
        <row r="456">
          <cell r="B456">
            <v>1112312870</v>
          </cell>
          <cell r="C456">
            <v>1</v>
          </cell>
          <cell r="D456" t="str">
            <v>electronics parts</v>
          </cell>
          <cell r="E456" t="str">
            <v>D3SB60-4100</v>
          </cell>
          <cell r="F456" t="str">
            <v>SC052</v>
          </cell>
          <cell r="G456">
            <v>100</v>
          </cell>
          <cell r="H456" t="str">
            <v>SIIX</v>
          </cell>
          <cell r="I456">
            <v>0.32219999999999999</v>
          </cell>
          <cell r="J456" t="str">
            <v>USD</v>
          </cell>
        </row>
        <row r="457">
          <cell r="B457" t="str">
            <v>111231294X</v>
          </cell>
          <cell r="C457">
            <v>1</v>
          </cell>
          <cell r="D457" t="str">
            <v>electronics parts</v>
          </cell>
          <cell r="E457" t="str">
            <v>M1FL20U-4063</v>
          </cell>
          <cell r="F457" t="str">
            <v>CT233</v>
          </cell>
          <cell r="G457">
            <v>100</v>
          </cell>
          <cell r="H457" t="str">
            <v>SIIX</v>
          </cell>
          <cell r="I457">
            <v>4.7800000000000002E-2</v>
          </cell>
          <cell r="J457" t="str">
            <v>USD</v>
          </cell>
        </row>
        <row r="458">
          <cell r="B458">
            <v>1112313000</v>
          </cell>
          <cell r="C458">
            <v>1</v>
          </cell>
          <cell r="D458" t="str">
            <v>electronics parts</v>
          </cell>
          <cell r="E458" t="str">
            <v>SF10SC9-4100</v>
          </cell>
          <cell r="F458" t="str">
            <v>SC033</v>
          </cell>
          <cell r="G458">
            <v>100</v>
          </cell>
          <cell r="H458" t="str">
            <v>SIIX</v>
          </cell>
          <cell r="I458">
            <v>0.62219999999999998</v>
          </cell>
          <cell r="J458" t="str">
            <v>USD</v>
          </cell>
        </row>
        <row r="459">
          <cell r="B459">
            <v>1112313110</v>
          </cell>
          <cell r="C459">
            <v>1</v>
          </cell>
          <cell r="D459" t="str">
            <v>electronics parts</v>
          </cell>
          <cell r="E459" t="str">
            <v>SF5S6-4100</v>
          </cell>
          <cell r="F459" t="str">
            <v>SC029</v>
          </cell>
          <cell r="G459">
            <v>100</v>
          </cell>
          <cell r="H459" t="str">
            <v>SIIX</v>
          </cell>
          <cell r="I459">
            <v>0.35560000000000003</v>
          </cell>
          <cell r="J459" t="str">
            <v>USD</v>
          </cell>
        </row>
        <row r="460">
          <cell r="B460" t="str">
            <v>111231324X</v>
          </cell>
          <cell r="C460">
            <v>1</v>
          </cell>
          <cell r="D460" t="str">
            <v>electronics parts</v>
          </cell>
          <cell r="E460" t="str">
            <v>UDZS16B TE-17</v>
          </cell>
          <cell r="F460" t="str">
            <v>CT234</v>
          </cell>
          <cell r="G460">
            <v>100</v>
          </cell>
          <cell r="H460" t="str">
            <v>SIIX</v>
          </cell>
          <cell r="I460">
            <v>2.0799999999999999E-2</v>
          </cell>
          <cell r="J460" t="str">
            <v>USD</v>
          </cell>
        </row>
        <row r="461">
          <cell r="B461" t="str">
            <v>111314849X</v>
          </cell>
          <cell r="C461">
            <v>1</v>
          </cell>
          <cell r="D461" t="str">
            <v>electronics parts</v>
          </cell>
          <cell r="E461" t="str">
            <v>TC74VHC123AFT (EL)</v>
          </cell>
          <cell r="F461" t="str">
            <v>CT699</v>
          </cell>
          <cell r="G461">
            <v>100</v>
          </cell>
          <cell r="H461" t="str">
            <v>SIIX</v>
          </cell>
          <cell r="I461">
            <v>0.215</v>
          </cell>
          <cell r="J461" t="str">
            <v>USD</v>
          </cell>
        </row>
        <row r="462">
          <cell r="B462" t="str">
            <v>111314948X</v>
          </cell>
          <cell r="C462">
            <v>1</v>
          </cell>
          <cell r="D462" t="str">
            <v>electronics parts</v>
          </cell>
          <cell r="E462" t="str">
            <v>TC74ACT08FT  (EL)</v>
          </cell>
          <cell r="F462" t="str">
            <v>CT700</v>
          </cell>
          <cell r="G462">
            <v>100</v>
          </cell>
          <cell r="H462" t="str">
            <v>SIIX</v>
          </cell>
          <cell r="I462">
            <v>0.224</v>
          </cell>
          <cell r="J462" t="str">
            <v>USD</v>
          </cell>
        </row>
        <row r="463">
          <cell r="B463" t="str">
            <v>112066574X</v>
          </cell>
          <cell r="C463">
            <v>1</v>
          </cell>
          <cell r="D463" t="str">
            <v>electronics parts</v>
          </cell>
          <cell r="E463" t="str">
            <v>RH03AVA14X 10K</v>
          </cell>
          <cell r="F463" t="str">
            <v>CT235</v>
          </cell>
          <cell r="G463">
            <v>100</v>
          </cell>
          <cell r="H463" t="str">
            <v>SIIX</v>
          </cell>
          <cell r="I463">
            <v>0.16</v>
          </cell>
          <cell r="J463" t="str">
            <v>USD</v>
          </cell>
        </row>
        <row r="464">
          <cell r="B464" t="str">
            <v>112066619X</v>
          </cell>
          <cell r="C464">
            <v>1</v>
          </cell>
          <cell r="D464" t="str">
            <v>electronics parts</v>
          </cell>
          <cell r="E464" t="str">
            <v>RH03AVAS4X 47K</v>
          </cell>
          <cell r="F464" t="str">
            <v>CT236</v>
          </cell>
          <cell r="G464">
            <v>100</v>
          </cell>
          <cell r="H464" t="str">
            <v>SIIX</v>
          </cell>
          <cell r="I464">
            <v>0.16</v>
          </cell>
          <cell r="J464" t="str">
            <v>USD</v>
          </cell>
        </row>
        <row r="465">
          <cell r="B465">
            <v>1127500440</v>
          </cell>
          <cell r="C465">
            <v>1</v>
          </cell>
          <cell r="D465" t="str">
            <v>electronics parts</v>
          </cell>
          <cell r="E465" t="str">
            <v>BPR26F 0R22J</v>
          </cell>
          <cell r="F465" t="str">
            <v>SB046</v>
          </cell>
          <cell r="G465">
            <v>100</v>
          </cell>
          <cell r="H465" t="str">
            <v>SIIX</v>
          </cell>
          <cell r="I465">
            <v>0.17050000000000001</v>
          </cell>
          <cell r="J465" t="str">
            <v>USD</v>
          </cell>
        </row>
        <row r="466">
          <cell r="B466" t="str">
            <v>112801186T</v>
          </cell>
          <cell r="C466">
            <v>1</v>
          </cell>
          <cell r="D466" t="str">
            <v>electronics parts</v>
          </cell>
          <cell r="E466" t="str">
            <v>ERJ6GEYJ124V</v>
          </cell>
          <cell r="F466" t="str">
            <v>CT237</v>
          </cell>
          <cell r="G466">
            <v>100</v>
          </cell>
          <cell r="H466" t="str">
            <v>SIIX</v>
          </cell>
          <cell r="I466">
            <v>1.0399999999999999E-3</v>
          </cell>
          <cell r="J466" t="str">
            <v>USD</v>
          </cell>
        </row>
        <row r="467">
          <cell r="B467" t="str">
            <v>112803058X</v>
          </cell>
          <cell r="C467">
            <v>1</v>
          </cell>
          <cell r="D467" t="str">
            <v>electronics parts</v>
          </cell>
          <cell r="E467" t="str">
            <v>ERJ3GEYJ2R2V</v>
          </cell>
          <cell r="F467" t="str">
            <v>CT238</v>
          </cell>
          <cell r="G467">
            <v>100</v>
          </cell>
          <cell r="H467" t="str">
            <v>SIIX</v>
          </cell>
          <cell r="I467">
            <v>1.0399999999999999E-3</v>
          </cell>
          <cell r="J467" t="str">
            <v>USD</v>
          </cell>
        </row>
        <row r="468">
          <cell r="B468" t="str">
            <v>112803135X</v>
          </cell>
          <cell r="C468">
            <v>1</v>
          </cell>
          <cell r="D468" t="str">
            <v>electronics parts</v>
          </cell>
          <cell r="E468" t="str">
            <v>ERJ3GEYJ100V</v>
          </cell>
          <cell r="F468" t="str">
            <v>CT239</v>
          </cell>
          <cell r="G468">
            <v>100</v>
          </cell>
          <cell r="H468" t="str">
            <v>SIIX</v>
          </cell>
          <cell r="I468">
            <v>1.0399999999999999E-3</v>
          </cell>
          <cell r="J468" t="str">
            <v>USD</v>
          </cell>
        </row>
        <row r="469">
          <cell r="B469" t="str">
            <v>112803230X</v>
          </cell>
          <cell r="C469">
            <v>1</v>
          </cell>
          <cell r="D469" t="str">
            <v>electronics parts</v>
          </cell>
          <cell r="E469" t="str">
            <v>ERJ3GEYJ270V</v>
          </cell>
          <cell r="F469" t="str">
            <v>CT240</v>
          </cell>
          <cell r="G469">
            <v>100</v>
          </cell>
          <cell r="H469" t="str">
            <v>SIIX</v>
          </cell>
          <cell r="I469">
            <v>1.0399999999999999E-3</v>
          </cell>
          <cell r="J469" t="str">
            <v>USD</v>
          </cell>
        </row>
        <row r="470">
          <cell r="B470" t="str">
            <v>112803256X</v>
          </cell>
          <cell r="C470">
            <v>1</v>
          </cell>
          <cell r="D470" t="str">
            <v>electronics parts</v>
          </cell>
          <cell r="E470" t="str">
            <v>ERJ3GEYJ330V</v>
          </cell>
          <cell r="F470" t="str">
            <v>CT241</v>
          </cell>
          <cell r="G470">
            <v>100</v>
          </cell>
          <cell r="H470" t="str">
            <v>SIIX</v>
          </cell>
          <cell r="I470">
            <v>1.0399999999999999E-3</v>
          </cell>
          <cell r="J470" t="str">
            <v>USD</v>
          </cell>
        </row>
        <row r="471">
          <cell r="B471" t="str">
            <v>112803319X</v>
          </cell>
          <cell r="C471">
            <v>1</v>
          </cell>
          <cell r="D471" t="str">
            <v>electronics parts</v>
          </cell>
          <cell r="E471" t="str">
            <v>ERJ3GEYJ560V</v>
          </cell>
          <cell r="F471" t="str">
            <v>CT242</v>
          </cell>
          <cell r="G471">
            <v>100</v>
          </cell>
          <cell r="H471" t="str">
            <v>SIIX</v>
          </cell>
          <cell r="I471">
            <v>1.0399999999999999E-3</v>
          </cell>
          <cell r="J471" t="str">
            <v>USD</v>
          </cell>
        </row>
        <row r="472">
          <cell r="B472" t="str">
            <v>112803344X</v>
          </cell>
          <cell r="C472">
            <v>1</v>
          </cell>
          <cell r="D472" t="str">
            <v>electronics parts</v>
          </cell>
          <cell r="E472" t="str">
            <v>ERJ3GEYJ750V</v>
          </cell>
          <cell r="F472" t="str">
            <v>CT243</v>
          </cell>
          <cell r="G472">
            <v>100</v>
          </cell>
          <cell r="H472" t="str">
            <v>SIIX</v>
          </cell>
          <cell r="I472">
            <v>1.0399999999999999E-3</v>
          </cell>
          <cell r="J472" t="str">
            <v>USD</v>
          </cell>
        </row>
        <row r="473">
          <cell r="B473" t="str">
            <v>112803436X</v>
          </cell>
          <cell r="C473">
            <v>1</v>
          </cell>
          <cell r="D473" t="str">
            <v>electronics parts</v>
          </cell>
          <cell r="E473" t="str">
            <v>ERJ3GEYJ181V</v>
          </cell>
          <cell r="F473" t="str">
            <v>CT244</v>
          </cell>
          <cell r="G473">
            <v>100</v>
          </cell>
          <cell r="H473" t="str">
            <v>SIIX</v>
          </cell>
          <cell r="I473">
            <v>1.0399999999999999E-3</v>
          </cell>
          <cell r="J473" t="str">
            <v>USD</v>
          </cell>
        </row>
        <row r="474">
          <cell r="B474" t="str">
            <v>112803476X</v>
          </cell>
          <cell r="C474">
            <v>1</v>
          </cell>
          <cell r="D474" t="str">
            <v>electronics parts</v>
          </cell>
          <cell r="E474" t="str">
            <v>ERJ3GEYJ271V</v>
          </cell>
          <cell r="F474" t="str">
            <v>CT245</v>
          </cell>
          <cell r="G474">
            <v>100</v>
          </cell>
          <cell r="H474" t="str">
            <v>SIIX</v>
          </cell>
          <cell r="I474">
            <v>1.0399999999999999E-3</v>
          </cell>
          <cell r="J474" t="str">
            <v>USD</v>
          </cell>
        </row>
        <row r="475">
          <cell r="B475" t="str">
            <v>112803685X</v>
          </cell>
          <cell r="C475">
            <v>1</v>
          </cell>
          <cell r="D475" t="str">
            <v>electronics parts</v>
          </cell>
          <cell r="E475" t="str">
            <v>ERJ3GEYJ202V</v>
          </cell>
          <cell r="F475" t="str">
            <v>CT246</v>
          </cell>
          <cell r="G475">
            <v>100</v>
          </cell>
          <cell r="H475" t="str">
            <v>SIIX</v>
          </cell>
          <cell r="I475">
            <v>1.0399999999999999E-3</v>
          </cell>
          <cell r="J475" t="str">
            <v>USD</v>
          </cell>
        </row>
        <row r="476">
          <cell r="B476" t="str">
            <v>112803717X</v>
          </cell>
          <cell r="C476">
            <v>1</v>
          </cell>
          <cell r="D476" t="str">
            <v>electronics parts</v>
          </cell>
          <cell r="E476" t="str">
            <v>ERJ3GEYJ272V</v>
          </cell>
          <cell r="F476" t="str">
            <v>CT247</v>
          </cell>
          <cell r="G476">
            <v>100</v>
          </cell>
          <cell r="H476" t="str">
            <v>SIIX</v>
          </cell>
          <cell r="I476">
            <v>1.0399999999999999E-3</v>
          </cell>
          <cell r="J476" t="str">
            <v>USD</v>
          </cell>
        </row>
        <row r="477">
          <cell r="B477" t="str">
            <v>112803814X</v>
          </cell>
          <cell r="C477">
            <v>1</v>
          </cell>
          <cell r="D477" t="str">
            <v>electronics parts</v>
          </cell>
          <cell r="E477" t="str">
            <v>ERJ3GEYJ682V</v>
          </cell>
          <cell r="F477" t="str">
            <v>CT248</v>
          </cell>
          <cell r="G477">
            <v>100</v>
          </cell>
          <cell r="H477" t="str">
            <v>SIIX</v>
          </cell>
          <cell r="I477">
            <v>1.0399999999999999E-3</v>
          </cell>
          <cell r="J477" t="str">
            <v>USD</v>
          </cell>
        </row>
        <row r="478">
          <cell r="B478" t="str">
            <v>112803832X</v>
          </cell>
          <cell r="C478">
            <v>1</v>
          </cell>
          <cell r="D478" t="str">
            <v>electronics parts</v>
          </cell>
          <cell r="E478" t="str">
            <v>ERJ3GEYJ822V</v>
          </cell>
          <cell r="F478" t="str">
            <v>CT249</v>
          </cell>
          <cell r="G478">
            <v>100</v>
          </cell>
          <cell r="H478" t="str">
            <v>SIIX</v>
          </cell>
          <cell r="I478">
            <v>1.0399999999999999E-3</v>
          </cell>
          <cell r="J478" t="str">
            <v>USD</v>
          </cell>
        </row>
        <row r="479">
          <cell r="B479" t="str">
            <v>112803993X</v>
          </cell>
          <cell r="C479">
            <v>1</v>
          </cell>
          <cell r="D479" t="str">
            <v>electronics parts</v>
          </cell>
          <cell r="E479" t="str">
            <v>ERJ3GEYJ393V</v>
          </cell>
          <cell r="F479" t="str">
            <v>CT250</v>
          </cell>
          <cell r="G479">
            <v>100</v>
          </cell>
          <cell r="H479" t="str">
            <v>SIIX</v>
          </cell>
          <cell r="I479">
            <v>1.0399999999999999E-3</v>
          </cell>
          <cell r="J479" t="str">
            <v>USD</v>
          </cell>
        </row>
        <row r="480">
          <cell r="B480" t="str">
            <v>112804037X</v>
          </cell>
          <cell r="C480">
            <v>1</v>
          </cell>
          <cell r="D480" t="str">
            <v>electronics parts</v>
          </cell>
          <cell r="E480" t="str">
            <v>ERJ3GEYJ563V</v>
          </cell>
          <cell r="F480" t="str">
            <v>CT251</v>
          </cell>
          <cell r="G480">
            <v>100</v>
          </cell>
          <cell r="H480" t="str">
            <v>SIIX</v>
          </cell>
          <cell r="I480">
            <v>1.0399999999999999E-3</v>
          </cell>
          <cell r="J480" t="str">
            <v>USD</v>
          </cell>
        </row>
        <row r="481">
          <cell r="B481" t="str">
            <v>112804053X</v>
          </cell>
          <cell r="C481">
            <v>1</v>
          </cell>
          <cell r="D481" t="str">
            <v>electronics parts</v>
          </cell>
          <cell r="E481" t="str">
            <v>ERJ3GEYJ683V</v>
          </cell>
          <cell r="F481" t="str">
            <v>CT252</v>
          </cell>
          <cell r="G481">
            <v>100</v>
          </cell>
          <cell r="H481" t="str">
            <v>SIIX</v>
          </cell>
          <cell r="I481">
            <v>1.0399999999999999E-3</v>
          </cell>
          <cell r="J481" t="str">
            <v>USD</v>
          </cell>
        </row>
        <row r="482">
          <cell r="B482" t="str">
            <v>112804077X</v>
          </cell>
          <cell r="C482">
            <v>1</v>
          </cell>
          <cell r="D482" t="str">
            <v>electronics parts</v>
          </cell>
          <cell r="E482" t="str">
            <v>ERJ3GEYJ823V</v>
          </cell>
          <cell r="F482" t="str">
            <v>CT253</v>
          </cell>
          <cell r="G482">
            <v>100</v>
          </cell>
          <cell r="H482" t="str">
            <v>SIIX</v>
          </cell>
          <cell r="I482">
            <v>1.0399999999999999E-3</v>
          </cell>
          <cell r="J482" t="str">
            <v>USD</v>
          </cell>
        </row>
        <row r="483">
          <cell r="B483" t="str">
            <v>112804130X</v>
          </cell>
          <cell r="C483">
            <v>1</v>
          </cell>
          <cell r="D483" t="str">
            <v>electronics parts</v>
          </cell>
          <cell r="E483" t="str">
            <v>ERJ3GEYJ154V</v>
          </cell>
          <cell r="F483" t="str">
            <v>CT254</v>
          </cell>
          <cell r="G483">
            <v>100</v>
          </cell>
          <cell r="H483" t="str">
            <v>SIIX</v>
          </cell>
          <cell r="I483">
            <v>1.0399999999999999E-3</v>
          </cell>
          <cell r="J483" t="str">
            <v>USD</v>
          </cell>
        </row>
        <row r="484">
          <cell r="B484" t="str">
            <v>112804156X</v>
          </cell>
          <cell r="C484">
            <v>1</v>
          </cell>
          <cell r="D484" t="str">
            <v>electronics parts</v>
          </cell>
          <cell r="E484" t="str">
            <v>ERJ3GEYJ184V</v>
          </cell>
          <cell r="F484" t="str">
            <v>CT255</v>
          </cell>
          <cell r="G484">
            <v>100</v>
          </cell>
          <cell r="H484" t="str">
            <v>SIIX</v>
          </cell>
          <cell r="I484">
            <v>1.0399999999999999E-3</v>
          </cell>
          <cell r="J484" t="str">
            <v>USD</v>
          </cell>
        </row>
        <row r="485">
          <cell r="B485" t="str">
            <v>112804192X</v>
          </cell>
          <cell r="C485">
            <v>1</v>
          </cell>
          <cell r="D485" t="str">
            <v>electronics parts</v>
          </cell>
          <cell r="E485" t="str">
            <v>ERJ3GEYJ274V</v>
          </cell>
          <cell r="F485" t="str">
            <v>CT256</v>
          </cell>
          <cell r="G485">
            <v>100</v>
          </cell>
          <cell r="H485" t="str">
            <v>SIIX</v>
          </cell>
          <cell r="I485">
            <v>1.0399999999999999E-3</v>
          </cell>
          <cell r="J485" t="str">
            <v>USD</v>
          </cell>
        </row>
        <row r="486">
          <cell r="B486" t="str">
            <v>112804275X</v>
          </cell>
          <cell r="C486">
            <v>1</v>
          </cell>
          <cell r="D486" t="str">
            <v>electronics parts</v>
          </cell>
          <cell r="E486" t="str">
            <v>ERJ3GEYJ564V</v>
          </cell>
          <cell r="F486" t="str">
            <v>CT257</v>
          </cell>
          <cell r="G486">
            <v>100</v>
          </cell>
          <cell r="H486" t="str">
            <v>SIIX</v>
          </cell>
          <cell r="I486">
            <v>1.0399999999999999E-3</v>
          </cell>
          <cell r="J486" t="str">
            <v>USD</v>
          </cell>
        </row>
        <row r="487">
          <cell r="B487" t="str">
            <v>112804413X</v>
          </cell>
          <cell r="C487">
            <v>1</v>
          </cell>
          <cell r="D487" t="str">
            <v>electronics parts</v>
          </cell>
          <cell r="E487" t="str">
            <v>ERJ3GEYJ225V</v>
          </cell>
          <cell r="F487" t="str">
            <v>CT258</v>
          </cell>
          <cell r="G487">
            <v>100</v>
          </cell>
          <cell r="H487" t="str">
            <v>SIIX</v>
          </cell>
          <cell r="I487">
            <v>1.0399999999999999E-3</v>
          </cell>
          <cell r="J487" t="str">
            <v>USD</v>
          </cell>
        </row>
        <row r="488">
          <cell r="B488" t="str">
            <v>112804635X</v>
          </cell>
          <cell r="C488">
            <v>1</v>
          </cell>
          <cell r="D488" t="str">
            <v>electronics parts</v>
          </cell>
          <cell r="E488" t="str">
            <v>ERJ3RBD562V</v>
          </cell>
          <cell r="F488" t="str">
            <v>CT259</v>
          </cell>
          <cell r="G488">
            <v>100</v>
          </cell>
          <cell r="H488" t="str">
            <v>SIIX</v>
          </cell>
          <cell r="I488">
            <v>4.4999999999999997E-3</v>
          </cell>
          <cell r="J488" t="str">
            <v>USD</v>
          </cell>
        </row>
        <row r="489">
          <cell r="B489" t="str">
            <v>112804822X</v>
          </cell>
          <cell r="C489">
            <v>1</v>
          </cell>
          <cell r="D489" t="str">
            <v>electronics parts</v>
          </cell>
          <cell r="E489" t="str">
            <v>ERJ3RBD272V</v>
          </cell>
          <cell r="F489" t="str">
            <v>CT260</v>
          </cell>
          <cell r="G489">
            <v>100</v>
          </cell>
          <cell r="H489" t="str">
            <v>SIIX</v>
          </cell>
          <cell r="I489">
            <v>4.4999999999999997E-3</v>
          </cell>
          <cell r="J489" t="str">
            <v>USD</v>
          </cell>
        </row>
        <row r="490">
          <cell r="B490" t="str">
            <v>112804844X</v>
          </cell>
          <cell r="C490">
            <v>1</v>
          </cell>
          <cell r="D490" t="str">
            <v>electronics parts</v>
          </cell>
          <cell r="E490" t="str">
            <v>ERJ3RED470V</v>
          </cell>
          <cell r="F490" t="str">
            <v>CT261</v>
          </cell>
          <cell r="G490">
            <v>100</v>
          </cell>
          <cell r="H490" t="str">
            <v>SIIX</v>
          </cell>
          <cell r="I490">
            <v>4.4999999999999997E-3</v>
          </cell>
          <cell r="J490" t="str">
            <v>USD</v>
          </cell>
        </row>
        <row r="491">
          <cell r="B491" t="str">
            <v>112804853X</v>
          </cell>
          <cell r="C491">
            <v>1</v>
          </cell>
          <cell r="D491" t="str">
            <v>electronics parts</v>
          </cell>
          <cell r="E491" t="str">
            <v>ERJ3RBD151V</v>
          </cell>
          <cell r="F491" t="str">
            <v>CT262</v>
          </cell>
          <cell r="G491">
            <v>100</v>
          </cell>
          <cell r="H491" t="str">
            <v>SIIX</v>
          </cell>
          <cell r="I491">
            <v>4.4999999999999997E-3</v>
          </cell>
          <cell r="J491" t="str">
            <v>USD</v>
          </cell>
        </row>
        <row r="492">
          <cell r="B492" t="str">
            <v>112804864X</v>
          </cell>
          <cell r="C492">
            <v>1</v>
          </cell>
          <cell r="D492" t="str">
            <v>electronics parts</v>
          </cell>
          <cell r="E492" t="str">
            <v>ERJ3RBD102V</v>
          </cell>
          <cell r="F492" t="str">
            <v>CT263</v>
          </cell>
          <cell r="G492">
            <v>100</v>
          </cell>
          <cell r="H492" t="str">
            <v>SIIX</v>
          </cell>
          <cell r="I492">
            <v>4.4999999999999997E-3</v>
          </cell>
          <cell r="J492" t="str">
            <v>USD</v>
          </cell>
        </row>
        <row r="493">
          <cell r="B493" t="str">
            <v>112804877X</v>
          </cell>
          <cell r="C493">
            <v>1</v>
          </cell>
          <cell r="D493" t="str">
            <v>electronics parts</v>
          </cell>
          <cell r="E493" t="str">
            <v>ERJ12ZYJ820U</v>
          </cell>
          <cell r="F493" t="str">
            <v>CT264</v>
          </cell>
          <cell r="G493">
            <v>100</v>
          </cell>
          <cell r="H493" t="str">
            <v>SIIX</v>
          </cell>
          <cell r="I493">
            <v>0.02</v>
          </cell>
          <cell r="J493" t="str">
            <v>USD</v>
          </cell>
        </row>
        <row r="494">
          <cell r="B494" t="str">
            <v>112804882X</v>
          </cell>
          <cell r="C494">
            <v>1</v>
          </cell>
          <cell r="D494" t="str">
            <v>electronics parts</v>
          </cell>
          <cell r="E494" t="str">
            <v>ERJ12ZYJ334U</v>
          </cell>
          <cell r="F494" t="str">
            <v>CT265</v>
          </cell>
          <cell r="G494">
            <v>100</v>
          </cell>
          <cell r="H494" t="str">
            <v>SIIX</v>
          </cell>
          <cell r="I494">
            <v>0.02</v>
          </cell>
          <cell r="J494" t="str">
            <v>USD</v>
          </cell>
        </row>
        <row r="495">
          <cell r="B495" t="str">
            <v>112804899X</v>
          </cell>
          <cell r="C495">
            <v>1</v>
          </cell>
          <cell r="D495" t="str">
            <v>electronics parts</v>
          </cell>
          <cell r="E495" t="str">
            <v>ERJ12ZYJ222U</v>
          </cell>
          <cell r="F495" t="str">
            <v>CT266</v>
          </cell>
          <cell r="G495">
            <v>100</v>
          </cell>
          <cell r="H495" t="str">
            <v>SIIX</v>
          </cell>
          <cell r="I495">
            <v>0.02</v>
          </cell>
          <cell r="J495" t="str">
            <v>USD</v>
          </cell>
        </row>
        <row r="496">
          <cell r="B496" t="str">
            <v>112804907X</v>
          </cell>
          <cell r="C496">
            <v>1</v>
          </cell>
          <cell r="D496" t="str">
            <v>electronics parts</v>
          </cell>
          <cell r="E496" t="str">
            <v>ERJ6RBD103V</v>
          </cell>
          <cell r="F496" t="str">
            <v>CT267</v>
          </cell>
          <cell r="G496">
            <v>100</v>
          </cell>
          <cell r="H496" t="str">
            <v>SIIX</v>
          </cell>
          <cell r="I496">
            <v>8.3999999999999995E-3</v>
          </cell>
          <cell r="J496" t="str">
            <v>USD</v>
          </cell>
        </row>
        <row r="497">
          <cell r="B497" t="str">
            <v>112804918X</v>
          </cell>
          <cell r="C497">
            <v>1</v>
          </cell>
          <cell r="D497" t="str">
            <v>electronics parts</v>
          </cell>
          <cell r="E497" t="str">
            <v>ERJ3RBD222V</v>
          </cell>
          <cell r="F497" t="str">
            <v>CT268</v>
          </cell>
          <cell r="G497">
            <v>100</v>
          </cell>
          <cell r="H497" t="str">
            <v>SIIX</v>
          </cell>
          <cell r="I497">
            <v>4.4999999999999997E-3</v>
          </cell>
          <cell r="J497" t="str">
            <v>USD</v>
          </cell>
        </row>
        <row r="498">
          <cell r="B498" t="str">
            <v>112804921X</v>
          </cell>
          <cell r="C498">
            <v>1</v>
          </cell>
          <cell r="D498" t="str">
            <v>electronics parts</v>
          </cell>
          <cell r="E498" t="str">
            <v>ERJ12ZYJ180U</v>
          </cell>
          <cell r="F498" t="str">
            <v>CT269</v>
          </cell>
          <cell r="G498">
            <v>100</v>
          </cell>
          <cell r="H498" t="str">
            <v>SIIX</v>
          </cell>
          <cell r="I498">
            <v>0.02</v>
          </cell>
          <cell r="J498" t="str">
            <v>USD</v>
          </cell>
        </row>
        <row r="499">
          <cell r="B499" t="str">
            <v>112805579X</v>
          </cell>
          <cell r="C499">
            <v>1</v>
          </cell>
          <cell r="D499" t="str">
            <v>electronics parts</v>
          </cell>
          <cell r="E499" t="str">
            <v>ERJ3RBD271V</v>
          </cell>
          <cell r="F499" t="str">
            <v>CT270</v>
          </cell>
          <cell r="G499">
            <v>100</v>
          </cell>
          <cell r="H499" t="str">
            <v>SIIX</v>
          </cell>
          <cell r="I499">
            <v>4.4999999999999997E-3</v>
          </cell>
          <cell r="J499" t="str">
            <v>USD</v>
          </cell>
        </row>
        <row r="500">
          <cell r="B500" t="str">
            <v>112805627X</v>
          </cell>
          <cell r="C500">
            <v>1</v>
          </cell>
          <cell r="D500" t="str">
            <v>electronics parts</v>
          </cell>
          <cell r="E500" t="str">
            <v>ERJ3RBD681V</v>
          </cell>
          <cell r="F500" t="str">
            <v>CT271</v>
          </cell>
          <cell r="G500">
            <v>100</v>
          </cell>
          <cell r="H500" t="str">
            <v>SIIX</v>
          </cell>
          <cell r="I500">
            <v>4.4999999999999997E-3</v>
          </cell>
          <cell r="J500" t="str">
            <v>USD</v>
          </cell>
        </row>
        <row r="501">
          <cell r="B501" t="str">
            <v>112805649X</v>
          </cell>
          <cell r="C501">
            <v>1</v>
          </cell>
          <cell r="D501" t="str">
            <v>electronics parts</v>
          </cell>
          <cell r="E501" t="str">
            <v>ERJ3RBD122V</v>
          </cell>
          <cell r="F501" t="str">
            <v>CT272</v>
          </cell>
          <cell r="G501">
            <v>100</v>
          </cell>
          <cell r="H501" t="str">
            <v>SIIX</v>
          </cell>
          <cell r="I501">
            <v>4.4999999999999997E-3</v>
          </cell>
          <cell r="J501" t="str">
            <v>USD</v>
          </cell>
        </row>
        <row r="502">
          <cell r="B502" t="str">
            <v>112805928X</v>
          </cell>
          <cell r="C502">
            <v>1</v>
          </cell>
          <cell r="D502" t="str">
            <v>electronics parts</v>
          </cell>
          <cell r="E502" t="str">
            <v>ERJ3RBD432V</v>
          </cell>
          <cell r="F502" t="str">
            <v>CT273</v>
          </cell>
          <cell r="G502">
            <v>100</v>
          </cell>
          <cell r="H502" t="str">
            <v>SIIX</v>
          </cell>
          <cell r="I502">
            <v>4.4999999999999997E-3</v>
          </cell>
          <cell r="J502" t="str">
            <v>USD</v>
          </cell>
        </row>
        <row r="503">
          <cell r="B503" t="str">
            <v>112810030X</v>
          </cell>
          <cell r="C503">
            <v>1</v>
          </cell>
          <cell r="D503" t="str">
            <v>electronics parts</v>
          </cell>
          <cell r="E503" t="str">
            <v>ERJ12ZYJ2R2U</v>
          </cell>
          <cell r="F503" t="str">
            <v>CT274</v>
          </cell>
          <cell r="G503">
            <v>100</v>
          </cell>
          <cell r="H503" t="str">
            <v>SIIX</v>
          </cell>
          <cell r="I503">
            <v>0.02</v>
          </cell>
          <cell r="J503" t="str">
            <v>USD</v>
          </cell>
        </row>
        <row r="504">
          <cell r="B504" t="str">
            <v>112810092X</v>
          </cell>
          <cell r="C504">
            <v>1</v>
          </cell>
          <cell r="D504" t="str">
            <v>electronics parts</v>
          </cell>
          <cell r="E504" t="str">
            <v>ERJ12ZYJ221U</v>
          </cell>
          <cell r="F504" t="str">
            <v>CT275</v>
          </cell>
          <cell r="G504">
            <v>100</v>
          </cell>
          <cell r="H504" t="str">
            <v>SIIX</v>
          </cell>
          <cell r="I504">
            <v>0.02</v>
          </cell>
          <cell r="J504" t="str">
            <v>USD</v>
          </cell>
        </row>
        <row r="505">
          <cell r="B505">
            <v>1132417780</v>
          </cell>
          <cell r="C505">
            <v>1</v>
          </cell>
          <cell r="D505" t="str">
            <v>electronics parts</v>
          </cell>
          <cell r="E505" t="str">
            <v>ECQU2A104ML</v>
          </cell>
          <cell r="F505" t="str">
            <v>SC030</v>
          </cell>
          <cell r="G505">
            <v>100</v>
          </cell>
          <cell r="H505" t="str">
            <v>SIIX</v>
          </cell>
          <cell r="I505">
            <v>9.7199999999999995E-2</v>
          </cell>
          <cell r="J505" t="str">
            <v>USD</v>
          </cell>
        </row>
        <row r="506">
          <cell r="B506">
            <v>1133585350</v>
          </cell>
          <cell r="C506">
            <v>1</v>
          </cell>
          <cell r="D506" t="str">
            <v>electronics parts</v>
          </cell>
          <cell r="E506" t="str">
            <v>ECKA3D272KBP</v>
          </cell>
          <cell r="F506" t="str">
            <v>SC031</v>
          </cell>
          <cell r="G506">
            <v>100</v>
          </cell>
          <cell r="H506" t="str">
            <v>SIIX</v>
          </cell>
          <cell r="I506">
            <v>9.3200000000000005E-2</v>
          </cell>
          <cell r="J506" t="str">
            <v>USD</v>
          </cell>
        </row>
        <row r="507">
          <cell r="B507">
            <v>1133585420</v>
          </cell>
          <cell r="C507">
            <v>1</v>
          </cell>
          <cell r="D507" t="str">
            <v>electronics parts</v>
          </cell>
          <cell r="E507" t="str">
            <v>ECKATS222ME</v>
          </cell>
          <cell r="F507" t="str">
            <v>SC034</v>
          </cell>
          <cell r="G507">
            <v>100</v>
          </cell>
          <cell r="H507" t="str">
            <v>SIIX</v>
          </cell>
          <cell r="I507">
            <v>4.82E-2</v>
          </cell>
          <cell r="J507" t="str">
            <v>USD</v>
          </cell>
        </row>
        <row r="508">
          <cell r="B508" t="str">
            <v>113402166X</v>
          </cell>
          <cell r="C508">
            <v>1</v>
          </cell>
          <cell r="D508" t="str">
            <v>electronics parts</v>
          </cell>
          <cell r="E508" t="str">
            <v>GRM216B11H102KA01</v>
          </cell>
          <cell r="F508" t="str">
            <v>CT284</v>
          </cell>
          <cell r="G508">
            <v>100</v>
          </cell>
          <cell r="H508" t="str">
            <v>SIIX</v>
          </cell>
          <cell r="I508">
            <v>4.7000000000000002E-3</v>
          </cell>
          <cell r="J508" t="str">
            <v>USD</v>
          </cell>
        </row>
        <row r="509">
          <cell r="B509" t="str">
            <v>113404973X</v>
          </cell>
          <cell r="C509">
            <v>1</v>
          </cell>
          <cell r="D509" t="str">
            <v>electronics parts</v>
          </cell>
          <cell r="E509" t="str">
            <v>C1608CH1H020CT</v>
          </cell>
          <cell r="F509" t="str">
            <v>CT285</v>
          </cell>
          <cell r="G509">
            <v>100</v>
          </cell>
          <cell r="H509" t="str">
            <v>SIIX</v>
          </cell>
          <cell r="I509">
            <v>3.0000000000000001E-3</v>
          </cell>
          <cell r="J509" t="str">
            <v>USD</v>
          </cell>
        </row>
        <row r="510">
          <cell r="B510" t="str">
            <v>113405291X</v>
          </cell>
          <cell r="C510">
            <v>1</v>
          </cell>
          <cell r="D510" t="str">
            <v>electronics parts</v>
          </cell>
          <cell r="E510" t="str">
            <v>C1608CH1H101JT</v>
          </cell>
          <cell r="F510" t="str">
            <v>CT286</v>
          </cell>
          <cell r="G510">
            <v>100</v>
          </cell>
          <cell r="H510" t="str">
            <v>SIIX</v>
          </cell>
          <cell r="I510">
            <v>3.3E-3</v>
          </cell>
          <cell r="J510" t="str">
            <v>USD</v>
          </cell>
        </row>
        <row r="511">
          <cell r="B511" t="str">
            <v>113405417X</v>
          </cell>
          <cell r="C511">
            <v>1</v>
          </cell>
          <cell r="D511" t="str">
            <v>electronics parts</v>
          </cell>
          <cell r="E511" t="str">
            <v>C1608CH1H331JT</v>
          </cell>
          <cell r="F511" t="str">
            <v>CT287</v>
          </cell>
          <cell r="G511">
            <v>100</v>
          </cell>
          <cell r="H511" t="str">
            <v>SIIX</v>
          </cell>
          <cell r="I511">
            <v>6.1000000000000004E-3</v>
          </cell>
          <cell r="J511" t="str">
            <v>USD</v>
          </cell>
        </row>
        <row r="512">
          <cell r="B512" t="str">
            <v>113405646X</v>
          </cell>
          <cell r="C512">
            <v>1</v>
          </cell>
          <cell r="D512" t="str">
            <v>electronics parts</v>
          </cell>
          <cell r="E512" t="str">
            <v>C1608JB1H152KT</v>
          </cell>
          <cell r="F512" t="str">
            <v>CT288</v>
          </cell>
          <cell r="G512">
            <v>100</v>
          </cell>
          <cell r="H512" t="str">
            <v>SIIX</v>
          </cell>
          <cell r="I512">
            <v>3.2000000000000002E-3</v>
          </cell>
          <cell r="J512" t="str">
            <v>USD</v>
          </cell>
        </row>
        <row r="513">
          <cell r="B513" t="str">
            <v>113405655X</v>
          </cell>
          <cell r="C513">
            <v>1</v>
          </cell>
          <cell r="D513" t="str">
            <v>electronics parts</v>
          </cell>
          <cell r="E513" t="str">
            <v>C1608JB1H182KT</v>
          </cell>
          <cell r="F513" t="str">
            <v>CT289</v>
          </cell>
          <cell r="G513">
            <v>100</v>
          </cell>
          <cell r="H513" t="str">
            <v>SIIX</v>
          </cell>
          <cell r="I513">
            <v>3.8999999999999998E-3</v>
          </cell>
          <cell r="J513" t="str">
            <v>USD</v>
          </cell>
        </row>
        <row r="514">
          <cell r="B514" t="str">
            <v>113405666X</v>
          </cell>
          <cell r="C514">
            <v>1</v>
          </cell>
          <cell r="D514" t="str">
            <v>electronics parts</v>
          </cell>
          <cell r="E514" t="str">
            <v>C1608JB1H222KT</v>
          </cell>
          <cell r="F514" t="str">
            <v>CT290</v>
          </cell>
          <cell r="G514">
            <v>100</v>
          </cell>
          <cell r="H514" t="str">
            <v>SIIX</v>
          </cell>
          <cell r="I514">
            <v>2.8999999999999998E-3</v>
          </cell>
          <cell r="J514" t="str">
            <v>USD</v>
          </cell>
        </row>
        <row r="515">
          <cell r="B515" t="str">
            <v>113405789X</v>
          </cell>
          <cell r="C515">
            <v>1</v>
          </cell>
          <cell r="D515" t="str">
            <v>electronics parts</v>
          </cell>
          <cell r="E515" t="str">
            <v>C1608JB1H223KT</v>
          </cell>
          <cell r="F515" t="str">
            <v>CT291</v>
          </cell>
          <cell r="G515">
            <v>100</v>
          </cell>
          <cell r="H515" t="str">
            <v>SIIX</v>
          </cell>
          <cell r="I515">
            <v>4.1999999999999997E-3</v>
          </cell>
          <cell r="J515" t="str">
            <v>USD</v>
          </cell>
        </row>
        <row r="516">
          <cell r="B516" t="str">
            <v>113406788X</v>
          </cell>
          <cell r="C516">
            <v>1</v>
          </cell>
          <cell r="D516" t="str">
            <v>electronics parts</v>
          </cell>
          <cell r="E516" t="str">
            <v>C2012JB1C105KT</v>
          </cell>
          <cell r="F516" t="str">
            <v>CT292</v>
          </cell>
          <cell r="G516">
            <v>100</v>
          </cell>
          <cell r="H516" t="str">
            <v>SIIX</v>
          </cell>
          <cell r="I516">
            <v>1.2200000000000001E-2</v>
          </cell>
          <cell r="J516" t="str">
            <v>USD</v>
          </cell>
        </row>
        <row r="517">
          <cell r="B517" t="str">
            <v>113406867X</v>
          </cell>
          <cell r="C517">
            <v>1</v>
          </cell>
          <cell r="D517" t="str">
            <v>electronics parts</v>
          </cell>
          <cell r="E517" t="str">
            <v>GRM31CB10J106KA01L</v>
          </cell>
          <cell r="F517" t="str">
            <v>CT293</v>
          </cell>
          <cell r="G517">
            <v>100</v>
          </cell>
          <cell r="H517" t="str">
            <v>SIIX</v>
          </cell>
          <cell r="I517">
            <v>6.0499999999999998E-2</v>
          </cell>
          <cell r="J517" t="str">
            <v>USD</v>
          </cell>
        </row>
        <row r="518">
          <cell r="B518" t="str">
            <v>113406870X</v>
          </cell>
          <cell r="C518">
            <v>1</v>
          </cell>
          <cell r="D518" t="str">
            <v>electronics parts</v>
          </cell>
          <cell r="E518" t="str">
            <v>GRM21BB10J335KA11L</v>
          </cell>
          <cell r="F518" t="str">
            <v>CT294</v>
          </cell>
          <cell r="G518">
            <v>100</v>
          </cell>
          <cell r="H518" t="str">
            <v>SIIX</v>
          </cell>
          <cell r="I518">
            <v>6.13E-2</v>
          </cell>
          <cell r="J518" t="str">
            <v>USD</v>
          </cell>
        </row>
        <row r="519">
          <cell r="B519">
            <v>1140520030</v>
          </cell>
          <cell r="C519">
            <v>1</v>
          </cell>
          <cell r="D519" t="str">
            <v>electronics parts</v>
          </cell>
          <cell r="E519" t="str">
            <v>ELF15N010A</v>
          </cell>
          <cell r="F519" t="str">
            <v>SC038</v>
          </cell>
          <cell r="G519">
            <v>100</v>
          </cell>
          <cell r="H519" t="str">
            <v>SIIX</v>
          </cell>
          <cell r="I519">
            <v>0.13200000000000001</v>
          </cell>
          <cell r="J519" t="str">
            <v>USD</v>
          </cell>
        </row>
        <row r="520">
          <cell r="B520">
            <v>1141403480</v>
          </cell>
          <cell r="C520">
            <v>1</v>
          </cell>
          <cell r="D520" t="str">
            <v>electronics parts</v>
          </cell>
          <cell r="E520" t="str">
            <v>TSL0709S 100K1R9</v>
          </cell>
          <cell r="F520" t="str">
            <v>SC039</v>
          </cell>
          <cell r="G520">
            <v>100</v>
          </cell>
          <cell r="H520" t="str">
            <v>SIIX</v>
          </cell>
          <cell r="I520">
            <v>8.6800000000000002E-2</v>
          </cell>
          <cell r="J520" t="str">
            <v>USD</v>
          </cell>
        </row>
        <row r="521">
          <cell r="B521" t="str">
            <v>114194505X</v>
          </cell>
          <cell r="C521">
            <v>1</v>
          </cell>
          <cell r="D521" t="str">
            <v>electronics parts</v>
          </cell>
          <cell r="E521" t="str">
            <v xml:space="preserve">NL322522T-1R0J    </v>
          </cell>
          <cell r="F521" t="str">
            <v>CT295</v>
          </cell>
          <cell r="G521">
            <v>100</v>
          </cell>
          <cell r="H521" t="str">
            <v>SIIX</v>
          </cell>
          <cell r="I521">
            <v>5.1499999999999997E-2</v>
          </cell>
          <cell r="J521" t="str">
            <v>USD</v>
          </cell>
        </row>
        <row r="522">
          <cell r="B522" t="str">
            <v>114194811X</v>
          </cell>
          <cell r="C522">
            <v>1</v>
          </cell>
          <cell r="D522" t="str">
            <v>electronics parts</v>
          </cell>
          <cell r="E522" t="str">
            <v xml:space="preserve">NL322522T-2R7J  </v>
          </cell>
          <cell r="F522" t="str">
            <v>CT296</v>
          </cell>
          <cell r="G522">
            <v>100</v>
          </cell>
          <cell r="H522" t="str">
            <v>SIIX</v>
          </cell>
          <cell r="I522">
            <v>5.1499999999999997E-2</v>
          </cell>
          <cell r="J522" t="str">
            <v>USD</v>
          </cell>
        </row>
        <row r="523">
          <cell r="B523" t="str">
            <v>114199050X</v>
          </cell>
          <cell r="C523">
            <v>1</v>
          </cell>
          <cell r="D523" t="str">
            <v>electronics parts</v>
          </cell>
          <cell r="E523" t="str">
            <v>NLC322522T-470K</v>
          </cell>
          <cell r="F523" t="str">
            <v>CT297</v>
          </cell>
          <cell r="G523">
            <v>100</v>
          </cell>
          <cell r="H523" t="str">
            <v>SIIX</v>
          </cell>
          <cell r="I523">
            <v>4.3499999999999997E-2</v>
          </cell>
          <cell r="J523" t="str">
            <v>USD</v>
          </cell>
        </row>
        <row r="524">
          <cell r="B524" t="str">
            <v>114199061X</v>
          </cell>
          <cell r="C524">
            <v>1</v>
          </cell>
          <cell r="D524" t="str">
            <v>electronics parts</v>
          </cell>
          <cell r="E524" t="str">
            <v>NLC322522T-220K</v>
          </cell>
          <cell r="F524" t="str">
            <v>CT298</v>
          </cell>
          <cell r="G524">
            <v>100</v>
          </cell>
          <cell r="H524" t="str">
            <v>SIIX</v>
          </cell>
          <cell r="I524">
            <v>5.3900000000000003E-2</v>
          </cell>
          <cell r="J524" t="str">
            <v>USD</v>
          </cell>
        </row>
        <row r="525">
          <cell r="B525" t="str">
            <v>114199096X</v>
          </cell>
          <cell r="C525">
            <v>1</v>
          </cell>
          <cell r="D525" t="str">
            <v>electronics parts</v>
          </cell>
          <cell r="E525" t="str">
            <v>SLF7045T-101MR50</v>
          </cell>
          <cell r="F525" t="str">
            <v>CT706</v>
          </cell>
          <cell r="G525">
            <v>100</v>
          </cell>
          <cell r="H525" t="str">
            <v>SIIX</v>
          </cell>
          <cell r="I525">
            <v>0.19800000000000001</v>
          </cell>
          <cell r="J525" t="str">
            <v>USD</v>
          </cell>
        </row>
        <row r="526">
          <cell r="B526" t="str">
            <v>114199108X</v>
          </cell>
          <cell r="C526">
            <v>1</v>
          </cell>
          <cell r="D526" t="str">
            <v>electronics parts</v>
          </cell>
          <cell r="E526" t="str">
            <v>SLF10145T-102MR29</v>
          </cell>
          <cell r="F526" t="str">
            <v>CT707</v>
          </cell>
          <cell r="G526">
            <v>100</v>
          </cell>
          <cell r="H526" t="str">
            <v>SIIX</v>
          </cell>
          <cell r="I526">
            <v>0.25609999999999999</v>
          </cell>
          <cell r="J526" t="str">
            <v>USD</v>
          </cell>
        </row>
        <row r="527">
          <cell r="B527" t="str">
            <v>115442603X</v>
          </cell>
          <cell r="C527">
            <v>1</v>
          </cell>
          <cell r="D527" t="str">
            <v>electronics parts</v>
          </cell>
          <cell r="E527" t="str">
            <v>H354LAI-4402 DDD=P3</v>
          </cell>
          <cell r="F527" t="str">
            <v>CT708</v>
          </cell>
          <cell r="G527">
            <v>100</v>
          </cell>
          <cell r="H527" t="str">
            <v>SIIX</v>
          </cell>
          <cell r="I527">
            <v>0.27</v>
          </cell>
          <cell r="J527" t="str">
            <v>USD</v>
          </cell>
        </row>
        <row r="528">
          <cell r="B528">
            <v>1232627940</v>
          </cell>
          <cell r="C528">
            <v>5</v>
          </cell>
          <cell r="D528" t="str">
            <v>connection parts</v>
          </cell>
          <cell r="E528" t="str">
            <v>B6B-EH-A</v>
          </cell>
          <cell r="F528" t="str">
            <v>SB052</v>
          </cell>
          <cell r="G528">
            <v>100</v>
          </cell>
          <cell r="H528" t="str">
            <v>SIIX</v>
          </cell>
          <cell r="I528">
            <v>3.8600000000000002E-2</v>
          </cell>
          <cell r="J528" t="str">
            <v>USD</v>
          </cell>
        </row>
        <row r="529">
          <cell r="B529">
            <v>1232676690</v>
          </cell>
          <cell r="C529">
            <v>5</v>
          </cell>
          <cell r="D529" t="str">
            <v>connection parts</v>
          </cell>
          <cell r="E529" t="str">
            <v>B3P5-VH</v>
          </cell>
          <cell r="F529" t="str">
            <v>SB051</v>
          </cell>
          <cell r="G529">
            <v>100</v>
          </cell>
          <cell r="H529" t="str">
            <v>SIIX</v>
          </cell>
          <cell r="I529">
            <v>4.3200000000000002E-2</v>
          </cell>
          <cell r="J529" t="str">
            <v>USD</v>
          </cell>
        </row>
        <row r="530">
          <cell r="B530" t="str">
            <v>123362124X</v>
          </cell>
          <cell r="C530">
            <v>1</v>
          </cell>
          <cell r="D530" t="str">
            <v>electronics parts</v>
          </cell>
          <cell r="E530" t="str">
            <v xml:space="preserve">BM05B-SRSS-TB     </v>
          </cell>
          <cell r="F530" t="str">
            <v>CT712</v>
          </cell>
          <cell r="G530">
            <v>100</v>
          </cell>
          <cell r="H530" t="str">
            <v>SIIX</v>
          </cell>
          <cell r="I530">
            <v>0.11899999999999999</v>
          </cell>
          <cell r="J530" t="str">
            <v>USD</v>
          </cell>
        </row>
        <row r="531">
          <cell r="B531" t="str">
            <v>123362393X</v>
          </cell>
          <cell r="C531">
            <v>1</v>
          </cell>
          <cell r="D531" t="str">
            <v>electronics parts</v>
          </cell>
          <cell r="E531" t="str">
            <v>BM08B-SRSS-TB</v>
          </cell>
          <cell r="F531" t="str">
            <v>CT713</v>
          </cell>
          <cell r="G531">
            <v>100</v>
          </cell>
          <cell r="H531" t="str">
            <v>SIIX</v>
          </cell>
          <cell r="I531">
            <v>0.17499999999999999</v>
          </cell>
          <cell r="J531" t="str">
            <v>USD</v>
          </cell>
        </row>
        <row r="532">
          <cell r="B532" t="str">
            <v>123362412X</v>
          </cell>
          <cell r="C532">
            <v>1</v>
          </cell>
          <cell r="D532" t="str">
            <v>electronics parts</v>
          </cell>
          <cell r="E532" t="str">
            <v>BM07B-SRSS-TB</v>
          </cell>
          <cell r="F532" t="str">
            <v>CT714</v>
          </cell>
          <cell r="G532">
            <v>100</v>
          </cell>
          <cell r="H532" t="str">
            <v>SIIX</v>
          </cell>
          <cell r="I532">
            <v>0.16</v>
          </cell>
          <cell r="J532" t="str">
            <v>USD</v>
          </cell>
        </row>
        <row r="533">
          <cell r="B533" t="str">
            <v>123362425X</v>
          </cell>
          <cell r="C533">
            <v>1</v>
          </cell>
          <cell r="D533" t="str">
            <v>electronics parts</v>
          </cell>
          <cell r="E533" t="str">
            <v>BM10B-SRSS-TB</v>
          </cell>
          <cell r="F533" t="str">
            <v>CT715</v>
          </cell>
          <cell r="G533">
            <v>100</v>
          </cell>
          <cell r="H533" t="str">
            <v>SIIX</v>
          </cell>
          <cell r="I533">
            <v>0.20330000000000001</v>
          </cell>
          <cell r="J533" t="str">
            <v>USD</v>
          </cell>
        </row>
        <row r="534">
          <cell r="B534" t="str">
            <v>123362430X</v>
          </cell>
          <cell r="C534">
            <v>1</v>
          </cell>
          <cell r="D534" t="str">
            <v>electronics parts</v>
          </cell>
          <cell r="E534" t="str">
            <v>SM05B-SRSS-TB</v>
          </cell>
          <cell r="F534" t="str">
            <v>CT716</v>
          </cell>
          <cell r="G534">
            <v>100</v>
          </cell>
          <cell r="H534" t="str">
            <v>SIIX</v>
          </cell>
          <cell r="I534">
            <v>0.15</v>
          </cell>
          <cell r="J534" t="str">
            <v>USD</v>
          </cell>
        </row>
        <row r="535">
          <cell r="B535" t="str">
            <v>123362447X</v>
          </cell>
          <cell r="C535">
            <v>1</v>
          </cell>
          <cell r="D535" t="str">
            <v>electronics parts</v>
          </cell>
          <cell r="E535" t="str">
            <v>SM07B-SRSS-TB</v>
          </cell>
          <cell r="F535" t="str">
            <v>CT717</v>
          </cell>
          <cell r="G535">
            <v>100</v>
          </cell>
          <cell r="H535" t="str">
            <v>SIIX</v>
          </cell>
          <cell r="I535">
            <v>0.16500000000000001</v>
          </cell>
          <cell r="J535" t="str">
            <v>USD</v>
          </cell>
        </row>
        <row r="536">
          <cell r="B536" t="str">
            <v>113420812X</v>
          </cell>
          <cell r="C536">
            <v>1</v>
          </cell>
          <cell r="D536" t="str">
            <v>electronics parts</v>
          </cell>
          <cell r="E536" t="str">
            <v>EEVHB0J331P</v>
          </cell>
          <cell r="F536" t="str">
            <v>CT722</v>
          </cell>
          <cell r="G536">
            <v>100</v>
          </cell>
          <cell r="H536" t="str">
            <v>SIIX</v>
          </cell>
          <cell r="I536">
            <v>0.113</v>
          </cell>
          <cell r="J536" t="str">
            <v>USD</v>
          </cell>
        </row>
        <row r="537">
          <cell r="B537" t="str">
            <v>113405497X</v>
          </cell>
          <cell r="C537">
            <v>1</v>
          </cell>
          <cell r="D537" t="str">
            <v>electronics parts</v>
          </cell>
          <cell r="E537" t="str">
            <v>C1608CH1H681JT</v>
          </cell>
          <cell r="F537" t="str">
            <v>CT309</v>
          </cell>
          <cell r="G537">
            <v>100</v>
          </cell>
          <cell r="H537" t="str">
            <v>SIIX</v>
          </cell>
          <cell r="I537">
            <v>6.7000000000000002E-3</v>
          </cell>
          <cell r="J537" t="str">
            <v>USD</v>
          </cell>
        </row>
        <row r="538">
          <cell r="B538" t="str">
            <v>114199074X</v>
          </cell>
          <cell r="C538">
            <v>1</v>
          </cell>
          <cell r="D538" t="str">
            <v>electronics parts</v>
          </cell>
          <cell r="E538" t="str">
            <v>SLF7045T-102MR14</v>
          </cell>
          <cell r="F538" t="str">
            <v>CT726</v>
          </cell>
          <cell r="G538">
            <v>100</v>
          </cell>
          <cell r="H538" t="str">
            <v>SIIX</v>
          </cell>
          <cell r="I538">
            <v>0.2029</v>
          </cell>
          <cell r="J538" t="str">
            <v>USD</v>
          </cell>
        </row>
        <row r="539">
          <cell r="B539" t="str">
            <v>114199089X</v>
          </cell>
          <cell r="C539">
            <v>1</v>
          </cell>
          <cell r="D539" t="str">
            <v>electronics parts</v>
          </cell>
          <cell r="E539" t="str">
            <v>SLF7045T-331MR25</v>
          </cell>
          <cell r="F539" t="str">
            <v>CT727</v>
          </cell>
          <cell r="G539">
            <v>100</v>
          </cell>
          <cell r="H539" t="str">
            <v>SIIX</v>
          </cell>
          <cell r="I539">
            <v>0.2029</v>
          </cell>
          <cell r="J539" t="str">
            <v>USD</v>
          </cell>
        </row>
        <row r="540">
          <cell r="B540" t="str">
            <v>112803630X</v>
          </cell>
          <cell r="C540">
            <v>1</v>
          </cell>
          <cell r="D540" t="str">
            <v>electronics parts</v>
          </cell>
          <cell r="E540" t="str">
            <v>ERJ3GEYJ122V</v>
          </cell>
          <cell r="F540" t="str">
            <v>CT301</v>
          </cell>
          <cell r="G540">
            <v>100</v>
          </cell>
          <cell r="H540" t="str">
            <v>SIIX</v>
          </cell>
          <cell r="I540">
            <v>1.0399999999999999E-3</v>
          </cell>
          <cell r="J540" t="str">
            <v>USD</v>
          </cell>
        </row>
        <row r="541">
          <cell r="B541" t="str">
            <v>112804617X</v>
          </cell>
          <cell r="C541">
            <v>1</v>
          </cell>
          <cell r="D541" t="str">
            <v>electronics parts</v>
          </cell>
          <cell r="E541" t="str">
            <v>ERJ3RBD332V</v>
          </cell>
          <cell r="F541" t="str">
            <v>CT302</v>
          </cell>
          <cell r="G541">
            <v>100</v>
          </cell>
          <cell r="H541" t="str">
            <v>SIIX</v>
          </cell>
          <cell r="I541">
            <v>4.4999999999999997E-3</v>
          </cell>
          <cell r="J541" t="str">
            <v>USD</v>
          </cell>
        </row>
        <row r="542">
          <cell r="B542" t="str">
            <v>112804620X</v>
          </cell>
          <cell r="C542">
            <v>1</v>
          </cell>
          <cell r="D542" t="str">
            <v>electronics parts</v>
          </cell>
          <cell r="E542" t="str">
            <v>ERJ3RBD472V</v>
          </cell>
          <cell r="F542" t="str">
            <v>CT303</v>
          </cell>
          <cell r="G542">
            <v>100</v>
          </cell>
          <cell r="H542" t="str">
            <v>SIIX</v>
          </cell>
          <cell r="I542">
            <v>4.4999999999999997E-3</v>
          </cell>
          <cell r="J542" t="str">
            <v>USD</v>
          </cell>
        </row>
        <row r="543">
          <cell r="B543" t="str">
            <v>112804837X</v>
          </cell>
          <cell r="C543">
            <v>1</v>
          </cell>
          <cell r="D543" t="str">
            <v>electronics parts</v>
          </cell>
          <cell r="E543" t="str">
            <v>ERJ12ZYJ680U</v>
          </cell>
          <cell r="F543" t="str">
            <v>CT304</v>
          </cell>
          <cell r="G543">
            <v>100</v>
          </cell>
          <cell r="H543" t="str">
            <v>SIIX</v>
          </cell>
          <cell r="I543">
            <v>0.02</v>
          </cell>
          <cell r="J543" t="str">
            <v>USD</v>
          </cell>
        </row>
        <row r="544">
          <cell r="B544" t="str">
            <v>112805177X</v>
          </cell>
          <cell r="C544">
            <v>1</v>
          </cell>
          <cell r="D544" t="str">
            <v>electronics parts</v>
          </cell>
          <cell r="E544" t="str">
            <v>ERJ12ZYJ471U</v>
          </cell>
          <cell r="F544" t="str">
            <v>CT305</v>
          </cell>
          <cell r="G544">
            <v>100</v>
          </cell>
          <cell r="H544" t="str">
            <v>SIIX</v>
          </cell>
          <cell r="I544">
            <v>0.02</v>
          </cell>
          <cell r="J544" t="str">
            <v>USD</v>
          </cell>
        </row>
        <row r="545">
          <cell r="B545" t="str">
            <v>112805232X</v>
          </cell>
          <cell r="C545">
            <v>1</v>
          </cell>
          <cell r="D545" t="str">
            <v>electronics parts</v>
          </cell>
          <cell r="E545" t="str">
            <v>ERJ12ZYJ182U</v>
          </cell>
          <cell r="F545" t="str">
            <v>CT306</v>
          </cell>
          <cell r="G545">
            <v>100</v>
          </cell>
          <cell r="H545" t="str">
            <v>SIIX</v>
          </cell>
          <cell r="I545">
            <v>0.02</v>
          </cell>
          <cell r="J545" t="str">
            <v>USD</v>
          </cell>
        </row>
        <row r="546">
          <cell r="B546" t="str">
            <v>112805584X</v>
          </cell>
          <cell r="C546">
            <v>1</v>
          </cell>
          <cell r="D546" t="str">
            <v>electronics parts</v>
          </cell>
          <cell r="E546" t="str">
            <v>ERJ3RBD331V</v>
          </cell>
          <cell r="F546" t="str">
            <v>CT307</v>
          </cell>
          <cell r="G546">
            <v>100</v>
          </cell>
          <cell r="H546" t="str">
            <v>SIIX</v>
          </cell>
          <cell r="I546">
            <v>4.4999999999999997E-3</v>
          </cell>
          <cell r="J546" t="str">
            <v>USD</v>
          </cell>
        </row>
        <row r="547">
          <cell r="B547">
            <v>1133245410</v>
          </cell>
          <cell r="C547">
            <v>1</v>
          </cell>
          <cell r="D547" t="str">
            <v>electronics parts</v>
          </cell>
          <cell r="E547" t="str">
            <v>KMEBP35VB22MTC04N 6.3x11</v>
          </cell>
          <cell r="F547" t="str">
            <v>SD041</v>
          </cell>
          <cell r="G547">
            <v>100</v>
          </cell>
          <cell r="H547" t="str">
            <v>SIIX</v>
          </cell>
          <cell r="I547">
            <v>2.7099999999999999E-2</v>
          </cell>
          <cell r="J547" t="str">
            <v>USD</v>
          </cell>
        </row>
        <row r="548">
          <cell r="B548" t="str">
            <v>111012677X</v>
          </cell>
          <cell r="C548">
            <v>1</v>
          </cell>
          <cell r="D548" t="str">
            <v>electronics parts</v>
          </cell>
          <cell r="E548" t="str">
            <v>2SB1188-QR  T100</v>
          </cell>
          <cell r="F548" t="str">
            <v>CT299</v>
          </cell>
          <cell r="G548">
            <v>100</v>
          </cell>
          <cell r="H548" t="str">
            <v>SIIX</v>
          </cell>
          <cell r="I548">
            <v>0.1042</v>
          </cell>
          <cell r="J548" t="str">
            <v>USD</v>
          </cell>
        </row>
        <row r="549">
          <cell r="B549" t="str">
            <v>115511923X</v>
          </cell>
          <cell r="C549">
            <v>1</v>
          </cell>
          <cell r="D549" t="str">
            <v>electronics parts</v>
          </cell>
          <cell r="E549" t="str">
            <v>A6S-3102-P</v>
          </cell>
          <cell r="F549" t="str">
            <v>CT728</v>
          </cell>
          <cell r="G549">
            <v>100</v>
          </cell>
          <cell r="H549" t="str">
            <v>SIIX</v>
          </cell>
          <cell r="I549">
            <v>0.54349999999999998</v>
          </cell>
          <cell r="J549" t="str">
            <v>USD</v>
          </cell>
        </row>
        <row r="550">
          <cell r="B550">
            <v>1232680080</v>
          </cell>
          <cell r="C550">
            <v>1</v>
          </cell>
          <cell r="D550" t="str">
            <v>electronics parts</v>
          </cell>
          <cell r="E550" t="str">
            <v>S4B-ZR</v>
          </cell>
          <cell r="F550" t="str">
            <v>SD042</v>
          </cell>
          <cell r="G550">
            <v>100</v>
          </cell>
          <cell r="H550" t="str">
            <v>SIIX</v>
          </cell>
          <cell r="I550">
            <v>3.7600000000000001E-2</v>
          </cell>
          <cell r="J550" t="str">
            <v>USD</v>
          </cell>
        </row>
        <row r="551">
          <cell r="B551" t="str">
            <v>123362386X</v>
          </cell>
          <cell r="C551">
            <v>1</v>
          </cell>
          <cell r="D551" t="str">
            <v>electronics parts</v>
          </cell>
          <cell r="E551" t="str">
            <v>BM06B-SRSS-TB</v>
          </cell>
          <cell r="F551" t="str">
            <v>CT730</v>
          </cell>
          <cell r="G551">
            <v>100</v>
          </cell>
          <cell r="H551" t="str">
            <v>SIIX</v>
          </cell>
          <cell r="I551">
            <v>0.14779999999999999</v>
          </cell>
          <cell r="J551" t="str">
            <v>USD</v>
          </cell>
        </row>
        <row r="552">
          <cell r="B552" t="str">
            <v>123362557X</v>
          </cell>
          <cell r="C552">
            <v>1</v>
          </cell>
          <cell r="D552" t="str">
            <v>electronics parts</v>
          </cell>
          <cell r="E552" t="str">
            <v>BM04B-SRSS-TB</v>
          </cell>
          <cell r="F552" t="str">
            <v>CT731</v>
          </cell>
          <cell r="G552">
            <v>100</v>
          </cell>
          <cell r="H552" t="str">
            <v>SIIX</v>
          </cell>
          <cell r="I552">
            <v>9.6100000000000005E-2</v>
          </cell>
          <cell r="J552" t="str">
            <v>USD</v>
          </cell>
        </row>
        <row r="553">
          <cell r="B553" t="str">
            <v>123362568X</v>
          </cell>
          <cell r="C553">
            <v>1</v>
          </cell>
          <cell r="D553" t="str">
            <v>electronics parts</v>
          </cell>
          <cell r="E553" t="str">
            <v>BM03B-SRSS-TB</v>
          </cell>
          <cell r="F553" t="str">
            <v>CT732</v>
          </cell>
          <cell r="G553">
            <v>100</v>
          </cell>
          <cell r="H553" t="str">
            <v>SIIX</v>
          </cell>
          <cell r="I553">
            <v>8.4699999999999998E-2</v>
          </cell>
          <cell r="J553" t="str">
            <v>USD</v>
          </cell>
        </row>
        <row r="554">
          <cell r="B554" t="str">
            <v>113328622X</v>
          </cell>
          <cell r="C554">
            <v>1</v>
          </cell>
          <cell r="D554" t="str">
            <v>electronics parts</v>
          </cell>
          <cell r="E554" t="str">
            <v>EEV-HB6.3V 22MF R-TAPING</v>
          </cell>
          <cell r="F554" t="str">
            <v>CT744</v>
          </cell>
          <cell r="G554">
            <v>100</v>
          </cell>
          <cell r="H554" t="str">
            <v>SIIX</v>
          </cell>
          <cell r="I554">
            <v>5.2499999999999998E-2</v>
          </cell>
          <cell r="J554" t="str">
            <v>USD</v>
          </cell>
        </row>
        <row r="555">
          <cell r="B555" t="str">
            <v>111012253X</v>
          </cell>
          <cell r="C555">
            <v>1</v>
          </cell>
          <cell r="D555" t="str">
            <v>electronics parts</v>
          </cell>
          <cell r="E555" t="str">
            <v>2SA1576AT106S  ChipT</v>
          </cell>
          <cell r="F555" t="str">
            <v>CT327</v>
          </cell>
          <cell r="G555">
            <v>100</v>
          </cell>
          <cell r="H555" t="str">
            <v>SIIX</v>
          </cell>
          <cell r="I555">
            <v>1.52E-2</v>
          </cell>
          <cell r="J555" t="str">
            <v>USD</v>
          </cell>
        </row>
        <row r="556">
          <cell r="B556" t="str">
            <v>111024056X</v>
          </cell>
          <cell r="C556">
            <v>1</v>
          </cell>
          <cell r="D556" t="str">
            <v>electronics parts</v>
          </cell>
          <cell r="E556" t="str">
            <v>2SC4081T106S  ChipT</v>
          </cell>
          <cell r="F556" t="str">
            <v>CT326</v>
          </cell>
          <cell r="G556">
            <v>100</v>
          </cell>
          <cell r="H556" t="str">
            <v>SIIX</v>
          </cell>
          <cell r="I556">
            <v>2.1499999999999998E-2</v>
          </cell>
          <cell r="J556" t="str">
            <v>USD</v>
          </cell>
        </row>
        <row r="557">
          <cell r="B557" t="str">
            <v>111041668X</v>
          </cell>
          <cell r="C557">
            <v>1</v>
          </cell>
          <cell r="D557" t="str">
            <v>electronics parts</v>
          </cell>
          <cell r="E557" t="str">
            <v>P0300SARP</v>
          </cell>
          <cell r="F557" t="str">
            <v>CT746</v>
          </cell>
          <cell r="G557">
            <v>100</v>
          </cell>
          <cell r="H557" t="str">
            <v>SIIX</v>
          </cell>
          <cell r="I557">
            <v>0.5534</v>
          </cell>
          <cell r="J557" t="str">
            <v>USD</v>
          </cell>
        </row>
        <row r="558">
          <cell r="B558" t="str">
            <v>111069527X</v>
          </cell>
          <cell r="C558">
            <v>1</v>
          </cell>
          <cell r="D558" t="str">
            <v>electronics parts</v>
          </cell>
          <cell r="E558" t="str">
            <v>AN77L12M</v>
          </cell>
          <cell r="F558" t="str">
            <v>CT325</v>
          </cell>
          <cell r="G558">
            <v>100</v>
          </cell>
          <cell r="H558" t="str">
            <v>SIIX</v>
          </cell>
          <cell r="I558">
            <v>0.34899999999999998</v>
          </cell>
          <cell r="J558" t="str">
            <v>USD</v>
          </cell>
        </row>
        <row r="559">
          <cell r="B559" t="str">
            <v>111069651X</v>
          </cell>
          <cell r="C559">
            <v>1</v>
          </cell>
          <cell r="D559" t="str">
            <v>electronics parts</v>
          </cell>
          <cell r="E559" t="str">
            <v>HA17385HRP TAPING</v>
          </cell>
          <cell r="F559" t="str">
            <v>CT741</v>
          </cell>
          <cell r="G559">
            <v>100</v>
          </cell>
          <cell r="H559" t="str">
            <v>SIIX</v>
          </cell>
          <cell r="I559">
            <v>0.3261</v>
          </cell>
          <cell r="J559" t="str">
            <v>USD</v>
          </cell>
        </row>
        <row r="560">
          <cell r="B560" t="str">
            <v>111070936X</v>
          </cell>
          <cell r="C560">
            <v>1</v>
          </cell>
          <cell r="D560" t="str">
            <v>electronics parts</v>
          </cell>
          <cell r="E560" t="str">
            <v>2SK1954-Z-E1</v>
          </cell>
          <cell r="F560" t="str">
            <v>CT324</v>
          </cell>
          <cell r="G560">
            <v>100</v>
          </cell>
          <cell r="H560" t="str">
            <v>SIIX</v>
          </cell>
          <cell r="I560">
            <v>0.53459999999999996</v>
          </cell>
          <cell r="J560" t="str">
            <v>USD</v>
          </cell>
        </row>
        <row r="561">
          <cell r="B561" t="str">
            <v>111070998X</v>
          </cell>
          <cell r="C561">
            <v>1</v>
          </cell>
          <cell r="D561" t="str">
            <v>electronics parts</v>
          </cell>
          <cell r="E561" t="str">
            <v>2SJ634                TAPING</v>
          </cell>
          <cell r="F561" t="str">
            <v>CT745</v>
          </cell>
          <cell r="G561">
            <v>100</v>
          </cell>
          <cell r="H561" t="str">
            <v>SIIX</v>
          </cell>
          <cell r="I561">
            <v>0.28860000000000002</v>
          </cell>
          <cell r="J561" t="str">
            <v>USD</v>
          </cell>
        </row>
        <row r="562">
          <cell r="B562" t="str">
            <v>111114678X</v>
          </cell>
          <cell r="C562">
            <v>1</v>
          </cell>
          <cell r="D562" t="str">
            <v>electronics parts</v>
          </cell>
          <cell r="E562" t="str">
            <v>TC7S00F CMOS TE85L Chip T</v>
          </cell>
          <cell r="F562" t="str">
            <v>CT323</v>
          </cell>
          <cell r="G562">
            <v>100</v>
          </cell>
          <cell r="H562" t="str">
            <v>SIIX</v>
          </cell>
          <cell r="I562">
            <v>8.8700000000000001E-2</v>
          </cell>
          <cell r="J562" t="str">
            <v>USD</v>
          </cell>
        </row>
        <row r="563">
          <cell r="B563" t="str">
            <v>111231384X</v>
          </cell>
          <cell r="C563">
            <v>1</v>
          </cell>
          <cell r="D563" t="str">
            <v>electronics parts</v>
          </cell>
          <cell r="E563" t="str">
            <v>D1FL20U-4063</v>
          </cell>
          <cell r="F563" t="str">
            <v>CT322</v>
          </cell>
          <cell r="G563">
            <v>100</v>
          </cell>
          <cell r="H563" t="str">
            <v>SIIX</v>
          </cell>
          <cell r="I563">
            <v>0.1217</v>
          </cell>
          <cell r="J563" t="str">
            <v>USD</v>
          </cell>
        </row>
        <row r="564">
          <cell r="B564" t="str">
            <v>111231391X</v>
          </cell>
          <cell r="C564">
            <v>1</v>
          </cell>
          <cell r="D564" t="str">
            <v>electronics parts</v>
          </cell>
          <cell r="E564" t="str">
            <v>D1FS6-4063</v>
          </cell>
          <cell r="F564" t="str">
            <v>CT321</v>
          </cell>
          <cell r="G564">
            <v>100</v>
          </cell>
          <cell r="H564" t="str">
            <v>SIIX</v>
          </cell>
          <cell r="I564">
            <v>7.6100000000000001E-2</v>
          </cell>
          <cell r="J564" t="str">
            <v>USD</v>
          </cell>
        </row>
        <row r="565">
          <cell r="B565" t="str">
            <v>112068752X</v>
          </cell>
          <cell r="C565">
            <v>1</v>
          </cell>
          <cell r="D565" t="str">
            <v>electronics parts</v>
          </cell>
          <cell r="E565" t="str">
            <v>RH03ADC13X</v>
          </cell>
          <cell r="F565" t="str">
            <v>CT320</v>
          </cell>
          <cell r="G565">
            <v>100</v>
          </cell>
          <cell r="H565" t="str">
            <v>SIIX</v>
          </cell>
          <cell r="I565">
            <v>3.9300000000000002E-2</v>
          </cell>
          <cell r="J565" t="str">
            <v>USD</v>
          </cell>
        </row>
        <row r="566">
          <cell r="B566" t="str">
            <v>112804976X</v>
          </cell>
          <cell r="C566">
            <v>1</v>
          </cell>
          <cell r="D566" t="str">
            <v>electronics parts</v>
          </cell>
          <cell r="E566" t="str">
            <v>ERJ12ZYJ4R7U</v>
          </cell>
          <cell r="F566" t="str">
            <v>CT319</v>
          </cell>
          <cell r="G566">
            <v>100</v>
          </cell>
          <cell r="H566" t="str">
            <v>SIIX</v>
          </cell>
          <cell r="I566">
            <v>0.02</v>
          </cell>
          <cell r="J566" t="str">
            <v>USD</v>
          </cell>
        </row>
        <row r="567">
          <cell r="B567" t="str">
            <v>112805016X</v>
          </cell>
          <cell r="C567">
            <v>1</v>
          </cell>
          <cell r="D567" t="str">
            <v>electronics parts</v>
          </cell>
          <cell r="E567" t="str">
            <v>ERJ12ZYJ100U</v>
          </cell>
          <cell r="F567" t="str">
            <v>CT318</v>
          </cell>
          <cell r="G567">
            <v>100</v>
          </cell>
          <cell r="H567" t="str">
            <v>SIIX</v>
          </cell>
          <cell r="I567">
            <v>0.02</v>
          </cell>
          <cell r="J567" t="str">
            <v>USD</v>
          </cell>
        </row>
        <row r="568">
          <cell r="B568" t="str">
            <v>112805632X</v>
          </cell>
          <cell r="C568">
            <v>1</v>
          </cell>
          <cell r="D568" t="str">
            <v>electronics parts</v>
          </cell>
          <cell r="E568" t="str">
            <v>ERJ3RBD 821V</v>
          </cell>
          <cell r="F568" t="str">
            <v>CT317</v>
          </cell>
          <cell r="G568">
            <v>100</v>
          </cell>
          <cell r="H568" t="str">
            <v>SIIX</v>
          </cell>
          <cell r="I568">
            <v>4.4999999999999997E-3</v>
          </cell>
          <cell r="J568" t="str">
            <v>USD</v>
          </cell>
        </row>
        <row r="569">
          <cell r="B569" t="str">
            <v>112805658X</v>
          </cell>
          <cell r="C569">
            <v>1</v>
          </cell>
          <cell r="D569" t="str">
            <v>electronics parts</v>
          </cell>
          <cell r="E569" t="str">
            <v>ERJ3RBD152V</v>
          </cell>
          <cell r="F569" t="str">
            <v>CT316</v>
          </cell>
          <cell r="G569">
            <v>100</v>
          </cell>
          <cell r="H569" t="str">
            <v>SIIX</v>
          </cell>
          <cell r="I569">
            <v>4.4999999999999997E-3</v>
          </cell>
          <cell r="J569" t="str">
            <v>USD</v>
          </cell>
        </row>
        <row r="570">
          <cell r="B570" t="str">
            <v>112805959X</v>
          </cell>
          <cell r="C570">
            <v>1</v>
          </cell>
          <cell r="D570" t="str">
            <v>electronics parts</v>
          </cell>
          <cell r="E570" t="str">
            <v>SR73 2ET 0.47Ω(J)　TAPING</v>
          </cell>
          <cell r="F570" t="str">
            <v>CT328</v>
          </cell>
          <cell r="G570">
            <v>100</v>
          </cell>
          <cell r="H570" t="str">
            <v>SIIX</v>
          </cell>
          <cell r="I570">
            <v>0.1087</v>
          </cell>
          <cell r="J570" t="str">
            <v>USD</v>
          </cell>
        </row>
        <row r="571">
          <cell r="B571" t="str">
            <v>113405947X</v>
          </cell>
          <cell r="C571">
            <v>1</v>
          </cell>
          <cell r="D571" t="str">
            <v>electronics parts</v>
          </cell>
          <cell r="E571" t="str">
            <v>C1608JO1A474KT</v>
          </cell>
          <cell r="F571" t="str">
            <v>CT314</v>
          </cell>
          <cell r="G571">
            <v>100</v>
          </cell>
          <cell r="H571" t="str">
            <v>SIIX</v>
          </cell>
          <cell r="I571">
            <v>9.7999999999999997E-3</v>
          </cell>
          <cell r="J571" t="str">
            <v>USD</v>
          </cell>
        </row>
        <row r="572">
          <cell r="B572" t="str">
            <v>113407435X</v>
          </cell>
          <cell r="C572">
            <v>1</v>
          </cell>
          <cell r="D572" t="str">
            <v>electronics parts</v>
          </cell>
          <cell r="E572" t="str">
            <v>GRM31BR72J222KW01L 630V 2200PF</v>
          </cell>
          <cell r="F572" t="str">
            <v>CT313</v>
          </cell>
          <cell r="G572">
            <v>100</v>
          </cell>
          <cell r="H572" t="str">
            <v>SIIX</v>
          </cell>
          <cell r="I572">
            <v>4.36E-2</v>
          </cell>
          <cell r="J572" t="str">
            <v>USD</v>
          </cell>
        </row>
        <row r="573">
          <cell r="B573" t="str">
            <v>113407442X</v>
          </cell>
          <cell r="C573">
            <v>1</v>
          </cell>
          <cell r="D573" t="str">
            <v>electronics parts</v>
          </cell>
          <cell r="E573" t="str">
            <v>GRM32DR72A224KW01L 100V 0.22MF</v>
          </cell>
          <cell r="F573" t="str">
            <v>CT312</v>
          </cell>
          <cell r="G573">
            <v>100</v>
          </cell>
          <cell r="H573" t="str">
            <v>SIIX</v>
          </cell>
          <cell r="I573">
            <v>7.0000000000000007E-2</v>
          </cell>
          <cell r="J573" t="str">
            <v>USD</v>
          </cell>
        </row>
        <row r="574">
          <cell r="B574" t="str">
            <v>113420900X</v>
          </cell>
          <cell r="C574">
            <v>1</v>
          </cell>
          <cell r="D574" t="str">
            <v>electronics parts</v>
          </cell>
          <cell r="E574" t="str">
            <v>20SVP 10MF OSｺﾝ</v>
          </cell>
          <cell r="F574" t="str">
            <v>CT742</v>
          </cell>
          <cell r="G574">
            <v>100</v>
          </cell>
          <cell r="H574" t="str">
            <v>SIIX</v>
          </cell>
          <cell r="I574">
            <v>0.35039999999999999</v>
          </cell>
          <cell r="J574" t="str">
            <v>USD</v>
          </cell>
        </row>
        <row r="575">
          <cell r="B575" t="str">
            <v>114194800X</v>
          </cell>
          <cell r="C575">
            <v>1</v>
          </cell>
          <cell r="D575" t="str">
            <v>electronics parts</v>
          </cell>
          <cell r="E575" t="str">
            <v>NL322522T-2R2J Chip T</v>
          </cell>
          <cell r="F575" t="str">
            <v>CT311</v>
          </cell>
          <cell r="G575">
            <v>100</v>
          </cell>
          <cell r="H575" t="str">
            <v>SIIX</v>
          </cell>
          <cell r="I575">
            <v>5.2299999999999999E-2</v>
          </cell>
          <cell r="J575" t="str">
            <v>USD</v>
          </cell>
        </row>
        <row r="576">
          <cell r="B576" t="str">
            <v>114199409X</v>
          </cell>
          <cell r="C576">
            <v>1</v>
          </cell>
          <cell r="D576" t="str">
            <v>electronics parts</v>
          </cell>
          <cell r="E576" t="str">
            <v>SLF7045T-471MR22</v>
          </cell>
          <cell r="F576" t="str">
            <v>CT736</v>
          </cell>
          <cell r="G576">
            <v>100</v>
          </cell>
          <cell r="H576" t="str">
            <v>SIIX</v>
          </cell>
          <cell r="I576">
            <v>0.2029</v>
          </cell>
          <cell r="J576" t="str">
            <v>USD</v>
          </cell>
        </row>
        <row r="577">
          <cell r="B577">
            <v>1154050330</v>
          </cell>
          <cell r="C577">
            <v>1</v>
          </cell>
          <cell r="D577" t="str">
            <v>electronics parts</v>
          </cell>
          <cell r="E577" t="str">
            <v>HTM001</v>
          </cell>
          <cell r="F577" t="str">
            <v>SO025</v>
          </cell>
          <cell r="G577">
            <v>100</v>
          </cell>
          <cell r="H577" t="str">
            <v>SIIX</v>
          </cell>
          <cell r="I577">
            <v>8.6999999999999994E-2</v>
          </cell>
          <cell r="J577" t="str">
            <v>USD</v>
          </cell>
        </row>
        <row r="578">
          <cell r="B578" t="str">
            <v>123362371X</v>
          </cell>
          <cell r="C578">
            <v>1</v>
          </cell>
          <cell r="D578" t="str">
            <v>electronics parts</v>
          </cell>
          <cell r="E578" t="str">
            <v>BM02B-SRSS-TB</v>
          </cell>
          <cell r="F578" t="str">
            <v>CT734</v>
          </cell>
          <cell r="G578">
            <v>100</v>
          </cell>
          <cell r="H578" t="str">
            <v>SIIX</v>
          </cell>
          <cell r="I578">
            <v>7.46E-2</v>
          </cell>
          <cell r="J578" t="str">
            <v>USD</v>
          </cell>
        </row>
        <row r="579">
          <cell r="B579" t="str">
            <v>123363011X</v>
          </cell>
          <cell r="C579">
            <v>1</v>
          </cell>
          <cell r="D579" t="str">
            <v>electronics parts</v>
          </cell>
          <cell r="E579" t="str">
            <v>BM09B-SRSS-TB</v>
          </cell>
          <cell r="F579" t="str">
            <v>CT733</v>
          </cell>
          <cell r="G579">
            <v>100</v>
          </cell>
          <cell r="H579" t="str">
            <v>SIIX</v>
          </cell>
          <cell r="I579">
            <v>0.1946</v>
          </cell>
          <cell r="J579" t="str">
            <v>USD</v>
          </cell>
        </row>
        <row r="580">
          <cell r="B580" t="str">
            <v>111231524X</v>
          </cell>
          <cell r="E580" t="str">
            <v>RR264M-400              TAPING</v>
          </cell>
          <cell r="F580" t="str">
            <v>CT329</v>
          </cell>
          <cell r="G580">
            <v>100</v>
          </cell>
          <cell r="H580" t="str">
            <v>SIIX</v>
          </cell>
          <cell r="I580">
            <v>5.0200000000000002E-2</v>
          </cell>
          <cell r="J580" t="str">
            <v>USD</v>
          </cell>
        </row>
        <row r="581">
          <cell r="B581" t="str">
            <v>100031821B</v>
          </cell>
          <cell r="C581">
            <v>1</v>
          </cell>
          <cell r="D581" t="str">
            <v>electronics parts</v>
          </cell>
          <cell r="E581" t="str">
            <v>Switching  Power Supply RPS-7240</v>
          </cell>
          <cell r="F581" t="str">
            <v>SN006</v>
          </cell>
          <cell r="G581">
            <v>101</v>
          </cell>
          <cell r="H581" t="str">
            <v>SIIX OSAKA</v>
          </cell>
          <cell r="I581">
            <v>4648.9399999999996</v>
          </cell>
          <cell r="J581" t="str">
            <v>YEN</v>
          </cell>
        </row>
        <row r="582">
          <cell r="B582">
            <v>1133287320</v>
          </cell>
          <cell r="C582">
            <v>1</v>
          </cell>
          <cell r="D582" t="str">
            <v>electronics parts</v>
          </cell>
          <cell r="E582" t="str">
            <v>YXF 10V 220MF</v>
          </cell>
          <cell r="F582" t="str">
            <v>SB018</v>
          </cell>
          <cell r="G582">
            <v>101</v>
          </cell>
          <cell r="H582" t="str">
            <v>SIIX OSAKA</v>
          </cell>
          <cell r="I582">
            <v>2.98</v>
          </cell>
          <cell r="J582" t="str">
            <v>YEN</v>
          </cell>
        </row>
        <row r="583">
          <cell r="B583">
            <v>1133288110</v>
          </cell>
          <cell r="C583">
            <v>1</v>
          </cell>
          <cell r="D583" t="str">
            <v>electronics parts</v>
          </cell>
          <cell r="E583" t="str">
            <v>YXF 10V 470MF</v>
          </cell>
          <cell r="F583" t="str">
            <v>SB006</v>
          </cell>
          <cell r="G583">
            <v>101</v>
          </cell>
          <cell r="H583" t="str">
            <v>SIIX OSAKA</v>
          </cell>
          <cell r="I583">
            <v>4.95</v>
          </cell>
          <cell r="J583" t="str">
            <v>YEN</v>
          </cell>
        </row>
        <row r="584">
          <cell r="B584">
            <v>1133288390</v>
          </cell>
          <cell r="C584">
            <v>1</v>
          </cell>
          <cell r="D584" t="str">
            <v>electronics parts</v>
          </cell>
          <cell r="E584" t="str">
            <v>YXF 25V 470MF</v>
          </cell>
          <cell r="F584" t="str">
            <v>SA038</v>
          </cell>
          <cell r="G584">
            <v>101</v>
          </cell>
          <cell r="H584" t="str">
            <v>SIIX OSAKA</v>
          </cell>
          <cell r="I584">
            <v>7.45</v>
          </cell>
          <cell r="J584" t="str">
            <v>YEN</v>
          </cell>
        </row>
        <row r="585">
          <cell r="B585">
            <v>1133288840</v>
          </cell>
          <cell r="C585">
            <v>1</v>
          </cell>
          <cell r="D585" t="str">
            <v>electronics parts</v>
          </cell>
          <cell r="E585" t="str">
            <v>CE04 YXF 10V1000MF</v>
          </cell>
          <cell r="F585" t="str">
            <v>SB008</v>
          </cell>
          <cell r="G585">
            <v>101</v>
          </cell>
          <cell r="H585" t="str">
            <v>SIIX OSAKA</v>
          </cell>
          <cell r="I585">
            <v>7.45</v>
          </cell>
          <cell r="J585" t="str">
            <v>YEN</v>
          </cell>
        </row>
        <row r="586">
          <cell r="B586">
            <v>1133290160</v>
          </cell>
          <cell r="C586">
            <v>1</v>
          </cell>
          <cell r="D586" t="str">
            <v>electronics parts</v>
          </cell>
          <cell r="E586" t="str">
            <v>YXF 35V 1000MF</v>
          </cell>
          <cell r="F586" t="str">
            <v>SB026</v>
          </cell>
          <cell r="G586">
            <v>101</v>
          </cell>
          <cell r="H586" t="str">
            <v>SIIX OSAKA</v>
          </cell>
          <cell r="I586">
            <v>15.64</v>
          </cell>
          <cell r="J586" t="str">
            <v>YEN</v>
          </cell>
        </row>
        <row r="587">
          <cell r="B587">
            <v>1133290290</v>
          </cell>
          <cell r="C587">
            <v>1</v>
          </cell>
          <cell r="D587" t="str">
            <v>electronics parts</v>
          </cell>
          <cell r="E587" t="str">
            <v>NXA 35V 470MF</v>
          </cell>
          <cell r="F587" t="str">
            <v>SC016</v>
          </cell>
          <cell r="G587">
            <v>101</v>
          </cell>
          <cell r="H587" t="str">
            <v>SIIX OSAKA</v>
          </cell>
          <cell r="I587">
            <v>25.15</v>
          </cell>
          <cell r="J587" t="str">
            <v>YEN</v>
          </cell>
        </row>
        <row r="588">
          <cell r="B588">
            <v>1133290610</v>
          </cell>
          <cell r="C588">
            <v>1</v>
          </cell>
          <cell r="D588" t="str">
            <v>electronics parts</v>
          </cell>
          <cell r="E588" t="str">
            <v>YXG 35V560MF</v>
          </cell>
          <cell r="F588" t="str">
            <v>SC014</v>
          </cell>
          <cell r="G588">
            <v>101</v>
          </cell>
          <cell r="H588" t="str">
            <v>SIIX OSAKA</v>
          </cell>
          <cell r="I588">
            <v>10.18</v>
          </cell>
          <cell r="J588" t="str">
            <v>YEN</v>
          </cell>
        </row>
        <row r="589">
          <cell r="B589">
            <v>1133295390</v>
          </cell>
          <cell r="C589">
            <v>1</v>
          </cell>
          <cell r="D589" t="str">
            <v>electronics parts</v>
          </cell>
          <cell r="E589" t="str">
            <v>YXF 25V 100MF</v>
          </cell>
          <cell r="F589" t="str">
            <v>SB011</v>
          </cell>
          <cell r="G589">
            <v>101</v>
          </cell>
          <cell r="H589" t="str">
            <v>SIIX OSAKA</v>
          </cell>
          <cell r="I589">
            <v>4.26</v>
          </cell>
          <cell r="J589" t="str">
            <v>YEN</v>
          </cell>
        </row>
        <row r="590">
          <cell r="B590">
            <v>1133295910</v>
          </cell>
          <cell r="C590">
            <v>1</v>
          </cell>
          <cell r="D590" t="str">
            <v>electronics parts</v>
          </cell>
          <cell r="E590" t="str">
            <v>CE04 MH7 16V 100MF</v>
          </cell>
          <cell r="F590" t="str">
            <v>SB022</v>
          </cell>
          <cell r="G590">
            <v>101</v>
          </cell>
          <cell r="H590" t="str">
            <v>SIIX OSAKA</v>
          </cell>
          <cell r="I590">
            <v>2.97</v>
          </cell>
          <cell r="J590" t="str">
            <v>YEN</v>
          </cell>
        </row>
        <row r="591">
          <cell r="B591">
            <v>1133296940</v>
          </cell>
          <cell r="C591">
            <v>1</v>
          </cell>
          <cell r="D591" t="str">
            <v>electronics parts</v>
          </cell>
          <cell r="E591" t="str">
            <v>ZA 16V470MF</v>
          </cell>
          <cell r="F591" t="str">
            <v>SB020</v>
          </cell>
          <cell r="G591">
            <v>101</v>
          </cell>
          <cell r="H591" t="str">
            <v>SIIX OSAKA</v>
          </cell>
          <cell r="I591">
            <v>32.979999999999997</v>
          </cell>
          <cell r="J591" t="str">
            <v>YEN</v>
          </cell>
        </row>
        <row r="592">
          <cell r="B592">
            <v>1133298740</v>
          </cell>
          <cell r="C592">
            <v>1</v>
          </cell>
          <cell r="D592" t="str">
            <v>electronics parts</v>
          </cell>
          <cell r="E592" t="str">
            <v>YXF 16V 1000MF</v>
          </cell>
          <cell r="F592" t="str">
            <v>SC012</v>
          </cell>
          <cell r="G592">
            <v>101</v>
          </cell>
          <cell r="H592" t="str">
            <v>SIIX OSAKA</v>
          </cell>
          <cell r="I592">
            <v>10.11</v>
          </cell>
          <cell r="J592" t="str">
            <v>YEN</v>
          </cell>
        </row>
        <row r="593">
          <cell r="B593">
            <v>1133298890</v>
          </cell>
          <cell r="C593">
            <v>1</v>
          </cell>
          <cell r="D593" t="str">
            <v>electronics parts</v>
          </cell>
          <cell r="E593" t="str">
            <v>YXF 35V 470MF</v>
          </cell>
          <cell r="F593" t="str">
            <v>SB024</v>
          </cell>
          <cell r="G593">
            <v>101</v>
          </cell>
          <cell r="H593" t="str">
            <v>SIIX OSAKA</v>
          </cell>
          <cell r="I593">
            <v>9.57</v>
          </cell>
          <cell r="J593" t="str">
            <v>YEN</v>
          </cell>
        </row>
        <row r="594">
          <cell r="B594" t="str">
            <v>113327807X</v>
          </cell>
          <cell r="C594">
            <v>1</v>
          </cell>
          <cell r="D594" t="str">
            <v>electronics parts</v>
          </cell>
          <cell r="E594" t="str">
            <v>RGV 50V 1MF 12 Tape</v>
          </cell>
          <cell r="F594" t="str">
            <v>CT655</v>
          </cell>
          <cell r="G594">
            <v>101</v>
          </cell>
          <cell r="H594" t="str">
            <v>SIIX OSAKA</v>
          </cell>
          <cell r="I594">
            <v>4.1500000000000004</v>
          </cell>
          <cell r="J594" t="str">
            <v>YEN</v>
          </cell>
        </row>
        <row r="595">
          <cell r="B595">
            <v>1133295460</v>
          </cell>
          <cell r="C595">
            <v>1</v>
          </cell>
          <cell r="D595" t="str">
            <v>electronics parts</v>
          </cell>
          <cell r="E595" t="str">
            <v>NXA 25V 470MF BP</v>
          </cell>
          <cell r="F595" t="str">
            <v>SB037</v>
          </cell>
          <cell r="G595">
            <v>101</v>
          </cell>
          <cell r="H595" t="str">
            <v>SIIX OSAKA</v>
          </cell>
          <cell r="I595">
            <v>15.57</v>
          </cell>
          <cell r="J595" t="str">
            <v>YEN</v>
          </cell>
        </row>
        <row r="596">
          <cell r="B596" t="str">
            <v>113329603X</v>
          </cell>
          <cell r="C596">
            <v>1</v>
          </cell>
          <cell r="D596" t="str">
            <v>electronics parts</v>
          </cell>
          <cell r="E596" t="str">
            <v>RGV 35V  22MF   16MM Tape</v>
          </cell>
          <cell r="F596" t="str">
            <v>CT663</v>
          </cell>
          <cell r="G596">
            <v>101</v>
          </cell>
          <cell r="H596" t="str">
            <v>SIIX OSAKA</v>
          </cell>
          <cell r="I596">
            <v>6.17</v>
          </cell>
          <cell r="J596" t="str">
            <v>YEN</v>
          </cell>
        </row>
        <row r="597">
          <cell r="B597" t="str">
            <v>113329614X</v>
          </cell>
          <cell r="C597">
            <v>1</v>
          </cell>
          <cell r="D597" t="str">
            <v>electronics parts</v>
          </cell>
          <cell r="E597" t="str">
            <v>RGV 50V  47MF Tape</v>
          </cell>
          <cell r="F597" t="str">
            <v>CT664</v>
          </cell>
          <cell r="G597">
            <v>101</v>
          </cell>
          <cell r="H597" t="str">
            <v>SIIX OSAKA</v>
          </cell>
          <cell r="I597">
            <v>9.57</v>
          </cell>
          <cell r="J597" t="str">
            <v>YEN</v>
          </cell>
        </row>
        <row r="598">
          <cell r="B598" t="str">
            <v>113329627X</v>
          </cell>
          <cell r="C598">
            <v>1</v>
          </cell>
          <cell r="D598" t="str">
            <v>electronics parts</v>
          </cell>
          <cell r="E598" t="str">
            <v>RGV 25V 100MF Tape</v>
          </cell>
          <cell r="F598" t="str">
            <v>CT665</v>
          </cell>
          <cell r="G598">
            <v>101</v>
          </cell>
          <cell r="H598" t="str">
            <v>SIIX OSAKA</v>
          </cell>
          <cell r="I598">
            <v>8.94</v>
          </cell>
          <cell r="J598" t="str">
            <v>YEN</v>
          </cell>
        </row>
        <row r="599">
          <cell r="B599" t="str">
            <v>113329632X</v>
          </cell>
          <cell r="C599">
            <v>1</v>
          </cell>
          <cell r="D599" t="str">
            <v>electronics parts</v>
          </cell>
          <cell r="E599" t="str">
            <v>RGV 16V 470MF Tape</v>
          </cell>
          <cell r="F599" t="str">
            <v>CT666</v>
          </cell>
          <cell r="G599">
            <v>101</v>
          </cell>
          <cell r="H599" t="str">
            <v>SIIX OSAKA</v>
          </cell>
          <cell r="I599">
            <v>9.36</v>
          </cell>
          <cell r="J599" t="str">
            <v>YEN</v>
          </cell>
        </row>
        <row r="600">
          <cell r="B600" t="str">
            <v>113329649X</v>
          </cell>
          <cell r="C600">
            <v>1</v>
          </cell>
          <cell r="D600" t="str">
            <v>electronics parts</v>
          </cell>
          <cell r="E600" t="str">
            <v>RZV 16V 47MF Tape</v>
          </cell>
          <cell r="F600" t="str">
            <v>CT667</v>
          </cell>
          <cell r="G600">
            <v>101</v>
          </cell>
          <cell r="H600" t="str">
            <v>SIIX OSAKA</v>
          </cell>
          <cell r="I600">
            <v>6.22</v>
          </cell>
          <cell r="J600" t="str">
            <v>YEN</v>
          </cell>
        </row>
        <row r="601">
          <cell r="B601" t="str">
            <v>113329940X</v>
          </cell>
          <cell r="C601">
            <v>1</v>
          </cell>
          <cell r="D601" t="str">
            <v>electronics parts</v>
          </cell>
          <cell r="E601" t="str">
            <v>RGV 16V   10MF  12 Tape</v>
          </cell>
          <cell r="F601" t="str">
            <v>CT670</v>
          </cell>
          <cell r="G601">
            <v>101</v>
          </cell>
          <cell r="H601" t="str">
            <v>SIIX OSAKA</v>
          </cell>
          <cell r="I601">
            <v>3.72</v>
          </cell>
          <cell r="J601" t="str">
            <v>YEN</v>
          </cell>
        </row>
        <row r="602">
          <cell r="B602" t="str">
            <v>113420056X</v>
          </cell>
          <cell r="C602">
            <v>1</v>
          </cell>
          <cell r="D602" t="str">
            <v>electronics parts</v>
          </cell>
          <cell r="E602" t="str">
            <v>RGV 50V  2.2MF 12 Tape</v>
          </cell>
          <cell r="F602" t="str">
            <v>CT671</v>
          </cell>
          <cell r="G602">
            <v>101</v>
          </cell>
          <cell r="H602" t="str">
            <v>SIIX OSAKA</v>
          </cell>
          <cell r="I602">
            <v>3.94</v>
          </cell>
          <cell r="J602" t="str">
            <v>YEN</v>
          </cell>
        </row>
        <row r="603">
          <cell r="B603">
            <v>1133288240</v>
          </cell>
          <cell r="C603">
            <v>1</v>
          </cell>
          <cell r="D603" t="str">
            <v>electronics parts</v>
          </cell>
          <cell r="E603" t="str">
            <v>YXF 16V 100MF</v>
          </cell>
          <cell r="F603" t="str">
            <v>SB045</v>
          </cell>
          <cell r="G603">
            <v>101</v>
          </cell>
          <cell r="H603" t="str">
            <v>SIIX OSAKA</v>
          </cell>
          <cell r="I603">
            <v>2.82</v>
          </cell>
          <cell r="J603" t="str">
            <v>YEN</v>
          </cell>
        </row>
        <row r="604">
          <cell r="B604">
            <v>1133288550</v>
          </cell>
          <cell r="C604">
            <v>1</v>
          </cell>
          <cell r="D604" t="str">
            <v>electronics parts</v>
          </cell>
          <cell r="E604" t="str">
            <v>CE04 YXF 16V 470MF</v>
          </cell>
          <cell r="F604" t="str">
            <v>SB044</v>
          </cell>
          <cell r="G604">
            <v>101</v>
          </cell>
          <cell r="H604" t="str">
            <v>SIIX OSAKA</v>
          </cell>
          <cell r="I604">
            <v>5.64</v>
          </cell>
          <cell r="J604" t="str">
            <v>YEN</v>
          </cell>
        </row>
        <row r="605">
          <cell r="B605" t="str">
            <v>113329960X</v>
          </cell>
          <cell r="C605">
            <v>1</v>
          </cell>
          <cell r="D605" t="str">
            <v>electronics parts</v>
          </cell>
          <cell r="E605" t="str">
            <v>RGV 6.3V  22MF    12 Tape</v>
          </cell>
          <cell r="F605" t="str">
            <v>CT702</v>
          </cell>
          <cell r="G605">
            <v>101</v>
          </cell>
          <cell r="H605" t="str">
            <v>SIIX OSAKA</v>
          </cell>
          <cell r="I605">
            <v>3.83</v>
          </cell>
          <cell r="J605" t="str">
            <v>YEN</v>
          </cell>
        </row>
        <row r="606">
          <cell r="B606" t="str">
            <v>113420012X</v>
          </cell>
          <cell r="C606">
            <v>1</v>
          </cell>
          <cell r="D606" t="str">
            <v>electronics parts</v>
          </cell>
          <cell r="E606" t="str">
            <v>RGV 25V  4.7MF    12 Tape</v>
          </cell>
          <cell r="F606" t="str">
            <v>CT703</v>
          </cell>
          <cell r="G606">
            <v>101</v>
          </cell>
          <cell r="H606" t="str">
            <v>SIIX OSAKA</v>
          </cell>
          <cell r="I606">
            <v>3.51</v>
          </cell>
          <cell r="J606" t="str">
            <v>YEN</v>
          </cell>
        </row>
        <row r="607">
          <cell r="B607">
            <v>1134239690</v>
          </cell>
          <cell r="C607">
            <v>1</v>
          </cell>
          <cell r="D607" t="str">
            <v>electronics parts</v>
          </cell>
          <cell r="E607" t="str">
            <v>NXA 10V1000MF BP</v>
          </cell>
          <cell r="F607" t="str">
            <v>SC027</v>
          </cell>
          <cell r="G607">
            <v>101</v>
          </cell>
          <cell r="H607" t="str">
            <v>SIIX OSAKA</v>
          </cell>
          <cell r="I607">
            <v>15.96</v>
          </cell>
          <cell r="J607" t="str">
            <v>YEN</v>
          </cell>
        </row>
        <row r="608">
          <cell r="B608">
            <v>1133288660</v>
          </cell>
          <cell r="C608">
            <v>1</v>
          </cell>
          <cell r="D608" t="str">
            <v>electronics parts</v>
          </cell>
          <cell r="E608" t="str">
            <v>CE04 YXF 50V 10MF</v>
          </cell>
          <cell r="F608" t="str">
            <v>SD043</v>
          </cell>
          <cell r="G608">
            <v>101</v>
          </cell>
          <cell r="H608" t="str">
            <v>SIIX OSAKA</v>
          </cell>
          <cell r="I608">
            <v>2.71</v>
          </cell>
          <cell r="J608" t="str">
            <v>YEN</v>
          </cell>
        </row>
        <row r="609">
          <cell r="B609" t="str">
            <v>113420825X</v>
          </cell>
          <cell r="C609">
            <v>1</v>
          </cell>
          <cell r="D609" t="str">
            <v>electronics parts</v>
          </cell>
          <cell r="E609" t="str">
            <v>RGV 35V 100MF</v>
          </cell>
          <cell r="F609" t="str">
            <v>CT723</v>
          </cell>
          <cell r="G609">
            <v>101</v>
          </cell>
          <cell r="H609" t="str">
            <v>SIIX OSAKA</v>
          </cell>
          <cell r="I609">
            <v>9.1</v>
          </cell>
          <cell r="J609" t="str">
            <v>YEN</v>
          </cell>
        </row>
        <row r="610">
          <cell r="B610" t="str">
            <v>113423972X</v>
          </cell>
          <cell r="C610">
            <v>1</v>
          </cell>
          <cell r="D610" t="str">
            <v>electronics parts</v>
          </cell>
          <cell r="E610" t="str">
            <v>RGV 50V 10MF            TAPING</v>
          </cell>
          <cell r="F610" t="str">
            <v>CT738</v>
          </cell>
          <cell r="G610">
            <v>101</v>
          </cell>
          <cell r="H610" t="str">
            <v>SIIX OSAKA</v>
          </cell>
          <cell r="I610">
            <v>4.57</v>
          </cell>
          <cell r="J610" t="str">
            <v>YEN</v>
          </cell>
        </row>
        <row r="611">
          <cell r="B611">
            <v>1011645390</v>
          </cell>
          <cell r="C611">
            <v>2</v>
          </cell>
          <cell r="D611" t="str">
            <v>mechanical parts</v>
          </cell>
          <cell r="E611" t="str">
            <v>CP10A Front Panel Chassis</v>
          </cell>
          <cell r="F611" t="str">
            <v>SJ015</v>
          </cell>
          <cell r="G611">
            <v>102</v>
          </cell>
          <cell r="H611" t="str">
            <v>MAIN FIRST</v>
          </cell>
          <cell r="I611">
            <v>0.38300000000000001</v>
          </cell>
          <cell r="J611" t="str">
            <v>USD</v>
          </cell>
        </row>
        <row r="612">
          <cell r="B612">
            <v>1011645460</v>
          </cell>
          <cell r="C612">
            <v>2</v>
          </cell>
          <cell r="D612" t="str">
            <v>mechanical parts</v>
          </cell>
          <cell r="E612" t="str">
            <v>CP40SA Front Panel Chassis</v>
          </cell>
          <cell r="F612" t="str">
            <v>SL014</v>
          </cell>
          <cell r="G612">
            <v>102</v>
          </cell>
          <cell r="H612" t="str">
            <v>MAIN FIRST</v>
          </cell>
          <cell r="I612">
            <v>0.68200000000000005</v>
          </cell>
          <cell r="J612" t="str">
            <v>USD</v>
          </cell>
        </row>
        <row r="613">
          <cell r="B613">
            <v>1011645550</v>
          </cell>
          <cell r="C613">
            <v>2</v>
          </cell>
          <cell r="D613" t="str">
            <v>mechanical parts</v>
          </cell>
          <cell r="E613" t="str">
            <v>CP10AL Chassis</v>
          </cell>
          <cell r="F613" t="str">
            <v>SV001</v>
          </cell>
          <cell r="G613">
            <v>102</v>
          </cell>
          <cell r="H613" t="str">
            <v>MAIN FIRST</v>
          </cell>
          <cell r="I613">
            <v>1.3959999999999999</v>
          </cell>
          <cell r="J613" t="str">
            <v>USD</v>
          </cell>
        </row>
        <row r="614">
          <cell r="B614">
            <v>1011645660</v>
          </cell>
          <cell r="C614">
            <v>2</v>
          </cell>
          <cell r="D614" t="str">
            <v>mechanical parts</v>
          </cell>
          <cell r="E614" t="str">
            <v>CP40L Chassis</v>
          </cell>
          <cell r="F614" t="str">
            <v>SV002</v>
          </cell>
          <cell r="G614">
            <v>102</v>
          </cell>
          <cell r="H614" t="str">
            <v>MAIN FIRST</v>
          </cell>
          <cell r="I614">
            <v>1.98</v>
          </cell>
          <cell r="J614" t="str">
            <v>USD</v>
          </cell>
        </row>
        <row r="615">
          <cell r="B615">
            <v>1011645790</v>
          </cell>
          <cell r="C615">
            <v>2</v>
          </cell>
          <cell r="D615" t="str">
            <v>mechanical parts</v>
          </cell>
          <cell r="E615" t="str">
            <v>CMS40P Chassis</v>
          </cell>
          <cell r="F615" t="str">
            <v>SV003</v>
          </cell>
          <cell r="G615">
            <v>102</v>
          </cell>
          <cell r="H615" t="str">
            <v>MAIN FIRST</v>
          </cell>
          <cell r="I615">
            <v>2.0099999999999998</v>
          </cell>
          <cell r="J615" t="str">
            <v>USD</v>
          </cell>
        </row>
        <row r="616">
          <cell r="B616">
            <v>1011645840</v>
          </cell>
          <cell r="C616">
            <v>2</v>
          </cell>
          <cell r="D616" t="str">
            <v>mechanical parts</v>
          </cell>
          <cell r="E616" t="str">
            <v>CMS40P Panel Chassis</v>
          </cell>
          <cell r="F616" t="str">
            <v>SH002</v>
          </cell>
          <cell r="G616">
            <v>102</v>
          </cell>
          <cell r="H616" t="str">
            <v>MAIN FIRST</v>
          </cell>
          <cell r="I616">
            <v>0.77500000000000002</v>
          </cell>
          <cell r="J616" t="str">
            <v>USD</v>
          </cell>
        </row>
        <row r="617">
          <cell r="B617">
            <v>1012147220</v>
          </cell>
          <cell r="C617">
            <v>2</v>
          </cell>
          <cell r="D617" t="str">
            <v>mechanical parts</v>
          </cell>
          <cell r="E617" t="str">
            <v>CMS40P Case Color Steel</v>
          </cell>
          <cell r="F617" t="str">
            <v>SS003</v>
          </cell>
          <cell r="G617">
            <v>102</v>
          </cell>
          <cell r="H617" t="str">
            <v>MAIN FIRST</v>
          </cell>
          <cell r="I617">
            <v>3.01</v>
          </cell>
          <cell r="J617" t="str">
            <v>USD</v>
          </cell>
        </row>
        <row r="618">
          <cell r="B618">
            <v>1012147370</v>
          </cell>
          <cell r="C618">
            <v>2</v>
          </cell>
          <cell r="D618" t="str">
            <v>mechanical parts</v>
          </cell>
          <cell r="E618" t="str">
            <v xml:space="preserve">CP10AL Case </v>
          </cell>
          <cell r="F618" t="str">
            <v>SS001</v>
          </cell>
          <cell r="G618">
            <v>102</v>
          </cell>
          <cell r="H618" t="str">
            <v>MAIN FIRST</v>
          </cell>
          <cell r="I618">
            <v>1.5</v>
          </cell>
          <cell r="J618" t="str">
            <v>USD</v>
          </cell>
        </row>
        <row r="619">
          <cell r="B619">
            <v>1012147440</v>
          </cell>
          <cell r="C619">
            <v>2</v>
          </cell>
          <cell r="D619" t="str">
            <v>mechanical parts</v>
          </cell>
          <cell r="E619" t="str">
            <v xml:space="preserve">CP40L Case </v>
          </cell>
          <cell r="F619" t="str">
            <v>SS002</v>
          </cell>
          <cell r="G619">
            <v>102</v>
          </cell>
          <cell r="H619" t="str">
            <v>MAIN FIRST</v>
          </cell>
          <cell r="I619">
            <v>2.93</v>
          </cell>
          <cell r="J619" t="str">
            <v>USD</v>
          </cell>
        </row>
        <row r="620">
          <cell r="B620">
            <v>1013532780</v>
          </cell>
          <cell r="C620">
            <v>2</v>
          </cell>
          <cell r="D620" t="str">
            <v>mechanical parts</v>
          </cell>
          <cell r="E620" t="str">
            <v>CP10AL Rear Panel</v>
          </cell>
          <cell r="F620" t="str">
            <v>PA001</v>
          </cell>
          <cell r="G620">
            <v>102</v>
          </cell>
          <cell r="H620" t="str">
            <v>MAIN FIRST</v>
          </cell>
          <cell r="I620">
            <v>0.435</v>
          </cell>
          <cell r="J620" t="str">
            <v>USD</v>
          </cell>
        </row>
        <row r="621">
          <cell r="B621">
            <v>1013532830</v>
          </cell>
          <cell r="C621">
            <v>2</v>
          </cell>
          <cell r="D621" t="str">
            <v>mechanical parts</v>
          </cell>
          <cell r="E621" t="str">
            <v>CP40L Rear Panel</v>
          </cell>
          <cell r="F621" t="str">
            <v>PA002</v>
          </cell>
          <cell r="G621">
            <v>102</v>
          </cell>
          <cell r="H621" t="str">
            <v>MAIN FIRST</v>
          </cell>
          <cell r="I621">
            <v>0.65100000000000002</v>
          </cell>
          <cell r="J621" t="str">
            <v>USD</v>
          </cell>
        </row>
        <row r="622">
          <cell r="B622">
            <v>1013532900</v>
          </cell>
          <cell r="C622">
            <v>2</v>
          </cell>
          <cell r="D622" t="str">
            <v>mechanical parts</v>
          </cell>
          <cell r="E622" t="str">
            <v>CP40SAL Rear Panel</v>
          </cell>
          <cell r="F622" t="str">
            <v>PA003</v>
          </cell>
          <cell r="G622">
            <v>102</v>
          </cell>
          <cell r="H622" t="str">
            <v>MAIN FIRST</v>
          </cell>
          <cell r="I622">
            <v>0.65100000000000002</v>
          </cell>
          <cell r="J622" t="str">
            <v>USD</v>
          </cell>
        </row>
        <row r="623">
          <cell r="B623">
            <v>1013533060</v>
          </cell>
          <cell r="C623">
            <v>2</v>
          </cell>
          <cell r="D623" t="str">
            <v>mechanical parts</v>
          </cell>
          <cell r="E623" t="str">
            <v>CMS40P Rear Panel</v>
          </cell>
          <cell r="F623" t="str">
            <v>PA004</v>
          </cell>
          <cell r="G623">
            <v>102</v>
          </cell>
          <cell r="H623" t="str">
            <v>MAIN FIRST</v>
          </cell>
          <cell r="I623">
            <v>0.80600000000000005</v>
          </cell>
          <cell r="J623" t="str">
            <v>USD</v>
          </cell>
        </row>
        <row r="624">
          <cell r="B624">
            <v>1013533170</v>
          </cell>
          <cell r="C624">
            <v>2</v>
          </cell>
          <cell r="D624" t="str">
            <v>mechanical parts</v>
          </cell>
          <cell r="E624" t="str">
            <v>CMS40P Setting Panel</v>
          </cell>
          <cell r="F624" t="str">
            <v>PA006</v>
          </cell>
          <cell r="G624">
            <v>102</v>
          </cell>
          <cell r="H624" t="str">
            <v>MAIN FIRST</v>
          </cell>
          <cell r="I624">
            <v>0.26900000000000002</v>
          </cell>
          <cell r="J624" t="str">
            <v>USD</v>
          </cell>
        </row>
        <row r="625">
          <cell r="B625">
            <v>1013533200</v>
          </cell>
          <cell r="C625">
            <v>2</v>
          </cell>
          <cell r="D625" t="str">
            <v>mechanical parts</v>
          </cell>
          <cell r="E625" t="str">
            <v>CMC0150 Rear Panel</v>
          </cell>
          <cell r="F625" t="str">
            <v>PA005</v>
          </cell>
          <cell r="G625">
            <v>102</v>
          </cell>
          <cell r="H625" t="str">
            <v>MAIN FIRST</v>
          </cell>
          <cell r="I625">
            <v>0.80600000000000005</v>
          </cell>
          <cell r="J625" t="str">
            <v>USD</v>
          </cell>
        </row>
        <row r="626">
          <cell r="B626">
            <v>1023189680</v>
          </cell>
          <cell r="C626">
            <v>2</v>
          </cell>
          <cell r="D626" t="str">
            <v>mechanical parts</v>
          </cell>
          <cell r="E626" t="str">
            <v>C-MS8 IEC Bracket</v>
          </cell>
          <cell r="F626" t="str">
            <v>SK003</v>
          </cell>
          <cell r="G626">
            <v>102</v>
          </cell>
          <cell r="H626" t="str">
            <v>MAIN FIRST</v>
          </cell>
          <cell r="I626">
            <v>0.19700000000000001</v>
          </cell>
          <cell r="J626" t="str">
            <v>USD</v>
          </cell>
        </row>
        <row r="627">
          <cell r="B627">
            <v>1011648290</v>
          </cell>
          <cell r="C627">
            <v>2</v>
          </cell>
          <cell r="D627" t="str">
            <v>mechanical parts</v>
          </cell>
          <cell r="E627" t="str">
            <v>CMS91D Chassis</v>
          </cell>
          <cell r="F627" t="str">
            <v>SV004</v>
          </cell>
          <cell r="G627">
            <v>102</v>
          </cell>
          <cell r="H627" t="str">
            <v>MAIN FIRST</v>
          </cell>
          <cell r="I627">
            <v>3.66</v>
          </cell>
          <cell r="J627" t="str">
            <v>USD</v>
          </cell>
        </row>
        <row r="628">
          <cell r="B628">
            <v>1011648410</v>
          </cell>
          <cell r="C628">
            <v>2</v>
          </cell>
          <cell r="D628" t="str">
            <v>mechanical parts</v>
          </cell>
          <cell r="E628" t="str">
            <v>CMS161D Chassis</v>
          </cell>
          <cell r="F628" t="str">
            <v>SV005</v>
          </cell>
          <cell r="G628">
            <v>102</v>
          </cell>
          <cell r="H628" t="str">
            <v>MAIN FIRST</v>
          </cell>
          <cell r="I628">
            <v>2.8</v>
          </cell>
          <cell r="J628" t="str">
            <v>USD</v>
          </cell>
        </row>
        <row r="629">
          <cell r="B629">
            <v>1012150860</v>
          </cell>
          <cell r="C629">
            <v>2</v>
          </cell>
          <cell r="D629" t="str">
            <v>mechanical parts</v>
          </cell>
          <cell r="E629" t="str">
            <v>CMS161D Case</v>
          </cell>
          <cell r="F629" t="str">
            <v>SS005</v>
          </cell>
          <cell r="G629">
            <v>102</v>
          </cell>
          <cell r="H629" t="str">
            <v>MAIN FIRST</v>
          </cell>
          <cell r="I629">
            <v>2.98</v>
          </cell>
          <cell r="J629" t="str">
            <v>USD</v>
          </cell>
        </row>
        <row r="630">
          <cell r="B630">
            <v>1012150710</v>
          </cell>
          <cell r="C630">
            <v>2</v>
          </cell>
          <cell r="D630" t="str">
            <v>mechanical parts</v>
          </cell>
          <cell r="E630" t="str">
            <v>CMS91D Case</v>
          </cell>
          <cell r="F630" t="str">
            <v>SS004</v>
          </cell>
          <cell r="G630">
            <v>102</v>
          </cell>
          <cell r="H630" t="str">
            <v>MAIN FIRST</v>
          </cell>
          <cell r="I630">
            <v>2.78</v>
          </cell>
          <cell r="J630" t="str">
            <v>USD</v>
          </cell>
        </row>
        <row r="631">
          <cell r="B631">
            <v>1011649280</v>
          </cell>
          <cell r="C631">
            <v>2</v>
          </cell>
          <cell r="D631" t="str">
            <v>mechanical parts</v>
          </cell>
          <cell r="E631" t="str">
            <v>CPV09 Chassis</v>
          </cell>
          <cell r="F631" t="str">
            <v>SV006</v>
          </cell>
          <cell r="G631">
            <v>102</v>
          </cell>
          <cell r="H631" t="str">
            <v>MAIN FIRST</v>
          </cell>
          <cell r="I631">
            <v>3.66</v>
          </cell>
          <cell r="J631" t="str">
            <v>USD</v>
          </cell>
        </row>
        <row r="632">
          <cell r="B632">
            <v>1012153210</v>
          </cell>
          <cell r="C632">
            <v>2</v>
          </cell>
          <cell r="D632" t="str">
            <v>mechanical parts</v>
          </cell>
          <cell r="E632" t="str">
            <v>S2950 Case sand grey painting</v>
          </cell>
          <cell r="F632" t="str">
            <v>SS007</v>
          </cell>
          <cell r="G632">
            <v>102</v>
          </cell>
          <cell r="H632" t="str">
            <v>MAIN FIRST</v>
          </cell>
          <cell r="I632">
            <v>2.78</v>
          </cell>
          <cell r="J632" t="str">
            <v>USD</v>
          </cell>
        </row>
        <row r="633">
          <cell r="B633">
            <v>1012153180</v>
          </cell>
          <cell r="C633">
            <v>3</v>
          </cell>
          <cell r="D633" t="str">
            <v>mechanical parts</v>
          </cell>
          <cell r="E633" t="str">
            <v>ZPCD901J Case cool grey painting</v>
          </cell>
          <cell r="F633" t="str">
            <v>SS008</v>
          </cell>
          <cell r="G633">
            <v>102</v>
          </cell>
          <cell r="H633" t="str">
            <v>MAIN FIRST</v>
          </cell>
          <cell r="I633">
            <v>3.2</v>
          </cell>
          <cell r="J633" t="str">
            <v>USD</v>
          </cell>
        </row>
        <row r="634">
          <cell r="B634">
            <v>1010475400</v>
          </cell>
          <cell r="C634">
            <v>2</v>
          </cell>
          <cell r="D634" t="str">
            <v>mechanical parts</v>
          </cell>
          <cell r="E634" t="str">
            <v>CP10AL Front Panel</v>
          </cell>
          <cell r="F634" t="str">
            <v>SJ014</v>
          </cell>
          <cell r="G634">
            <v>103</v>
          </cell>
          <cell r="H634" t="str">
            <v>東電企業</v>
          </cell>
          <cell r="I634">
            <v>2.48</v>
          </cell>
          <cell r="J634" t="str">
            <v>USD</v>
          </cell>
        </row>
        <row r="635">
          <cell r="B635" t="str">
            <v>101047559A</v>
          </cell>
          <cell r="C635">
            <v>2</v>
          </cell>
          <cell r="D635" t="str">
            <v>mechanical parts</v>
          </cell>
          <cell r="E635" t="str">
            <v>CP40L Front Panel</v>
          </cell>
          <cell r="F635" t="str">
            <v>SK001</v>
          </cell>
          <cell r="G635">
            <v>103</v>
          </cell>
          <cell r="H635" t="str">
            <v>東電企業</v>
          </cell>
          <cell r="I635">
            <v>2.83</v>
          </cell>
          <cell r="J635" t="str">
            <v>USD</v>
          </cell>
        </row>
        <row r="636">
          <cell r="B636" t="str">
            <v>101047559A</v>
          </cell>
          <cell r="C636">
            <v>2</v>
          </cell>
          <cell r="D636" t="str">
            <v>mechanical parts</v>
          </cell>
          <cell r="E636" t="str">
            <v>CP40L Front Panel</v>
          </cell>
          <cell r="F636" t="str">
            <v>SK001</v>
          </cell>
          <cell r="G636">
            <v>103</v>
          </cell>
          <cell r="H636" t="str">
            <v>東電企業</v>
          </cell>
          <cell r="I636">
            <v>2.83</v>
          </cell>
          <cell r="J636" t="str">
            <v>USD</v>
          </cell>
        </row>
        <row r="637">
          <cell r="B637" t="str">
            <v>1010475600</v>
          </cell>
          <cell r="C637">
            <v>2</v>
          </cell>
          <cell r="D637" t="str">
            <v>mechanical parts</v>
          </cell>
          <cell r="E637" t="str">
            <v>CP40SAL Front Panel</v>
          </cell>
          <cell r="F637" t="str">
            <v>L012</v>
          </cell>
          <cell r="G637">
            <v>103</v>
          </cell>
          <cell r="H637" t="str">
            <v>東電企業</v>
          </cell>
          <cell r="I637">
            <v>3.71</v>
          </cell>
          <cell r="J637" t="str">
            <v>USD</v>
          </cell>
        </row>
        <row r="638">
          <cell r="B638">
            <v>1010845500</v>
          </cell>
          <cell r="C638">
            <v>2</v>
          </cell>
          <cell r="D638" t="str">
            <v>mechanical parts</v>
          </cell>
          <cell r="E638" t="str">
            <v>Heat Sink 2511-50</v>
          </cell>
          <cell r="F638" t="str">
            <v>SB029</v>
          </cell>
          <cell r="G638">
            <v>103</v>
          </cell>
          <cell r="H638" t="str">
            <v>東電企業</v>
          </cell>
          <cell r="I638">
            <v>0.24</v>
          </cell>
          <cell r="J638" t="str">
            <v>USD</v>
          </cell>
        </row>
        <row r="639">
          <cell r="B639">
            <v>1020215360</v>
          </cell>
          <cell r="C639">
            <v>5</v>
          </cell>
          <cell r="D639" t="str">
            <v>connection parts</v>
          </cell>
          <cell r="E639" t="str">
            <v>RCM-6 PCB Support</v>
          </cell>
          <cell r="F639" t="str">
            <v>SJ005</v>
          </cell>
          <cell r="G639">
            <v>103</v>
          </cell>
          <cell r="H639" t="str">
            <v>東電企業</v>
          </cell>
          <cell r="I639">
            <v>2.4E-2</v>
          </cell>
          <cell r="J639" t="str">
            <v>USD</v>
          </cell>
        </row>
        <row r="640">
          <cell r="B640">
            <v>1020215520</v>
          </cell>
          <cell r="C640">
            <v>5</v>
          </cell>
          <cell r="D640" t="str">
            <v>connection parts</v>
          </cell>
          <cell r="E640" t="str">
            <v>RCM-8 PCB Support</v>
          </cell>
          <cell r="F640" t="str">
            <v>SL005</v>
          </cell>
          <cell r="G640">
            <v>103</v>
          </cell>
          <cell r="H640" t="str">
            <v>東電企業</v>
          </cell>
          <cell r="I640">
            <v>2.5700000000000001E-2</v>
          </cell>
          <cell r="J640" t="str">
            <v>USD</v>
          </cell>
        </row>
        <row r="641">
          <cell r="B641">
            <v>1020243620</v>
          </cell>
          <cell r="C641">
            <v>2</v>
          </cell>
          <cell r="D641" t="str">
            <v>mechanical parts</v>
          </cell>
          <cell r="E641" t="str">
            <v>Support M3*8*5.5</v>
          </cell>
          <cell r="F641" t="str">
            <v>SL010</v>
          </cell>
          <cell r="G641">
            <v>103</v>
          </cell>
          <cell r="H641" t="str">
            <v>東電企業</v>
          </cell>
          <cell r="I641">
            <v>3.6999999999999998E-2</v>
          </cell>
          <cell r="J641" t="str">
            <v>USD</v>
          </cell>
        </row>
        <row r="642">
          <cell r="B642">
            <v>1020235920</v>
          </cell>
          <cell r="C642">
            <v>2</v>
          </cell>
          <cell r="D642" t="str">
            <v>mechanical parts</v>
          </cell>
          <cell r="E642" t="str">
            <v>Support M3*10*5.5</v>
          </cell>
          <cell r="F642" t="str">
            <v>SL008</v>
          </cell>
          <cell r="G642">
            <v>103</v>
          </cell>
          <cell r="H642" t="str">
            <v>東電企業</v>
          </cell>
          <cell r="I642">
            <v>4.2000000000000003E-2</v>
          </cell>
          <cell r="J642" t="str">
            <v>USD</v>
          </cell>
        </row>
        <row r="643">
          <cell r="B643">
            <v>1021511230</v>
          </cell>
          <cell r="C643">
            <v>2</v>
          </cell>
          <cell r="D643" t="str">
            <v>mechanical parts</v>
          </cell>
          <cell r="E643" t="str">
            <v>D4 Knob Guide Black</v>
          </cell>
          <cell r="F643" t="str">
            <v>SL003</v>
          </cell>
          <cell r="G643">
            <v>103</v>
          </cell>
          <cell r="H643" t="str">
            <v>東電企業</v>
          </cell>
          <cell r="I643">
            <v>4.0599999999999997E-2</v>
          </cell>
          <cell r="J643" t="str">
            <v>USD</v>
          </cell>
        </row>
        <row r="644">
          <cell r="B644">
            <v>1021522050</v>
          </cell>
          <cell r="C644">
            <v>2</v>
          </cell>
          <cell r="D644" t="str">
            <v>mechanical parts</v>
          </cell>
          <cell r="E644" t="str">
            <v xml:space="preserve">WT760 Knob Joint </v>
          </cell>
          <cell r="F644" t="str">
            <v>SJ006</v>
          </cell>
          <cell r="G644">
            <v>103</v>
          </cell>
          <cell r="H644" t="str">
            <v>東電企業</v>
          </cell>
          <cell r="I644">
            <v>7.0599999999999996E-2</v>
          </cell>
          <cell r="J644" t="str">
            <v>USD</v>
          </cell>
        </row>
        <row r="645">
          <cell r="B645">
            <v>1022173770</v>
          </cell>
          <cell r="C645">
            <v>2</v>
          </cell>
          <cell r="D645" t="str">
            <v>mechanical parts</v>
          </cell>
          <cell r="E645" t="str">
            <v>E1231 SW Pixing Plate</v>
          </cell>
          <cell r="F645" t="str">
            <v>SJ007</v>
          </cell>
          <cell r="G645">
            <v>103</v>
          </cell>
          <cell r="H645" t="str">
            <v>東電企業</v>
          </cell>
          <cell r="I645">
            <v>8.2299999999999998E-2</v>
          </cell>
          <cell r="J645" t="str">
            <v>USD</v>
          </cell>
        </row>
        <row r="646">
          <cell r="B646" t="str">
            <v>V060300130</v>
          </cell>
          <cell r="C646">
            <v>6</v>
          </cell>
          <cell r="D646" t="str">
            <v>screw parts</v>
          </cell>
          <cell r="E646" t="str">
            <v>+Bind 3X8 FE ZNC</v>
          </cell>
          <cell r="F646" t="str">
            <v>SD019</v>
          </cell>
          <cell r="G646">
            <v>103</v>
          </cell>
          <cell r="H646" t="str">
            <v>東電企業</v>
          </cell>
          <cell r="I646">
            <v>2E-3</v>
          </cell>
          <cell r="J646" t="str">
            <v>USD</v>
          </cell>
        </row>
        <row r="647">
          <cell r="B647" t="str">
            <v>V060300260</v>
          </cell>
          <cell r="C647">
            <v>6</v>
          </cell>
          <cell r="D647" t="str">
            <v>screw parts</v>
          </cell>
          <cell r="E647" t="str">
            <v>+Bind 4X10 FE ZNC</v>
          </cell>
          <cell r="F647" t="str">
            <v>SD008</v>
          </cell>
          <cell r="G647">
            <v>103</v>
          </cell>
          <cell r="H647" t="str">
            <v>東電企業</v>
          </cell>
          <cell r="I647">
            <v>3.0000000000000001E-3</v>
          </cell>
          <cell r="J647" t="str">
            <v>USD</v>
          </cell>
        </row>
        <row r="648">
          <cell r="B648" t="str">
            <v>V060300310</v>
          </cell>
          <cell r="C648">
            <v>6</v>
          </cell>
          <cell r="D648" t="str">
            <v>screw parts</v>
          </cell>
          <cell r="E648" t="str">
            <v>+Bind 4X15 FE ZNC</v>
          </cell>
          <cell r="F648" t="str">
            <v>SD007</v>
          </cell>
          <cell r="G648">
            <v>103</v>
          </cell>
          <cell r="H648" t="str">
            <v>東電企業</v>
          </cell>
          <cell r="I648">
            <v>5.0000000000000001E-3</v>
          </cell>
          <cell r="J648" t="str">
            <v>USD</v>
          </cell>
        </row>
        <row r="649">
          <cell r="B649">
            <v>1110831650</v>
          </cell>
          <cell r="C649">
            <v>1</v>
          </cell>
          <cell r="D649" t="str">
            <v>electronics parts</v>
          </cell>
          <cell r="E649" t="str">
            <v>MO34PC LED(RED)</v>
          </cell>
          <cell r="F649" t="str">
            <v>SB012</v>
          </cell>
          <cell r="G649">
            <v>103</v>
          </cell>
          <cell r="H649" t="str">
            <v>東電企業</v>
          </cell>
          <cell r="I649">
            <v>2.5700000000000001E-2</v>
          </cell>
          <cell r="J649" t="str">
            <v>USD</v>
          </cell>
        </row>
        <row r="650">
          <cell r="B650">
            <v>1110831780</v>
          </cell>
          <cell r="C650">
            <v>1</v>
          </cell>
          <cell r="D650" t="str">
            <v>electronics parts</v>
          </cell>
          <cell r="E650" t="str">
            <v>MO34GC LED(GRN)</v>
          </cell>
          <cell r="F650" t="str">
            <v>SB017</v>
          </cell>
          <cell r="G650">
            <v>103</v>
          </cell>
          <cell r="H650" t="str">
            <v>東電企業</v>
          </cell>
          <cell r="I650">
            <v>2.5700000000000001E-2</v>
          </cell>
          <cell r="J650" t="str">
            <v>USD</v>
          </cell>
        </row>
        <row r="651">
          <cell r="B651">
            <v>1120439370</v>
          </cell>
          <cell r="C651">
            <v>1</v>
          </cell>
          <cell r="D651" t="str">
            <v>electronics parts</v>
          </cell>
          <cell r="E651" t="str">
            <v>RD1631111009-2MA(DT)</v>
          </cell>
          <cell r="F651" t="str">
            <v>SK006</v>
          </cell>
          <cell r="G651">
            <v>103</v>
          </cell>
          <cell r="H651" t="str">
            <v>東電企業</v>
          </cell>
          <cell r="I651">
            <v>0.68</v>
          </cell>
          <cell r="J651" t="str">
            <v>USD</v>
          </cell>
        </row>
        <row r="652">
          <cell r="B652" t="str">
            <v>114017309C</v>
          </cell>
          <cell r="C652">
            <v>1</v>
          </cell>
          <cell r="D652" t="str">
            <v>electronics parts</v>
          </cell>
          <cell r="E652" t="str">
            <v>PT-651 Power Transformer</v>
          </cell>
          <cell r="F652" t="str">
            <v>SA054</v>
          </cell>
          <cell r="G652">
            <v>103</v>
          </cell>
          <cell r="H652" t="str">
            <v>東電企業</v>
          </cell>
          <cell r="I652">
            <v>3.3519999999999999</v>
          </cell>
          <cell r="J652" t="str">
            <v>USD</v>
          </cell>
        </row>
        <row r="653">
          <cell r="B653">
            <v>1140518570</v>
          </cell>
          <cell r="C653">
            <v>1</v>
          </cell>
          <cell r="D653" t="str">
            <v>electronics parts</v>
          </cell>
          <cell r="E653" t="str">
            <v>RCH-110 391K</v>
          </cell>
          <cell r="F653" t="str">
            <v>SB019</v>
          </cell>
          <cell r="G653">
            <v>103</v>
          </cell>
          <cell r="H653" t="str">
            <v>東電企業</v>
          </cell>
          <cell r="I653">
            <v>0.33500000000000002</v>
          </cell>
          <cell r="J653" t="str">
            <v>USD</v>
          </cell>
        </row>
        <row r="654">
          <cell r="B654">
            <v>1141107160</v>
          </cell>
          <cell r="C654">
            <v>1</v>
          </cell>
          <cell r="D654" t="str">
            <v>electronics parts</v>
          </cell>
          <cell r="E654" t="str">
            <v>P-S7B 10.7M FM-DET Coil</v>
          </cell>
          <cell r="F654" t="str">
            <v>SB010</v>
          </cell>
          <cell r="G654">
            <v>103</v>
          </cell>
          <cell r="H654" t="str">
            <v>東電企業</v>
          </cell>
          <cell r="I654">
            <v>0.15</v>
          </cell>
          <cell r="J654" t="str">
            <v>USD</v>
          </cell>
        </row>
        <row r="655">
          <cell r="B655">
            <v>1141950430</v>
          </cell>
          <cell r="C655">
            <v>1</v>
          </cell>
          <cell r="D655" t="str">
            <v>electronics parts</v>
          </cell>
          <cell r="E655" t="str">
            <v>RCH-895-101K Coil</v>
          </cell>
          <cell r="F655" t="str">
            <v>SC015</v>
          </cell>
          <cell r="G655">
            <v>103</v>
          </cell>
          <cell r="H655" t="str">
            <v>東電企業</v>
          </cell>
          <cell r="I655">
            <v>0.16800000000000001</v>
          </cell>
          <cell r="J655" t="str">
            <v>USD</v>
          </cell>
        </row>
        <row r="656">
          <cell r="B656">
            <v>1141954010</v>
          </cell>
          <cell r="C656">
            <v>1</v>
          </cell>
          <cell r="D656" t="str">
            <v>electronics parts</v>
          </cell>
          <cell r="E656" t="str">
            <v>RCR-664D 101K</v>
          </cell>
          <cell r="F656" t="str">
            <v>SB007</v>
          </cell>
          <cell r="G656">
            <v>103</v>
          </cell>
          <cell r="H656" t="str">
            <v>東電企業</v>
          </cell>
          <cell r="I656">
            <v>0.23</v>
          </cell>
          <cell r="J656" t="str">
            <v>USD</v>
          </cell>
        </row>
        <row r="657">
          <cell r="B657">
            <v>1145104640</v>
          </cell>
          <cell r="C657">
            <v>1</v>
          </cell>
          <cell r="D657" t="str">
            <v>electronics parts</v>
          </cell>
          <cell r="E657" t="str">
            <v>DC Fan  KD1206PTS2</v>
          </cell>
          <cell r="F657" t="str">
            <v>SM001</v>
          </cell>
          <cell r="G657">
            <v>103</v>
          </cell>
          <cell r="H657" t="str">
            <v>東電企業</v>
          </cell>
          <cell r="I657">
            <v>2</v>
          </cell>
          <cell r="J657" t="str">
            <v>USD</v>
          </cell>
        </row>
        <row r="658">
          <cell r="B658">
            <v>1151210120</v>
          </cell>
          <cell r="C658">
            <v>1</v>
          </cell>
          <cell r="D658" t="str">
            <v>electronics parts</v>
          </cell>
          <cell r="E658" t="str">
            <v>SSTP12P-06R Slide SW</v>
          </cell>
          <cell r="F658" t="str">
            <v>SB005</v>
          </cell>
          <cell r="G658">
            <v>103</v>
          </cell>
          <cell r="H658" t="str">
            <v>東電企業</v>
          </cell>
          <cell r="I658">
            <v>8.3000000000000004E-2</v>
          </cell>
          <cell r="J658" t="str">
            <v>USD</v>
          </cell>
        </row>
        <row r="659">
          <cell r="B659">
            <v>1151224170</v>
          </cell>
          <cell r="C659">
            <v>1</v>
          </cell>
          <cell r="D659" t="str">
            <v>electronics parts</v>
          </cell>
          <cell r="E659" t="str">
            <v>SHB-239-05B Slide Switch</v>
          </cell>
          <cell r="F659" t="str">
            <v>SB014</v>
          </cell>
          <cell r="G659">
            <v>103</v>
          </cell>
          <cell r="H659" t="str">
            <v>東電企業</v>
          </cell>
          <cell r="I659">
            <v>0.14000000000000001</v>
          </cell>
          <cell r="J659" t="str">
            <v>USD</v>
          </cell>
        </row>
        <row r="660">
          <cell r="B660" t="str">
            <v>115230521A</v>
          </cell>
          <cell r="C660">
            <v>1</v>
          </cell>
          <cell r="D660" t="str">
            <v>electronics parts</v>
          </cell>
          <cell r="E660" t="str">
            <v>CP40SAL Sub PCB</v>
          </cell>
          <cell r="F660" t="str">
            <v>SG003</v>
          </cell>
          <cell r="G660">
            <v>103</v>
          </cell>
          <cell r="H660" t="str">
            <v>東電企業</v>
          </cell>
          <cell r="I660">
            <v>0.7</v>
          </cell>
          <cell r="J660" t="str">
            <v>USD</v>
          </cell>
        </row>
        <row r="661">
          <cell r="B661">
            <v>1210149000</v>
          </cell>
          <cell r="C661">
            <v>2</v>
          </cell>
          <cell r="D661" t="str">
            <v>mechanical parts</v>
          </cell>
          <cell r="E661" t="str">
            <v>Push Knob 10 BLK</v>
          </cell>
          <cell r="F661" t="str">
            <v>SL004</v>
          </cell>
          <cell r="G661">
            <v>103</v>
          </cell>
          <cell r="H661" t="str">
            <v>東電企業</v>
          </cell>
          <cell r="I661">
            <v>4.9500000000000002E-2</v>
          </cell>
          <cell r="J661" t="str">
            <v>USD</v>
          </cell>
        </row>
        <row r="662">
          <cell r="B662">
            <v>1230332970</v>
          </cell>
          <cell r="C662">
            <v>2</v>
          </cell>
          <cell r="D662" t="str">
            <v>mechanical parts</v>
          </cell>
          <cell r="E662" t="str">
            <v>WTJ032-04BB</v>
          </cell>
          <cell r="F662" t="str">
            <v>SB027</v>
          </cell>
          <cell r="G662">
            <v>103</v>
          </cell>
          <cell r="H662" t="str">
            <v>東電企業</v>
          </cell>
          <cell r="I662">
            <v>5.7000000000000002E-2</v>
          </cell>
          <cell r="J662" t="str">
            <v>USD</v>
          </cell>
        </row>
        <row r="663">
          <cell r="B663">
            <v>1230531760</v>
          </cell>
          <cell r="C663">
            <v>1</v>
          </cell>
          <cell r="D663" t="str">
            <v>electronics parts</v>
          </cell>
          <cell r="E663" t="str">
            <v>AC Socket SS-6C</v>
          </cell>
          <cell r="F663" t="str">
            <v>SJ012</v>
          </cell>
          <cell r="G663">
            <v>103</v>
          </cell>
          <cell r="H663" t="str">
            <v>東電企業</v>
          </cell>
          <cell r="I663">
            <v>9.6000000000000002E-2</v>
          </cell>
          <cell r="J663" t="str">
            <v>USD</v>
          </cell>
        </row>
        <row r="664">
          <cell r="B664">
            <v>1230526100</v>
          </cell>
          <cell r="C664">
            <v>1</v>
          </cell>
          <cell r="D664" t="str">
            <v>electronics parts</v>
          </cell>
          <cell r="E664" t="str">
            <v>AC Inlet SS-7B</v>
          </cell>
          <cell r="F664" t="str">
            <v>SK002</v>
          </cell>
          <cell r="G664">
            <v>103</v>
          </cell>
          <cell r="H664" t="str">
            <v>東電企業</v>
          </cell>
          <cell r="I664">
            <v>0.14799999999999999</v>
          </cell>
          <cell r="J664" t="str">
            <v>USD</v>
          </cell>
        </row>
        <row r="665">
          <cell r="B665">
            <v>1240431270</v>
          </cell>
          <cell r="C665">
            <v>2</v>
          </cell>
          <cell r="D665" t="str">
            <v>mechanical parts</v>
          </cell>
          <cell r="E665" t="str">
            <v>Wire Joints TM-1</v>
          </cell>
          <cell r="F665" t="str">
            <v>SJ001</v>
          </cell>
          <cell r="G665">
            <v>103</v>
          </cell>
          <cell r="H665" t="str">
            <v>東電企業</v>
          </cell>
          <cell r="I665">
            <v>2.5000000000000001E-2</v>
          </cell>
          <cell r="J665" t="str">
            <v>USD</v>
          </cell>
        </row>
        <row r="666">
          <cell r="B666">
            <v>1240271870</v>
          </cell>
          <cell r="C666">
            <v>2</v>
          </cell>
          <cell r="D666" t="str">
            <v>mechanical parts</v>
          </cell>
          <cell r="E666" t="str">
            <v>ST-311-9PH</v>
          </cell>
          <cell r="F666" t="str">
            <v>SB025</v>
          </cell>
          <cell r="G666">
            <v>103</v>
          </cell>
          <cell r="H666" t="str">
            <v>東電企業</v>
          </cell>
          <cell r="I666">
            <v>0.78</v>
          </cell>
          <cell r="J666" t="str">
            <v>USD</v>
          </cell>
        </row>
        <row r="667">
          <cell r="B667">
            <v>1240271940</v>
          </cell>
          <cell r="C667">
            <v>2</v>
          </cell>
          <cell r="D667" t="str">
            <v>mechanical parts</v>
          </cell>
          <cell r="E667" t="str">
            <v>ST-311/13.2-8PH</v>
          </cell>
          <cell r="F667" t="str">
            <v>SL009</v>
          </cell>
          <cell r="G667">
            <v>103</v>
          </cell>
          <cell r="H667" t="str">
            <v>東電企業</v>
          </cell>
          <cell r="I667">
            <v>0.7</v>
          </cell>
          <cell r="J667" t="str">
            <v>USD</v>
          </cell>
        </row>
        <row r="668">
          <cell r="B668">
            <v>1240312980</v>
          </cell>
          <cell r="C668">
            <v>2</v>
          </cell>
          <cell r="D668" t="str">
            <v>mechanical parts</v>
          </cell>
          <cell r="E668" t="str">
            <v>Earth Lug 4mm Ni, L Type</v>
          </cell>
          <cell r="F668" t="str">
            <v>SJ003</v>
          </cell>
          <cell r="G668">
            <v>103</v>
          </cell>
          <cell r="H668" t="str">
            <v>東電企業</v>
          </cell>
          <cell r="I668">
            <v>2.5999999999999999E-2</v>
          </cell>
          <cell r="J668" t="str">
            <v>USD</v>
          </cell>
        </row>
        <row r="669">
          <cell r="B669">
            <v>1240432370</v>
          </cell>
          <cell r="C669">
            <v>2</v>
          </cell>
          <cell r="D669" t="str">
            <v>mechanical parts</v>
          </cell>
          <cell r="E669" t="str">
            <v>Jumper 0.6*4.6*3/5*4.6</v>
          </cell>
          <cell r="F669" t="str">
            <v>SB004</v>
          </cell>
          <cell r="G669">
            <v>103</v>
          </cell>
          <cell r="H669" t="str">
            <v>東電企業</v>
          </cell>
          <cell r="I669">
            <v>6.0000000000000001E-3</v>
          </cell>
          <cell r="J669" t="str">
            <v>USD</v>
          </cell>
        </row>
        <row r="670">
          <cell r="B670">
            <v>1255117170</v>
          </cell>
          <cell r="C670">
            <v>2</v>
          </cell>
          <cell r="D670" t="str">
            <v>mechanical parts</v>
          </cell>
          <cell r="E670" t="str">
            <v>Wire Mount MWS-6</v>
          </cell>
          <cell r="F670" t="str">
            <v>SL002</v>
          </cell>
          <cell r="G670">
            <v>103</v>
          </cell>
          <cell r="H670" t="str">
            <v>東電企業</v>
          </cell>
          <cell r="I670">
            <v>2.2100000000000002E-2</v>
          </cell>
          <cell r="J670" t="str">
            <v>USD</v>
          </cell>
        </row>
        <row r="671">
          <cell r="B671">
            <v>1312765320</v>
          </cell>
          <cell r="C671">
            <v>2</v>
          </cell>
          <cell r="D671" t="str">
            <v>mechanical parts</v>
          </cell>
          <cell r="E671" t="str">
            <v>CC5220 Safety Earth Mark</v>
          </cell>
          <cell r="F671" t="str">
            <v>SJ002</v>
          </cell>
          <cell r="G671">
            <v>103</v>
          </cell>
          <cell r="H671" t="str">
            <v>東電企業</v>
          </cell>
          <cell r="I671">
            <v>3.7999999999999999E-2</v>
          </cell>
          <cell r="J671" t="str">
            <v>USD</v>
          </cell>
        </row>
        <row r="672">
          <cell r="B672" t="str">
            <v>V060300480</v>
          </cell>
          <cell r="C672">
            <v>6</v>
          </cell>
          <cell r="D672" t="str">
            <v>screw parts</v>
          </cell>
          <cell r="E672" t="str">
            <v>+Bind   3X6  FE NI</v>
          </cell>
          <cell r="F672" t="str">
            <v>SD017</v>
          </cell>
          <cell r="G672">
            <v>103</v>
          </cell>
          <cell r="H672" t="str">
            <v>東電企業</v>
          </cell>
          <cell r="I672">
            <v>2E-3</v>
          </cell>
          <cell r="J672" t="str">
            <v>USD</v>
          </cell>
        </row>
        <row r="673">
          <cell r="B673" t="str">
            <v>V060300570</v>
          </cell>
          <cell r="C673">
            <v>6</v>
          </cell>
          <cell r="D673" t="str">
            <v>screw parts</v>
          </cell>
          <cell r="E673" t="str">
            <v>+Bind  3X4  FE ZNC</v>
          </cell>
          <cell r="F673" t="str">
            <v>SD011</v>
          </cell>
          <cell r="G673">
            <v>103</v>
          </cell>
          <cell r="H673" t="str">
            <v>東電企業</v>
          </cell>
          <cell r="I673">
            <v>2E-3</v>
          </cell>
          <cell r="J673" t="str">
            <v>USD</v>
          </cell>
        </row>
        <row r="674">
          <cell r="B674" t="str">
            <v>V060300680</v>
          </cell>
          <cell r="C674">
            <v>6</v>
          </cell>
          <cell r="D674" t="str">
            <v>screw parts</v>
          </cell>
          <cell r="E674" t="str">
            <v>+Bind  3X6  FE ZNC</v>
          </cell>
          <cell r="F674" t="str">
            <v>SD013</v>
          </cell>
          <cell r="G674">
            <v>103</v>
          </cell>
          <cell r="H674" t="str">
            <v>東電企業</v>
          </cell>
          <cell r="I674">
            <v>2E-3</v>
          </cell>
          <cell r="J674" t="str">
            <v>USD</v>
          </cell>
        </row>
        <row r="675">
          <cell r="B675" t="str">
            <v>V060300710</v>
          </cell>
          <cell r="C675">
            <v>6</v>
          </cell>
          <cell r="D675" t="str">
            <v>screw parts</v>
          </cell>
          <cell r="E675" t="str">
            <v>+Bind  4X8  FE ZNC-BLK</v>
          </cell>
          <cell r="F675" t="str">
            <v>SD018</v>
          </cell>
          <cell r="G675">
            <v>103</v>
          </cell>
          <cell r="H675" t="str">
            <v>東電企業</v>
          </cell>
          <cell r="I675">
            <v>4.0000000000000001E-3</v>
          </cell>
          <cell r="J675" t="str">
            <v>USD</v>
          </cell>
        </row>
        <row r="676">
          <cell r="B676" t="str">
            <v>V063100380</v>
          </cell>
          <cell r="C676">
            <v>6</v>
          </cell>
          <cell r="D676" t="str">
            <v>screw parts</v>
          </cell>
          <cell r="E676" t="str">
            <v>+Bind B 3X12 FE ZNC</v>
          </cell>
          <cell r="F676" t="str">
            <v>SD015</v>
          </cell>
          <cell r="G676">
            <v>103</v>
          </cell>
          <cell r="H676" t="str">
            <v>東電企業</v>
          </cell>
          <cell r="I676">
            <v>4.0000000000000001E-3</v>
          </cell>
          <cell r="J676" t="str">
            <v>USD</v>
          </cell>
        </row>
        <row r="677">
          <cell r="B677" t="str">
            <v xml:space="preserve">V063100450 </v>
          </cell>
          <cell r="C677">
            <v>6</v>
          </cell>
          <cell r="D677" t="str">
            <v>screw parts</v>
          </cell>
          <cell r="E677" t="str">
            <v>+Bind B 3X6  FE ZNC</v>
          </cell>
          <cell r="F677" t="str">
            <v>SD016</v>
          </cell>
          <cell r="G677">
            <v>103</v>
          </cell>
          <cell r="H677" t="str">
            <v>東電企業</v>
          </cell>
          <cell r="I677">
            <v>3.0000000000000001E-3</v>
          </cell>
          <cell r="J677" t="str">
            <v>USD</v>
          </cell>
        </row>
        <row r="678">
          <cell r="B678" t="str">
            <v>V063100540</v>
          </cell>
          <cell r="C678">
            <v>6</v>
          </cell>
          <cell r="D678" t="str">
            <v>screw parts</v>
          </cell>
          <cell r="E678" t="str">
            <v>+Bind B-TIGHT 3X8  FE ZNC</v>
          </cell>
          <cell r="F678" t="str">
            <v>SD012</v>
          </cell>
          <cell r="G678">
            <v>103</v>
          </cell>
          <cell r="H678" t="str">
            <v>東電企業</v>
          </cell>
          <cell r="I678">
            <v>4.0000000000000001E-3</v>
          </cell>
          <cell r="J678" t="str">
            <v>USD</v>
          </cell>
        </row>
        <row r="679">
          <cell r="B679" t="str">
            <v>V063100650</v>
          </cell>
          <cell r="C679">
            <v>6</v>
          </cell>
          <cell r="D679" t="str">
            <v>screw parts</v>
          </cell>
          <cell r="E679" t="str">
            <v>+Bind B 4X10 FE ZNC</v>
          </cell>
          <cell r="F679" t="str">
            <v>SD001</v>
          </cell>
          <cell r="G679">
            <v>103</v>
          </cell>
          <cell r="H679" t="str">
            <v>東電企業</v>
          </cell>
          <cell r="I679">
            <v>6.0000000000000001E-3</v>
          </cell>
          <cell r="J679" t="str">
            <v>USD</v>
          </cell>
        </row>
        <row r="680">
          <cell r="B680" t="str">
            <v>V063100780</v>
          </cell>
          <cell r="C680">
            <v>6</v>
          </cell>
          <cell r="D680" t="str">
            <v>screw parts</v>
          </cell>
          <cell r="E680" t="str">
            <v>+Bind B 3X8  FE NI</v>
          </cell>
          <cell r="F680" t="str">
            <v>SD002</v>
          </cell>
          <cell r="G680">
            <v>103</v>
          </cell>
          <cell r="H680" t="str">
            <v>東電企業</v>
          </cell>
          <cell r="I680">
            <v>4.0000000000000001E-3</v>
          </cell>
          <cell r="J680" t="str">
            <v>USD</v>
          </cell>
        </row>
        <row r="681">
          <cell r="B681" t="str">
            <v>V066000120</v>
          </cell>
          <cell r="C681">
            <v>6</v>
          </cell>
          <cell r="D681" t="str">
            <v>screw parts</v>
          </cell>
          <cell r="E681" t="str">
            <v>+Pan B 3X8 FE ZNC</v>
          </cell>
          <cell r="F681" t="str">
            <v>SD020</v>
          </cell>
          <cell r="G681">
            <v>103</v>
          </cell>
          <cell r="H681" t="str">
            <v>東電企業</v>
          </cell>
          <cell r="I681">
            <v>2.2000000000000001E-3</v>
          </cell>
          <cell r="J681" t="str">
            <v>USD</v>
          </cell>
        </row>
        <row r="682">
          <cell r="B682" t="str">
            <v>V063100100</v>
          </cell>
          <cell r="C682">
            <v>6</v>
          </cell>
          <cell r="D682" t="str">
            <v>screw parts</v>
          </cell>
          <cell r="E682" t="str">
            <v>+Bind B-TIGHT 3X8  FE ZNC-BLK</v>
          </cell>
          <cell r="F682" t="str">
            <v>SD014</v>
          </cell>
          <cell r="G682">
            <v>103</v>
          </cell>
          <cell r="H682" t="str">
            <v>東電企業</v>
          </cell>
          <cell r="I682">
            <v>4.0000000000000001E-3</v>
          </cell>
          <cell r="J682" t="str">
            <v>USD</v>
          </cell>
        </row>
        <row r="683">
          <cell r="B683" t="str">
            <v>V312100170</v>
          </cell>
          <cell r="C683">
            <v>2</v>
          </cell>
          <cell r="D683" t="str">
            <v>mechanical parts</v>
          </cell>
          <cell r="E683" t="str">
            <v>Blank Name Plate 55*36mm</v>
          </cell>
          <cell r="F683" t="str">
            <v>SF013</v>
          </cell>
          <cell r="G683">
            <v>103</v>
          </cell>
          <cell r="H683" t="str">
            <v>東電企業</v>
          </cell>
          <cell r="I683">
            <v>2.8500000000000001E-2</v>
          </cell>
          <cell r="J683" t="str">
            <v>USD</v>
          </cell>
        </row>
        <row r="684">
          <cell r="B684">
            <v>1350105380</v>
          </cell>
          <cell r="C684">
            <v>7</v>
          </cell>
          <cell r="D684" t="str">
            <v xml:space="preserve">packing material </v>
          </cell>
          <cell r="E684" t="str">
            <v>TOA Tape (48*50M）</v>
          </cell>
          <cell r="F684" t="str">
            <v>SC017</v>
          </cell>
          <cell r="G684">
            <v>103</v>
          </cell>
          <cell r="H684" t="str">
            <v>東電企業</v>
          </cell>
          <cell r="I684">
            <v>0.78</v>
          </cell>
          <cell r="J684" t="str">
            <v>USD</v>
          </cell>
        </row>
        <row r="685">
          <cell r="B685" t="str">
            <v>V350100150</v>
          </cell>
          <cell r="C685">
            <v>7</v>
          </cell>
          <cell r="D685" t="str">
            <v xml:space="preserve">packing material </v>
          </cell>
          <cell r="E685" t="str">
            <v>OPP TAPE (48*50M) BROWN</v>
          </cell>
          <cell r="F685" t="str">
            <v xml:space="preserve">                                                                                                                                                                                                                                                               </v>
          </cell>
          <cell r="G685">
            <v>103</v>
          </cell>
          <cell r="H685" t="str">
            <v>東電企業</v>
          </cell>
          <cell r="I685">
            <v>0.42499999999999999</v>
          </cell>
          <cell r="J685" t="str">
            <v>USD</v>
          </cell>
        </row>
        <row r="686">
          <cell r="B686" t="str">
            <v>V255100150</v>
          </cell>
          <cell r="C686">
            <v>7</v>
          </cell>
          <cell r="D686" t="str">
            <v xml:space="preserve">packing material </v>
          </cell>
          <cell r="E686" t="str">
            <v>CABLE TIE YJ-100</v>
          </cell>
          <cell r="F686" t="str">
            <v>SJ008</v>
          </cell>
          <cell r="G686">
            <v>103</v>
          </cell>
          <cell r="H686" t="str">
            <v>東電企業</v>
          </cell>
          <cell r="I686">
            <v>3.0000000000000001E-3</v>
          </cell>
          <cell r="J686" t="str">
            <v>USD</v>
          </cell>
        </row>
        <row r="687">
          <cell r="B687">
            <v>1230211570</v>
          </cell>
          <cell r="C687">
            <v>2</v>
          </cell>
          <cell r="D687" t="str">
            <v>mechanical parts</v>
          </cell>
          <cell r="E687" t="str">
            <v>D Sub Connetor P/N103-0096-01</v>
          </cell>
          <cell r="F687" t="str">
            <v>SC013</v>
          </cell>
          <cell r="G687">
            <v>103</v>
          </cell>
          <cell r="H687" t="str">
            <v>東電企業</v>
          </cell>
          <cell r="I687">
            <v>0.33500000000000002</v>
          </cell>
          <cell r="J687" t="str">
            <v>USD</v>
          </cell>
        </row>
        <row r="688">
          <cell r="B688">
            <v>1230206640</v>
          </cell>
          <cell r="C688">
            <v>2</v>
          </cell>
          <cell r="D688" t="str">
            <v>mechanical parts</v>
          </cell>
          <cell r="E688" t="str">
            <v>J-C25-2C 25P Connector Case "JST" Brand</v>
          </cell>
          <cell r="F688" t="str">
            <v>SN003</v>
          </cell>
          <cell r="G688">
            <v>103</v>
          </cell>
          <cell r="H688" t="str">
            <v>東電企業</v>
          </cell>
          <cell r="I688">
            <v>0.97</v>
          </cell>
          <cell r="J688" t="str">
            <v>USD</v>
          </cell>
        </row>
        <row r="689">
          <cell r="B689" t="str">
            <v>V220100150</v>
          </cell>
          <cell r="C689">
            <v>2</v>
          </cell>
          <cell r="D689" t="str">
            <v>mechanical parts</v>
          </cell>
          <cell r="E689" t="str">
            <v>ULTube3/8 T-105BLK L=180</v>
          </cell>
          <cell r="F689" t="str">
            <v>SM002</v>
          </cell>
          <cell r="G689">
            <v>103</v>
          </cell>
          <cell r="H689" t="str">
            <v>東電企業</v>
          </cell>
          <cell r="I689">
            <v>6.5000000000000002E-2</v>
          </cell>
          <cell r="J689" t="str">
            <v>USD</v>
          </cell>
        </row>
        <row r="690">
          <cell r="B690" t="str">
            <v>V060100150</v>
          </cell>
          <cell r="C690">
            <v>6</v>
          </cell>
          <cell r="D690" t="str">
            <v>screw parts</v>
          </cell>
          <cell r="E690" t="str">
            <v>+Pan 3*6 3 Set Screw P4 FEZNC</v>
          </cell>
          <cell r="F690" t="str">
            <v>SD009</v>
          </cell>
          <cell r="G690">
            <v>103</v>
          </cell>
          <cell r="H690" t="str">
            <v>東電企業</v>
          </cell>
          <cell r="I690">
            <v>0.01</v>
          </cell>
          <cell r="J690" t="str">
            <v>USD</v>
          </cell>
        </row>
        <row r="691">
          <cell r="B691" t="str">
            <v>V060300860</v>
          </cell>
          <cell r="C691">
            <v>6</v>
          </cell>
          <cell r="D691" t="str">
            <v>screw parts</v>
          </cell>
          <cell r="E691" t="str">
            <v>+Bind 4*35 FE NI</v>
          </cell>
          <cell r="F691" t="str">
            <v>SD004</v>
          </cell>
          <cell r="G691">
            <v>103</v>
          </cell>
          <cell r="H691" t="str">
            <v>東電企業</v>
          </cell>
          <cell r="I691">
            <v>1.6E-2</v>
          </cell>
          <cell r="J691" t="str">
            <v>USD</v>
          </cell>
        </row>
        <row r="692">
          <cell r="B692" t="str">
            <v>V066200160</v>
          </cell>
          <cell r="C692">
            <v>6</v>
          </cell>
          <cell r="D692" t="str">
            <v>screw parts</v>
          </cell>
          <cell r="E692" t="str">
            <v>+Flat B 3*8 FE NI</v>
          </cell>
          <cell r="F692" t="str">
            <v>SD006</v>
          </cell>
          <cell r="G692">
            <v>103</v>
          </cell>
          <cell r="H692" t="str">
            <v>東電企業</v>
          </cell>
          <cell r="I692">
            <v>4.0000000000000001E-3</v>
          </cell>
          <cell r="J692" t="str">
            <v>USD</v>
          </cell>
        </row>
        <row r="693">
          <cell r="B693" t="str">
            <v>V063600150</v>
          </cell>
          <cell r="C693">
            <v>6</v>
          </cell>
          <cell r="D693" t="str">
            <v>screw parts</v>
          </cell>
          <cell r="E693" t="str">
            <v>Flange Nut M4 FE ZNC</v>
          </cell>
          <cell r="F693" t="str">
            <v>SD010</v>
          </cell>
          <cell r="G693">
            <v>103</v>
          </cell>
          <cell r="H693" t="str">
            <v>東電企業</v>
          </cell>
          <cell r="I693">
            <v>1.2999999999999999E-2</v>
          </cell>
          <cell r="J693" t="str">
            <v>USD</v>
          </cell>
        </row>
        <row r="694">
          <cell r="B694" t="str">
            <v>V063700180</v>
          </cell>
          <cell r="C694">
            <v>6</v>
          </cell>
          <cell r="D694" t="str">
            <v>screw parts</v>
          </cell>
          <cell r="E694" t="str">
            <v>Washer  3X8X0.5 FE ZNC</v>
          </cell>
          <cell r="F694" t="str">
            <v>SD005</v>
          </cell>
          <cell r="G694">
            <v>103</v>
          </cell>
          <cell r="H694" t="str">
            <v>東電企業</v>
          </cell>
          <cell r="I694">
            <v>2.3E-3</v>
          </cell>
          <cell r="J694" t="str">
            <v>USD</v>
          </cell>
        </row>
        <row r="695">
          <cell r="B695" t="str">
            <v>V063800130</v>
          </cell>
          <cell r="C695">
            <v>6</v>
          </cell>
          <cell r="D695" t="str">
            <v>screw parts</v>
          </cell>
          <cell r="E695" t="str">
            <v>S Washer M3   FE ZNC</v>
          </cell>
          <cell r="F695" t="str">
            <v>SD003</v>
          </cell>
          <cell r="G695">
            <v>103</v>
          </cell>
          <cell r="H695" t="str">
            <v>東電企業</v>
          </cell>
          <cell r="I695">
            <v>2E-3</v>
          </cell>
          <cell r="J695" t="str">
            <v>USD</v>
          </cell>
        </row>
        <row r="696">
          <cell r="B696" t="str">
            <v>111066748X</v>
          </cell>
          <cell r="C696">
            <v>1</v>
          </cell>
          <cell r="D696" t="str">
            <v>electronics parts</v>
          </cell>
          <cell r="E696" t="str">
            <v>NJM2241TE1 24mm</v>
          </cell>
          <cell r="F696" t="str">
            <v>CT603</v>
          </cell>
          <cell r="G696">
            <v>103</v>
          </cell>
          <cell r="H696" t="str">
            <v>東電企業</v>
          </cell>
          <cell r="I696">
            <v>0.67300000000000004</v>
          </cell>
          <cell r="J696" t="str">
            <v>USD</v>
          </cell>
        </row>
        <row r="697">
          <cell r="B697" t="str">
            <v>111066757X</v>
          </cell>
          <cell r="C697">
            <v>1</v>
          </cell>
          <cell r="D697" t="str">
            <v>electronics parts</v>
          </cell>
          <cell r="E697" t="str">
            <v>NJM 2103 TE3 12mm</v>
          </cell>
          <cell r="F697" t="str">
            <v>CT604</v>
          </cell>
          <cell r="G697">
            <v>103</v>
          </cell>
          <cell r="H697" t="str">
            <v>東電企業</v>
          </cell>
          <cell r="I697">
            <v>0.47299999999999998</v>
          </cell>
          <cell r="J697" t="str">
            <v>USD</v>
          </cell>
        </row>
        <row r="698">
          <cell r="B698" t="str">
            <v>111068625X</v>
          </cell>
          <cell r="C698">
            <v>1</v>
          </cell>
          <cell r="D698" t="str">
            <v>electronics parts</v>
          </cell>
          <cell r="E698" t="str">
            <v>NJM2520M  TE1  16mm</v>
          </cell>
          <cell r="F698" t="str">
            <v>CT610</v>
          </cell>
          <cell r="G698">
            <v>103</v>
          </cell>
          <cell r="H698" t="str">
            <v>東電企業</v>
          </cell>
          <cell r="I698">
            <v>0.309</v>
          </cell>
          <cell r="J698" t="str">
            <v>USD</v>
          </cell>
        </row>
        <row r="699">
          <cell r="B699" t="str">
            <v>113326062X</v>
          </cell>
          <cell r="C699">
            <v>1</v>
          </cell>
          <cell r="D699" t="str">
            <v>electronics parts</v>
          </cell>
          <cell r="E699" t="str">
            <v>MVK 10V 220MF 24mm</v>
          </cell>
          <cell r="F699" t="str">
            <v>CT653</v>
          </cell>
          <cell r="G699">
            <v>103</v>
          </cell>
          <cell r="H699" t="str">
            <v>東電企業</v>
          </cell>
          <cell r="I699">
            <v>9.4E-2</v>
          </cell>
          <cell r="J699" t="str">
            <v>USD</v>
          </cell>
        </row>
        <row r="700">
          <cell r="B700" t="str">
            <v>113329915X</v>
          </cell>
          <cell r="C700">
            <v>1</v>
          </cell>
          <cell r="D700" t="str">
            <v>electronics parts</v>
          </cell>
          <cell r="E700" t="str">
            <v>PXA 10VC 270MF  TAPING</v>
          </cell>
          <cell r="F700" t="str">
            <v>CT668</v>
          </cell>
          <cell r="G700">
            <v>103</v>
          </cell>
          <cell r="H700" t="str">
            <v>東電企業</v>
          </cell>
          <cell r="I700">
            <v>0.42399999999999999</v>
          </cell>
          <cell r="J700" t="str">
            <v>USD</v>
          </cell>
        </row>
        <row r="701">
          <cell r="B701" t="str">
            <v>113329928X</v>
          </cell>
          <cell r="C701">
            <v>1</v>
          </cell>
          <cell r="D701" t="str">
            <v>electronics parts</v>
          </cell>
          <cell r="E701" t="str">
            <v>PXA 6.3VC 330MF  TAPING</v>
          </cell>
          <cell r="F701" t="str">
            <v>CT669</v>
          </cell>
          <cell r="G701">
            <v>103</v>
          </cell>
          <cell r="H701" t="str">
            <v>東電企業</v>
          </cell>
          <cell r="I701">
            <v>0.42399999999999999</v>
          </cell>
          <cell r="J701" t="str">
            <v>USD</v>
          </cell>
        </row>
        <row r="702">
          <cell r="B702" t="str">
            <v>113420924X</v>
          </cell>
          <cell r="C702">
            <v>1</v>
          </cell>
          <cell r="D702" t="str">
            <v>electronics parts</v>
          </cell>
          <cell r="E702" t="str">
            <v>PXA 10VC 120MF    TAPING</v>
          </cell>
          <cell r="F702" t="str">
            <v>CT672</v>
          </cell>
          <cell r="G702">
            <v>103</v>
          </cell>
          <cell r="H702" t="str">
            <v>東電企業</v>
          </cell>
          <cell r="I702">
            <v>0.39400000000000002</v>
          </cell>
          <cell r="J702" t="str">
            <v>USD</v>
          </cell>
        </row>
        <row r="703">
          <cell r="B703" t="str">
            <v>111317194X</v>
          </cell>
          <cell r="C703">
            <v>1</v>
          </cell>
          <cell r="D703" t="str">
            <v>electronics parts</v>
          </cell>
          <cell r="E703" t="str">
            <v>TC4S11F  TE85R TAPING</v>
          </cell>
          <cell r="F703" t="str">
            <v>CT024</v>
          </cell>
          <cell r="G703">
            <v>103</v>
          </cell>
          <cell r="H703" t="str">
            <v>東電企業</v>
          </cell>
          <cell r="I703">
            <v>9.6000000000000002E-2</v>
          </cell>
          <cell r="J703" t="str">
            <v>USD</v>
          </cell>
        </row>
        <row r="704">
          <cell r="B704" t="str">
            <v>111115747X</v>
          </cell>
          <cell r="C704">
            <v>1</v>
          </cell>
          <cell r="D704" t="str">
            <v>electronics parts</v>
          </cell>
          <cell r="E704" t="str">
            <v>TC4584 BF   EL 16MM</v>
          </cell>
          <cell r="F704" t="str">
            <v>CT628</v>
          </cell>
          <cell r="G704">
            <v>103</v>
          </cell>
          <cell r="H704" t="str">
            <v>東電企業</v>
          </cell>
          <cell r="I704">
            <v>0.17</v>
          </cell>
          <cell r="J704" t="str">
            <v>USD</v>
          </cell>
        </row>
        <row r="705">
          <cell r="B705" t="str">
            <v>111310483X</v>
          </cell>
          <cell r="C705">
            <v>1</v>
          </cell>
          <cell r="D705" t="str">
            <v>electronics parts</v>
          </cell>
          <cell r="E705" t="str">
            <v>TC7S14F     TE85L  CHIP</v>
          </cell>
          <cell r="F705" t="str">
            <v>CT029</v>
          </cell>
          <cell r="G705">
            <v>103</v>
          </cell>
          <cell r="H705" t="str">
            <v>東電企業</v>
          </cell>
          <cell r="I705">
            <v>8.6999999999999994E-2</v>
          </cell>
          <cell r="J705" t="str">
            <v>USD</v>
          </cell>
        </row>
        <row r="706">
          <cell r="B706" t="str">
            <v>V063800260</v>
          </cell>
          <cell r="C706">
            <v>6</v>
          </cell>
          <cell r="D706" t="str">
            <v>screw parts</v>
          </cell>
          <cell r="E706" t="str">
            <v>S Washer M4 SWHR4 ZNC</v>
          </cell>
          <cell r="F706" t="str">
            <v>SB042</v>
          </cell>
          <cell r="G706">
            <v>103</v>
          </cell>
          <cell r="H706" t="str">
            <v>東電企業</v>
          </cell>
          <cell r="I706">
            <v>3.0000000000000001E-3</v>
          </cell>
          <cell r="J706" t="str">
            <v>USD</v>
          </cell>
        </row>
        <row r="707">
          <cell r="B707" t="str">
            <v>101048174A</v>
          </cell>
          <cell r="C707">
            <v>2</v>
          </cell>
          <cell r="D707" t="str">
            <v>mechanical parts</v>
          </cell>
          <cell r="E707" t="str">
            <v>CMS160S Front Panel</v>
          </cell>
          <cell r="F707" t="str">
            <v>PA011</v>
          </cell>
          <cell r="G707">
            <v>103</v>
          </cell>
          <cell r="H707" t="str">
            <v>東電企業</v>
          </cell>
          <cell r="I707">
            <v>3.84</v>
          </cell>
          <cell r="J707" t="str">
            <v>USD</v>
          </cell>
        </row>
        <row r="708">
          <cell r="B708" t="str">
            <v>101048196A</v>
          </cell>
          <cell r="C708">
            <v>2</v>
          </cell>
          <cell r="D708" t="str">
            <v>mechanical parts</v>
          </cell>
          <cell r="E708" t="str">
            <v>CMS91D Front Panel</v>
          </cell>
          <cell r="F708" t="str">
            <v>PA010</v>
          </cell>
          <cell r="G708">
            <v>103</v>
          </cell>
          <cell r="H708" t="str">
            <v>東電企業</v>
          </cell>
          <cell r="I708">
            <v>2.7</v>
          </cell>
          <cell r="J708" t="str">
            <v>USD</v>
          </cell>
        </row>
        <row r="709">
          <cell r="B709">
            <v>1020240920</v>
          </cell>
          <cell r="C709">
            <v>2</v>
          </cell>
          <cell r="D709" t="str">
            <v>mechanical parts</v>
          </cell>
          <cell r="E709" t="str">
            <v>CMS160D Led Spacer Led-4.5</v>
          </cell>
          <cell r="F709" t="str">
            <v>SB032</v>
          </cell>
          <cell r="G709">
            <v>103</v>
          </cell>
          <cell r="H709" t="str">
            <v>東電企業</v>
          </cell>
          <cell r="I709">
            <v>1.2E-2</v>
          </cell>
          <cell r="J709" t="str">
            <v>USD</v>
          </cell>
        </row>
        <row r="710">
          <cell r="B710">
            <v>1021539650</v>
          </cell>
          <cell r="C710">
            <v>2</v>
          </cell>
          <cell r="D710" t="str">
            <v>mechanical parts</v>
          </cell>
          <cell r="E710" t="str">
            <v>C-MS90S/D Knob Guide</v>
          </cell>
          <cell r="F710" t="str">
            <v>SB041</v>
          </cell>
          <cell r="G710">
            <v>103</v>
          </cell>
          <cell r="H710" t="str">
            <v>東電企業</v>
          </cell>
          <cell r="I710">
            <v>6.3E-2</v>
          </cell>
          <cell r="J710" t="str">
            <v>USD</v>
          </cell>
        </row>
        <row r="711">
          <cell r="B711" t="str">
            <v>115270857B</v>
          </cell>
          <cell r="C711">
            <v>1</v>
          </cell>
          <cell r="D711" t="str">
            <v>electronics parts</v>
          </cell>
          <cell r="E711" t="str">
            <v>P2G-CP10ALCOMPPCB154*145</v>
          </cell>
          <cell r="F711" t="str">
            <v>CP008</v>
          </cell>
          <cell r="G711">
            <v>103</v>
          </cell>
          <cell r="H711" t="str">
            <v>東電企業</v>
          </cell>
          <cell r="I711">
            <v>2.2000000000000002</v>
          </cell>
          <cell r="J711" t="str">
            <v>USD</v>
          </cell>
        </row>
        <row r="712">
          <cell r="B712" t="str">
            <v>115270893B</v>
          </cell>
          <cell r="C712">
            <v>1</v>
          </cell>
          <cell r="D712" t="str">
            <v>electronics parts</v>
          </cell>
          <cell r="E712" t="str">
            <v>P2G-CP40SAL COMP 230*230</v>
          </cell>
          <cell r="F712" t="str">
            <v>CP009</v>
          </cell>
          <cell r="G712">
            <v>103</v>
          </cell>
          <cell r="H712" t="str">
            <v>東電企業</v>
          </cell>
          <cell r="I712">
            <v>5.6</v>
          </cell>
          <cell r="J712" t="str">
            <v>USD</v>
          </cell>
        </row>
        <row r="713">
          <cell r="B713">
            <v>1155117270</v>
          </cell>
          <cell r="C713">
            <v>2</v>
          </cell>
          <cell r="D713" t="str">
            <v>mechanical parts</v>
          </cell>
          <cell r="E713" t="str">
            <v>CMS160D Rubber Keypad</v>
          </cell>
          <cell r="F713" t="str">
            <v>SB036</v>
          </cell>
          <cell r="G713">
            <v>103</v>
          </cell>
          <cell r="H713" t="str">
            <v>東電企業</v>
          </cell>
          <cell r="I713">
            <v>0.432</v>
          </cell>
          <cell r="J713" t="str">
            <v>USD</v>
          </cell>
        </row>
        <row r="714">
          <cell r="B714">
            <v>1230208110</v>
          </cell>
          <cell r="C714">
            <v>2</v>
          </cell>
          <cell r="D714" t="str">
            <v>mechanical parts</v>
          </cell>
          <cell r="E714" t="str">
            <v xml:space="preserve">D SUB 213A-25DSBAAA3 </v>
          </cell>
          <cell r="F714" t="str">
            <v>SJ013</v>
          </cell>
          <cell r="G714">
            <v>103</v>
          </cell>
          <cell r="H714" t="str">
            <v>東電企業</v>
          </cell>
          <cell r="I714">
            <v>1.25</v>
          </cell>
          <cell r="J714" t="str">
            <v>USD</v>
          </cell>
        </row>
        <row r="715">
          <cell r="B715" t="str">
            <v>V258000530</v>
          </cell>
          <cell r="C715">
            <v>5</v>
          </cell>
          <cell r="D715" t="str">
            <v>connection parts</v>
          </cell>
          <cell r="E715" t="str">
            <v>UL LEAD WIRE 1672#22 WHT 2000F/ROLL</v>
          </cell>
          <cell r="F715" t="str">
            <v>SE067</v>
          </cell>
          <cell r="G715">
            <v>103</v>
          </cell>
          <cell r="H715" t="str">
            <v>東電企業</v>
          </cell>
          <cell r="I715">
            <v>4.7500000000000001E-2</v>
          </cell>
          <cell r="J715" t="str">
            <v>USD</v>
          </cell>
        </row>
        <row r="716">
          <cell r="B716" t="str">
            <v>V258000640</v>
          </cell>
          <cell r="C716">
            <v>5</v>
          </cell>
          <cell r="D716" t="str">
            <v>connection parts</v>
          </cell>
          <cell r="E716" t="str">
            <v>UL LEAD WIRE 1672#22 BLK 2000F/ROLL</v>
          </cell>
          <cell r="F716" t="str">
            <v>SE066</v>
          </cell>
          <cell r="G716">
            <v>103</v>
          </cell>
          <cell r="H716" t="str">
            <v>東電企業</v>
          </cell>
          <cell r="I716">
            <v>4.7500000000000001E-2</v>
          </cell>
          <cell r="J716" t="str">
            <v>USD</v>
          </cell>
        </row>
        <row r="717">
          <cell r="B717" t="str">
            <v>V258000770</v>
          </cell>
          <cell r="C717">
            <v>5</v>
          </cell>
          <cell r="D717" t="str">
            <v>connection parts</v>
          </cell>
          <cell r="E717" t="str">
            <v>UL LEAD WIRE 1015#18 GRN/YEL 2000F/ROLL</v>
          </cell>
          <cell r="F717" t="str">
            <v>SE068</v>
          </cell>
          <cell r="G717">
            <v>103</v>
          </cell>
          <cell r="H717" t="str">
            <v>東電企業</v>
          </cell>
          <cell r="I717">
            <v>5.0799999999999998E-2</v>
          </cell>
          <cell r="J717" t="str">
            <v>USD</v>
          </cell>
        </row>
        <row r="718">
          <cell r="B718">
            <v>1230208390</v>
          </cell>
          <cell r="C718">
            <v>2</v>
          </cell>
          <cell r="D718" t="str">
            <v>mechanical parts</v>
          </cell>
          <cell r="E718" t="str">
            <v>D SUB SHIELD COVER J-C25-1C 25P</v>
          </cell>
          <cell r="F718" t="str">
            <v>SB043</v>
          </cell>
          <cell r="G718">
            <v>103</v>
          </cell>
          <cell r="H718" t="str">
            <v>東電企業</v>
          </cell>
          <cell r="I718">
            <v>0.97</v>
          </cell>
          <cell r="J718" t="str">
            <v>USD</v>
          </cell>
        </row>
        <row r="719">
          <cell r="B719">
            <v>1010486460</v>
          </cell>
          <cell r="C719">
            <v>2</v>
          </cell>
          <cell r="D719" t="str">
            <v>mechanical parts</v>
          </cell>
          <cell r="E719" t="str">
            <v>CPV09 Front panel painting silk</v>
          </cell>
          <cell r="F719" t="str">
            <v>SJ019</v>
          </cell>
          <cell r="G719">
            <v>103</v>
          </cell>
          <cell r="H719" t="str">
            <v>東電企業</v>
          </cell>
          <cell r="I719">
            <v>3.58</v>
          </cell>
          <cell r="J719" t="str">
            <v>USD</v>
          </cell>
        </row>
        <row r="720">
          <cell r="B720">
            <v>1010487740</v>
          </cell>
          <cell r="C720">
            <v>2</v>
          </cell>
          <cell r="D720" t="str">
            <v>mechanical parts</v>
          </cell>
          <cell r="E720" t="str">
            <v>S2950 Front panel painting silk</v>
          </cell>
          <cell r="F720" t="str">
            <v>SJ018</v>
          </cell>
          <cell r="G720">
            <v>103</v>
          </cell>
          <cell r="H720" t="str">
            <v>東電企業</v>
          </cell>
          <cell r="I720">
            <v>3.67</v>
          </cell>
          <cell r="J720" t="str">
            <v>USD</v>
          </cell>
        </row>
        <row r="721">
          <cell r="B721">
            <v>2010406720</v>
          </cell>
          <cell r="C721">
            <v>2</v>
          </cell>
          <cell r="D721" t="str">
            <v>mechanical parts</v>
          </cell>
          <cell r="E721" t="str">
            <v>VP9103 Front panel painting-TOSHIBA</v>
          </cell>
          <cell r="F721" t="str">
            <v>SQ021</v>
          </cell>
          <cell r="G721">
            <v>103</v>
          </cell>
          <cell r="H721" t="str">
            <v>東電企業</v>
          </cell>
          <cell r="I721">
            <v>3.58</v>
          </cell>
          <cell r="J721" t="str">
            <v>USD</v>
          </cell>
        </row>
        <row r="722">
          <cell r="B722">
            <v>1010488680</v>
          </cell>
          <cell r="C722">
            <v>2</v>
          </cell>
          <cell r="D722" t="str">
            <v>mechanical parts</v>
          </cell>
          <cell r="E722" t="str">
            <v>ZPCD90J Front panel painting-CBC</v>
          </cell>
          <cell r="F722" t="str">
            <v>SJ017</v>
          </cell>
          <cell r="G722">
            <v>103</v>
          </cell>
          <cell r="H722" t="str">
            <v>東電企業</v>
          </cell>
          <cell r="I722">
            <v>3.58</v>
          </cell>
          <cell r="J722" t="str">
            <v>USD</v>
          </cell>
        </row>
        <row r="723">
          <cell r="B723">
            <v>1021114510</v>
          </cell>
          <cell r="C723">
            <v>2</v>
          </cell>
          <cell r="D723" t="str">
            <v>mechanical parts</v>
          </cell>
          <cell r="E723" t="str">
            <v>YW450 Spring</v>
          </cell>
          <cell r="F723" t="str">
            <v>SC020</v>
          </cell>
          <cell r="G723">
            <v>103</v>
          </cell>
          <cell r="H723" t="str">
            <v>東電企業</v>
          </cell>
          <cell r="I723">
            <v>1.4999999999999999E-2</v>
          </cell>
          <cell r="J723" t="str">
            <v>USD</v>
          </cell>
        </row>
        <row r="724">
          <cell r="B724">
            <v>1021541190</v>
          </cell>
          <cell r="C724">
            <v>2</v>
          </cell>
          <cell r="D724" t="str">
            <v>mechanical parts</v>
          </cell>
          <cell r="E724" t="str">
            <v>TCR0420 Mount base</v>
          </cell>
          <cell r="F724" t="str">
            <v>SC025</v>
          </cell>
          <cell r="G724">
            <v>103</v>
          </cell>
          <cell r="H724" t="str">
            <v>東電企業</v>
          </cell>
          <cell r="I724">
            <v>0.12</v>
          </cell>
          <cell r="J724" t="str">
            <v>USD</v>
          </cell>
        </row>
        <row r="725">
          <cell r="B725" t="str">
            <v>102215706A</v>
          </cell>
          <cell r="C725">
            <v>2</v>
          </cell>
          <cell r="D725" t="str">
            <v>mechanical parts</v>
          </cell>
          <cell r="E725" t="str">
            <v>Clip for C-CC10L</v>
          </cell>
          <cell r="F725" t="str">
            <v>SC021</v>
          </cell>
          <cell r="G725">
            <v>103</v>
          </cell>
          <cell r="H725" t="str">
            <v>東電企業</v>
          </cell>
          <cell r="I725">
            <v>9.1999999999999998E-2</v>
          </cell>
          <cell r="J725" t="str">
            <v>USD</v>
          </cell>
        </row>
        <row r="726">
          <cell r="B726" t="str">
            <v>102313822C</v>
          </cell>
          <cell r="C726">
            <v>2</v>
          </cell>
          <cell r="D726" t="str">
            <v>mechanical parts</v>
          </cell>
          <cell r="E726" t="str">
            <v>CBC31Camera mount bracket</v>
          </cell>
          <cell r="F726" t="str">
            <v>SI016</v>
          </cell>
          <cell r="G726">
            <v>103</v>
          </cell>
          <cell r="H726" t="str">
            <v>東電企業</v>
          </cell>
          <cell r="I726">
            <v>4.9000000000000004</v>
          </cell>
          <cell r="J726" t="str">
            <v>USD</v>
          </cell>
        </row>
        <row r="727">
          <cell r="B727" t="str">
            <v>V060301050</v>
          </cell>
          <cell r="C727">
            <v>6</v>
          </cell>
          <cell r="D727" t="str">
            <v>screw parts</v>
          </cell>
          <cell r="E727" t="str">
            <v>+Bind 2.5*7.5*S4 NI</v>
          </cell>
          <cell r="F727" t="str">
            <v>SD025</v>
          </cell>
          <cell r="G727">
            <v>103</v>
          </cell>
          <cell r="H727" t="str">
            <v>東電企業</v>
          </cell>
          <cell r="I727">
            <v>5.0000000000000001E-3</v>
          </cell>
          <cell r="J727" t="str">
            <v>USD</v>
          </cell>
        </row>
        <row r="728">
          <cell r="B728" t="str">
            <v>114110774X</v>
          </cell>
          <cell r="C728">
            <v>1</v>
          </cell>
          <cell r="D728" t="str">
            <v>electronics parts</v>
          </cell>
          <cell r="E728" t="str">
            <v>WTU1800 Coil CP55 TAPING</v>
          </cell>
          <cell r="F728" t="str">
            <v>CT704</v>
          </cell>
          <cell r="G728">
            <v>103</v>
          </cell>
          <cell r="H728" t="str">
            <v>東電企業</v>
          </cell>
          <cell r="I728">
            <v>0.34799999999999998</v>
          </cell>
          <cell r="J728" t="str">
            <v>USD</v>
          </cell>
        </row>
        <row r="729">
          <cell r="B729" t="str">
            <v>114198158X</v>
          </cell>
          <cell r="C729">
            <v>1</v>
          </cell>
          <cell r="D729" t="str">
            <v>electronics parts</v>
          </cell>
          <cell r="E729" t="str">
            <v>Coil CDRH74-390MC</v>
          </cell>
          <cell r="F729" t="str">
            <v>CT705</v>
          </cell>
          <cell r="G729">
            <v>103</v>
          </cell>
          <cell r="H729" t="str">
            <v>東電企業</v>
          </cell>
          <cell r="I729">
            <v>0.36</v>
          </cell>
          <cell r="J729" t="str">
            <v>USD</v>
          </cell>
        </row>
        <row r="730">
          <cell r="B730" t="str">
            <v>115212408B</v>
          </cell>
          <cell r="C730">
            <v>1</v>
          </cell>
          <cell r="D730" t="str">
            <v>electronics parts</v>
          </cell>
          <cell r="E730" t="str">
            <v>P2G-CPV09 POWER 154*164</v>
          </cell>
          <cell r="F730" t="str">
            <v>CP011</v>
          </cell>
          <cell r="G730">
            <v>103</v>
          </cell>
          <cell r="H730" t="str">
            <v>東電企業</v>
          </cell>
          <cell r="I730">
            <v>3.16</v>
          </cell>
          <cell r="J730" t="str">
            <v>USD</v>
          </cell>
        </row>
        <row r="731">
          <cell r="B731">
            <v>1152124190</v>
          </cell>
          <cell r="C731">
            <v>1</v>
          </cell>
          <cell r="D731" t="str">
            <v>electronics parts</v>
          </cell>
          <cell r="E731" t="str">
            <v>P2G-CPV09 FRONT 154*212</v>
          </cell>
          <cell r="F731" t="str">
            <v>CP010</v>
          </cell>
          <cell r="G731">
            <v>103</v>
          </cell>
          <cell r="H731" t="str">
            <v>東電企業</v>
          </cell>
          <cell r="I731">
            <v>4.6100000000000003</v>
          </cell>
          <cell r="J731" t="str">
            <v>USD</v>
          </cell>
        </row>
        <row r="732">
          <cell r="B732" t="str">
            <v>115271085A</v>
          </cell>
          <cell r="C732">
            <v>1</v>
          </cell>
          <cell r="D732" t="str">
            <v>electronics parts</v>
          </cell>
          <cell r="E732" t="str">
            <v>P2G-CPV09 MAIN 230*270</v>
          </cell>
          <cell r="F732" t="str">
            <v>CP012</v>
          </cell>
          <cell r="G732">
            <v>103</v>
          </cell>
          <cell r="H732" t="str">
            <v>東電企業</v>
          </cell>
          <cell r="I732">
            <v>8.2100000000000009</v>
          </cell>
          <cell r="J732" t="str">
            <v>USD</v>
          </cell>
        </row>
        <row r="733">
          <cell r="B733" t="str">
            <v>115280641B</v>
          </cell>
          <cell r="C733">
            <v>1</v>
          </cell>
          <cell r="D733" t="str">
            <v>electronics parts</v>
          </cell>
          <cell r="E733" t="str">
            <v>P4G-TCR0350 POWER PCB</v>
          </cell>
          <cell r="F733" t="str">
            <v>CP014</v>
          </cell>
          <cell r="G733">
            <v>103</v>
          </cell>
          <cell r="H733" t="str">
            <v>東電企業</v>
          </cell>
          <cell r="I733">
            <v>4.05</v>
          </cell>
          <cell r="J733" t="str">
            <v>USD</v>
          </cell>
        </row>
        <row r="734">
          <cell r="B734" t="str">
            <v>V060100280</v>
          </cell>
          <cell r="C734">
            <v>6</v>
          </cell>
          <cell r="D734" t="str">
            <v>screw parts</v>
          </cell>
          <cell r="E734" t="str">
            <v>+Pan 3*8 3 Set screw  P4 FEZNC</v>
          </cell>
          <cell r="F734" t="str">
            <v>SD032</v>
          </cell>
          <cell r="G734">
            <v>103</v>
          </cell>
          <cell r="H734" t="str">
            <v>東電企業</v>
          </cell>
          <cell r="I734">
            <v>8.0000000000000002E-3</v>
          </cell>
          <cell r="J734" t="str">
            <v>USD</v>
          </cell>
        </row>
        <row r="735">
          <cell r="B735" t="str">
            <v>V060100330</v>
          </cell>
          <cell r="C735">
            <v>6</v>
          </cell>
          <cell r="D735" t="str">
            <v>screw parts</v>
          </cell>
          <cell r="E735" t="str">
            <v>+Pan 3*10 3 Set screw  P4 FEZNC</v>
          </cell>
          <cell r="F735" t="str">
            <v>SD034</v>
          </cell>
          <cell r="G735">
            <v>103</v>
          </cell>
          <cell r="H735" t="str">
            <v>東電企業</v>
          </cell>
          <cell r="I735">
            <v>8.0000000000000002E-3</v>
          </cell>
          <cell r="J735" t="str">
            <v>USD</v>
          </cell>
        </row>
        <row r="736">
          <cell r="B736" t="str">
            <v>V060100590</v>
          </cell>
          <cell r="C736">
            <v>6</v>
          </cell>
          <cell r="D736" t="str">
            <v>screw parts</v>
          </cell>
          <cell r="E736" t="str">
            <v>+Pan 2x3 FE ZNC- BLK</v>
          </cell>
          <cell r="F736" t="str">
            <v>SD029</v>
          </cell>
          <cell r="G736">
            <v>103</v>
          </cell>
          <cell r="H736" t="str">
            <v>東電企業</v>
          </cell>
          <cell r="I736">
            <v>3.0000000000000001E-3</v>
          </cell>
          <cell r="J736" t="str">
            <v>USD</v>
          </cell>
        </row>
        <row r="737">
          <cell r="B737" t="str">
            <v>V060600250</v>
          </cell>
          <cell r="C737">
            <v>6</v>
          </cell>
          <cell r="D737" t="str">
            <v>screw parts</v>
          </cell>
          <cell r="E737" t="str">
            <v>+Pan B 2.6*6 FE ZNC-BLK</v>
          </cell>
          <cell r="F737" t="str">
            <v>SD028</v>
          </cell>
          <cell r="G737">
            <v>103</v>
          </cell>
          <cell r="H737" t="str">
            <v>東電企業</v>
          </cell>
          <cell r="I737">
            <v>4.0000000000000001E-3</v>
          </cell>
          <cell r="J737" t="str">
            <v>USD</v>
          </cell>
        </row>
        <row r="738">
          <cell r="B738" t="str">
            <v>V060300930</v>
          </cell>
          <cell r="C738">
            <v>6</v>
          </cell>
          <cell r="D738" t="str">
            <v>screw parts</v>
          </cell>
          <cell r="E738" t="str">
            <v>+Bind 3*8 FE NI</v>
          </cell>
          <cell r="F738" t="str">
            <v>SD026</v>
          </cell>
          <cell r="G738">
            <v>103</v>
          </cell>
          <cell r="H738" t="str">
            <v>東電企業</v>
          </cell>
          <cell r="I738">
            <v>3.0000000000000001E-3</v>
          </cell>
          <cell r="J738" t="str">
            <v>USD</v>
          </cell>
        </row>
        <row r="739">
          <cell r="B739" t="str">
            <v>V066200290</v>
          </cell>
          <cell r="C739">
            <v>6</v>
          </cell>
          <cell r="D739" t="str">
            <v>screw parts</v>
          </cell>
          <cell r="E739" t="str">
            <v>+Flat B 2.6*5 FE NI</v>
          </cell>
          <cell r="F739" t="str">
            <v>SD027</v>
          </cell>
          <cell r="G739">
            <v>103</v>
          </cell>
          <cell r="H739" t="str">
            <v>東電企業</v>
          </cell>
          <cell r="I739">
            <v>5.0000000000000001E-3</v>
          </cell>
          <cell r="J739" t="str">
            <v>USD</v>
          </cell>
        </row>
        <row r="740">
          <cell r="B740" t="str">
            <v>V063100900</v>
          </cell>
          <cell r="C740">
            <v>6</v>
          </cell>
          <cell r="D740" t="str">
            <v>screw parts</v>
          </cell>
          <cell r="E740" t="str">
            <v>+Bind B 3X10 FE ZNC</v>
          </cell>
          <cell r="F740" t="str">
            <v>SD033</v>
          </cell>
          <cell r="G740">
            <v>103</v>
          </cell>
          <cell r="H740" t="str">
            <v>東電企業</v>
          </cell>
          <cell r="I740">
            <v>5.0000000000000001E-3</v>
          </cell>
          <cell r="J740" t="str">
            <v>USD</v>
          </cell>
        </row>
        <row r="741">
          <cell r="B741" t="str">
            <v>V063600280</v>
          </cell>
          <cell r="C741">
            <v>6</v>
          </cell>
          <cell r="D741" t="str">
            <v>screw parts</v>
          </cell>
          <cell r="E741" t="str">
            <v>Flange Nut M3 FE ZNC</v>
          </cell>
          <cell r="F741" t="str">
            <v>SD035</v>
          </cell>
          <cell r="G741">
            <v>103</v>
          </cell>
          <cell r="H741" t="str">
            <v>東電企業</v>
          </cell>
          <cell r="I741">
            <v>0.01</v>
          </cell>
          <cell r="J741" t="str">
            <v>USD</v>
          </cell>
        </row>
        <row r="742">
          <cell r="B742">
            <v>1253181740</v>
          </cell>
          <cell r="C742">
            <v>2</v>
          </cell>
          <cell r="D742" t="str">
            <v>mechanical parts</v>
          </cell>
          <cell r="E742" t="str">
            <v>YA-301 CEE Power Cord</v>
          </cell>
          <cell r="F742" t="str">
            <v>SD038</v>
          </cell>
          <cell r="G742">
            <v>103</v>
          </cell>
          <cell r="H742" t="str">
            <v>東電企業</v>
          </cell>
          <cell r="I742">
            <v>1.55</v>
          </cell>
          <cell r="J742" t="str">
            <v>USD</v>
          </cell>
        </row>
        <row r="743">
          <cell r="B743">
            <v>1253182000</v>
          </cell>
          <cell r="C743">
            <v>2</v>
          </cell>
          <cell r="D743" t="str">
            <v>mechanical parts</v>
          </cell>
          <cell r="E743" t="str">
            <v>YA-304 CEE Power Cord</v>
          </cell>
          <cell r="F743" t="str">
            <v>SC050</v>
          </cell>
          <cell r="G743">
            <v>103</v>
          </cell>
          <cell r="H743" t="str">
            <v>東電企業</v>
          </cell>
          <cell r="I743">
            <v>0.9</v>
          </cell>
          <cell r="J743" t="str">
            <v>USD</v>
          </cell>
        </row>
        <row r="744">
          <cell r="B744">
            <v>1010845050</v>
          </cell>
          <cell r="C744">
            <v>2</v>
          </cell>
          <cell r="D744" t="str">
            <v>mechanical parts</v>
          </cell>
          <cell r="E744" t="str">
            <v>P300 Conductor Rubber 30x30x4.5(t)mm</v>
          </cell>
          <cell r="F744" t="str">
            <v>SB053</v>
          </cell>
          <cell r="G744">
            <v>103</v>
          </cell>
          <cell r="H744" t="str">
            <v>東電企業</v>
          </cell>
          <cell r="I744">
            <v>0.20499999999999999</v>
          </cell>
          <cell r="J744" t="str">
            <v>USD</v>
          </cell>
        </row>
        <row r="745">
          <cell r="B745">
            <v>6060420040</v>
          </cell>
          <cell r="C745">
            <v>6</v>
          </cell>
          <cell r="D745" t="str">
            <v>screw parts</v>
          </cell>
          <cell r="E745" t="str">
            <v>+Sara P tight 2*4 FE BLK</v>
          </cell>
          <cell r="F745" t="str">
            <v>SD046</v>
          </cell>
          <cell r="G745">
            <v>103</v>
          </cell>
          <cell r="H745" t="str">
            <v>東電企業</v>
          </cell>
          <cell r="I745">
            <v>0.01</v>
          </cell>
          <cell r="J745" t="str">
            <v>USD</v>
          </cell>
        </row>
        <row r="746">
          <cell r="B746">
            <v>1060100330</v>
          </cell>
          <cell r="C746">
            <v>6</v>
          </cell>
          <cell r="D746" t="str">
            <v>screw parts</v>
          </cell>
          <cell r="E746" t="str">
            <v>+ Nabe  2X4  FE ZNC</v>
          </cell>
          <cell r="F746" t="str">
            <v>SD047</v>
          </cell>
          <cell r="G746">
            <v>103</v>
          </cell>
          <cell r="H746" t="str">
            <v>東電企業</v>
          </cell>
          <cell r="I746">
            <v>2.3999999999999998E-3</v>
          </cell>
          <cell r="J746" t="str">
            <v>USD</v>
          </cell>
        </row>
        <row r="747">
          <cell r="B747">
            <v>1311784010</v>
          </cell>
          <cell r="C747">
            <v>2</v>
          </cell>
          <cell r="D747" t="str">
            <v>mechanical parts</v>
          </cell>
          <cell r="E747" t="str">
            <v>VC2300 Cover Label</v>
          </cell>
          <cell r="F747" t="str">
            <v>SH025</v>
          </cell>
          <cell r="G747">
            <v>103</v>
          </cell>
          <cell r="H747" t="str">
            <v>東電企業</v>
          </cell>
          <cell r="I747">
            <v>0.218</v>
          </cell>
          <cell r="J747" t="str">
            <v>USD</v>
          </cell>
        </row>
        <row r="748">
          <cell r="B748">
            <v>1022141780</v>
          </cell>
          <cell r="C748">
            <v>2</v>
          </cell>
          <cell r="D748" t="str">
            <v>mechanical parts</v>
          </cell>
          <cell r="E748" t="str">
            <v>Cramp F4052A</v>
          </cell>
          <cell r="F748" t="str">
            <v>SG026</v>
          </cell>
          <cell r="G748">
            <v>103</v>
          </cell>
          <cell r="H748" t="str">
            <v>東電企業</v>
          </cell>
          <cell r="I748">
            <v>5.0999999999999997E-2</v>
          </cell>
          <cell r="J748" t="str">
            <v>USD</v>
          </cell>
        </row>
        <row r="749">
          <cell r="B749">
            <v>1010264110</v>
          </cell>
          <cell r="C749">
            <v>2</v>
          </cell>
          <cell r="D749" t="str">
            <v>mechanical parts</v>
          </cell>
          <cell r="E749" t="str">
            <v>C2900 Screen</v>
          </cell>
          <cell r="F749" t="str">
            <v>SQ020</v>
          </cell>
          <cell r="G749">
            <v>103</v>
          </cell>
          <cell r="H749" t="str">
            <v>東電企業</v>
          </cell>
          <cell r="I749">
            <v>0.10199999999999999</v>
          </cell>
          <cell r="J749" t="str">
            <v>USD</v>
          </cell>
        </row>
        <row r="750">
          <cell r="B750">
            <v>1010487500</v>
          </cell>
          <cell r="C750">
            <v>2</v>
          </cell>
          <cell r="D750" t="str">
            <v>mechanical parts</v>
          </cell>
          <cell r="E750" t="str">
            <v>CPV04 Front Panel W/silk printing</v>
          </cell>
          <cell r="F750" t="str">
            <v>PA012</v>
          </cell>
          <cell r="G750">
            <v>103</v>
          </cell>
          <cell r="H750" t="str">
            <v>東電企業</v>
          </cell>
          <cell r="I750">
            <v>3.6</v>
          </cell>
          <cell r="J750" t="str">
            <v>USD</v>
          </cell>
        </row>
        <row r="751">
          <cell r="B751">
            <v>1012149330</v>
          </cell>
          <cell r="C751">
            <v>2</v>
          </cell>
          <cell r="D751" t="str">
            <v>mechanical parts</v>
          </cell>
          <cell r="E751" t="str">
            <v>C2900 Upper Case</v>
          </cell>
          <cell r="F751" t="str">
            <v>SH030</v>
          </cell>
          <cell r="G751">
            <v>103</v>
          </cell>
          <cell r="H751" t="str">
            <v>東電企業</v>
          </cell>
          <cell r="I751">
            <v>1.66</v>
          </cell>
          <cell r="J751" t="str">
            <v>USD</v>
          </cell>
        </row>
        <row r="752">
          <cell r="B752">
            <v>1012149400</v>
          </cell>
          <cell r="C752">
            <v>2</v>
          </cell>
          <cell r="D752" t="str">
            <v>mechanical parts</v>
          </cell>
          <cell r="E752" t="str">
            <v>C2900 Lower Case</v>
          </cell>
          <cell r="F752" t="str">
            <v>SN007</v>
          </cell>
          <cell r="G752">
            <v>103</v>
          </cell>
          <cell r="H752" t="str">
            <v>東電企業</v>
          </cell>
          <cell r="I752">
            <v>1.1200000000000001</v>
          </cell>
          <cell r="J752" t="str">
            <v>USD</v>
          </cell>
        </row>
        <row r="753">
          <cell r="B753">
            <v>1012149590</v>
          </cell>
          <cell r="C753">
            <v>2</v>
          </cell>
          <cell r="D753" t="str">
            <v>mechanical parts</v>
          </cell>
          <cell r="E753" t="str">
            <v>C2900 Front</v>
          </cell>
          <cell r="F753" t="str">
            <v>SN008</v>
          </cell>
          <cell r="G753">
            <v>103</v>
          </cell>
          <cell r="H753" t="str">
            <v>東電企業</v>
          </cell>
          <cell r="I753">
            <v>2.35</v>
          </cell>
          <cell r="J753" t="str">
            <v>USD</v>
          </cell>
        </row>
        <row r="754">
          <cell r="B754">
            <v>1012151890</v>
          </cell>
          <cell r="C754">
            <v>2</v>
          </cell>
          <cell r="D754" t="str">
            <v>mechanical parts</v>
          </cell>
          <cell r="E754" t="str">
            <v>ZCYH601JPV Front</v>
          </cell>
          <cell r="F754" t="str">
            <v>SD052</v>
          </cell>
          <cell r="G754">
            <v>103</v>
          </cell>
          <cell r="H754" t="str">
            <v>東電企業</v>
          </cell>
          <cell r="I754">
            <v>3.11</v>
          </cell>
          <cell r="J754" t="str">
            <v>USD</v>
          </cell>
        </row>
        <row r="755">
          <cell r="B755">
            <v>1023192750</v>
          </cell>
          <cell r="C755">
            <v>2</v>
          </cell>
          <cell r="D755" t="str">
            <v>mechanical parts</v>
          </cell>
          <cell r="E755" t="str">
            <v>C2900 PCB Bracket</v>
          </cell>
          <cell r="F755" t="str">
            <v>SH012</v>
          </cell>
          <cell r="G755">
            <v>103</v>
          </cell>
          <cell r="H755" t="str">
            <v>東電企業</v>
          </cell>
          <cell r="I755">
            <v>0.11</v>
          </cell>
          <cell r="J755" t="str">
            <v>USD</v>
          </cell>
        </row>
        <row r="756">
          <cell r="B756">
            <v>1023192800</v>
          </cell>
          <cell r="C756">
            <v>2</v>
          </cell>
          <cell r="D756" t="str">
            <v>mechanical parts</v>
          </cell>
          <cell r="E756" t="str">
            <v>C2900 Carrier</v>
          </cell>
          <cell r="F756" t="str">
            <v>SH013</v>
          </cell>
          <cell r="G756">
            <v>103</v>
          </cell>
          <cell r="H756" t="str">
            <v>東電企業</v>
          </cell>
          <cell r="I756">
            <v>1.51</v>
          </cell>
          <cell r="J756" t="str">
            <v>USD</v>
          </cell>
        </row>
        <row r="757">
          <cell r="B757">
            <v>1152711400</v>
          </cell>
          <cell r="C757">
            <v>1</v>
          </cell>
          <cell r="D757" t="str">
            <v>electronics parts</v>
          </cell>
          <cell r="E757" t="str">
            <v>P2G-CV11 REAR 112*116</v>
          </cell>
          <cell r="F757" t="str">
            <v>CP015</v>
          </cell>
          <cell r="G757">
            <v>103</v>
          </cell>
          <cell r="H757" t="str">
            <v>東電企業</v>
          </cell>
          <cell r="I757">
            <v>2.4300000000000002</v>
          </cell>
          <cell r="J757" t="str">
            <v>USD</v>
          </cell>
        </row>
        <row r="758">
          <cell r="B758">
            <v>1152711950</v>
          </cell>
          <cell r="C758">
            <v>1</v>
          </cell>
          <cell r="D758" t="str">
            <v>electronics parts</v>
          </cell>
          <cell r="E758" t="str">
            <v>P2G-CPV04 Fukugo 236*180</v>
          </cell>
          <cell r="F758" t="str">
            <v>CP016</v>
          </cell>
          <cell r="G758">
            <v>103</v>
          </cell>
          <cell r="H758" t="str">
            <v>東電企業</v>
          </cell>
          <cell r="I758">
            <v>5.6</v>
          </cell>
          <cell r="J758" t="str">
            <v>USD</v>
          </cell>
        </row>
        <row r="759">
          <cell r="B759">
            <v>1152806740</v>
          </cell>
          <cell r="C759">
            <v>1</v>
          </cell>
          <cell r="D759" t="str">
            <v>electronics parts</v>
          </cell>
          <cell r="E759" t="str">
            <v>P4G-CV40 POWER 112*186</v>
          </cell>
          <cell r="F759" t="str">
            <v>CP017</v>
          </cell>
          <cell r="G759">
            <v>103</v>
          </cell>
          <cell r="H759" t="str">
            <v>東電企業</v>
          </cell>
          <cell r="I759">
            <v>3.7</v>
          </cell>
          <cell r="J759" t="str">
            <v>USD</v>
          </cell>
        </row>
        <row r="760">
          <cell r="B760">
            <v>1010264840</v>
          </cell>
          <cell r="C760">
            <v>2</v>
          </cell>
          <cell r="D760" t="str">
            <v>mechanical parts</v>
          </cell>
          <cell r="E760" t="str">
            <v>CCV10 Screen</v>
          </cell>
          <cell r="F760" t="str">
            <v>SQ019</v>
          </cell>
          <cell r="G760">
            <v>103</v>
          </cell>
          <cell r="H760" t="str">
            <v>東電企業</v>
          </cell>
          <cell r="I760">
            <v>0.56999999999999995</v>
          </cell>
          <cell r="J760" t="str">
            <v>USD</v>
          </cell>
        </row>
        <row r="761">
          <cell r="B761">
            <v>6060111300</v>
          </cell>
          <cell r="C761">
            <v>6</v>
          </cell>
          <cell r="D761" t="str">
            <v>screw parts</v>
          </cell>
          <cell r="E761" t="str">
            <v>+PH SCREW  2X4  FE NI</v>
          </cell>
          <cell r="F761" t="str">
            <v>SD049</v>
          </cell>
          <cell r="G761">
            <v>103</v>
          </cell>
          <cell r="H761" t="str">
            <v>東電企業</v>
          </cell>
          <cell r="I761">
            <v>2.3999999999999998E-3</v>
          </cell>
          <cell r="J761" t="str">
            <v>USD</v>
          </cell>
        </row>
        <row r="762">
          <cell r="B762">
            <v>1020244290</v>
          </cell>
          <cell r="C762">
            <v>2</v>
          </cell>
          <cell r="D762" t="str">
            <v>mechanical parts</v>
          </cell>
          <cell r="E762" t="str">
            <v>ASB2016 Sleeve L=16</v>
          </cell>
          <cell r="F762" t="str">
            <v>SO019</v>
          </cell>
          <cell r="G762">
            <v>103</v>
          </cell>
          <cell r="H762" t="str">
            <v>東電企業</v>
          </cell>
          <cell r="I762">
            <v>0.10199999999999999</v>
          </cell>
          <cell r="J762" t="str">
            <v>USD</v>
          </cell>
        </row>
        <row r="763">
          <cell r="B763">
            <v>1020244340</v>
          </cell>
          <cell r="C763">
            <v>2</v>
          </cell>
          <cell r="D763" t="str">
            <v>mechanical parts</v>
          </cell>
          <cell r="E763" t="str">
            <v>BSB2016 Sleeve L=16</v>
          </cell>
          <cell r="F763" t="str">
            <v>SD055</v>
          </cell>
          <cell r="G763">
            <v>103</v>
          </cell>
          <cell r="H763" t="str">
            <v>東電企業</v>
          </cell>
          <cell r="I763">
            <v>0.11</v>
          </cell>
          <cell r="J763" t="str">
            <v>USD</v>
          </cell>
        </row>
        <row r="764">
          <cell r="B764">
            <v>1021541080</v>
          </cell>
          <cell r="C764">
            <v>2</v>
          </cell>
          <cell r="D764" t="str">
            <v>mechanical parts</v>
          </cell>
          <cell r="E764" t="str">
            <v>CCC150 Mount Base</v>
          </cell>
          <cell r="F764" t="str">
            <v>SG021</v>
          </cell>
          <cell r="G764">
            <v>103</v>
          </cell>
          <cell r="H764" t="str">
            <v>東電企業</v>
          </cell>
          <cell r="I764">
            <v>0.124</v>
          </cell>
          <cell r="J764" t="str">
            <v>USD</v>
          </cell>
        </row>
        <row r="765">
          <cell r="B765">
            <v>1023140690</v>
          </cell>
          <cell r="C765">
            <v>2</v>
          </cell>
          <cell r="D765" t="str">
            <v>mechanical parts</v>
          </cell>
          <cell r="E765" t="str">
            <v>CCC10ZL Camera Assy Cramp</v>
          </cell>
          <cell r="F765" t="str">
            <v>SQ012</v>
          </cell>
          <cell r="G765">
            <v>103</v>
          </cell>
          <cell r="H765" t="str">
            <v>東電企業</v>
          </cell>
          <cell r="I765">
            <v>4.46</v>
          </cell>
          <cell r="J765" t="str">
            <v>USD</v>
          </cell>
        </row>
        <row r="766">
          <cell r="B766">
            <v>1050269560</v>
          </cell>
          <cell r="C766">
            <v>2</v>
          </cell>
          <cell r="D766" t="str">
            <v>mechanical parts</v>
          </cell>
          <cell r="E766" t="str">
            <v>O Ring 8.8*1.9 EPDM40</v>
          </cell>
          <cell r="F766" t="str">
            <v>SD054</v>
          </cell>
          <cell r="G766">
            <v>103</v>
          </cell>
          <cell r="H766" t="str">
            <v>東電企業</v>
          </cell>
          <cell r="I766">
            <v>3.7999999999999999E-2</v>
          </cell>
          <cell r="J766" t="str">
            <v>USD</v>
          </cell>
        </row>
        <row r="767">
          <cell r="B767">
            <v>1050269670</v>
          </cell>
          <cell r="C767">
            <v>2</v>
          </cell>
          <cell r="D767" t="str">
            <v>mechanical parts</v>
          </cell>
          <cell r="E767" t="str">
            <v>O Ring 66.6*3.5 EPDM40</v>
          </cell>
          <cell r="F767" t="str">
            <v>SO020</v>
          </cell>
          <cell r="G767">
            <v>103</v>
          </cell>
          <cell r="H767" t="str">
            <v>東電企業</v>
          </cell>
          <cell r="I767">
            <v>0.28999999999999998</v>
          </cell>
          <cell r="J767" t="str">
            <v>USD</v>
          </cell>
        </row>
        <row r="768">
          <cell r="B768">
            <v>1152807110</v>
          </cell>
          <cell r="C768">
            <v>1</v>
          </cell>
          <cell r="D768" t="str">
            <v>electronics parts</v>
          </cell>
          <cell r="E768" t="str">
            <v>P4G-CV20 POWER 112*124</v>
          </cell>
          <cell r="F768" t="str">
            <v>CP019</v>
          </cell>
          <cell r="G768">
            <v>103</v>
          </cell>
          <cell r="H768" t="str">
            <v>東電企業</v>
          </cell>
          <cell r="I768">
            <v>2.76</v>
          </cell>
          <cell r="J768" t="str">
            <v>USD</v>
          </cell>
        </row>
        <row r="769">
          <cell r="B769">
            <v>1240273340</v>
          </cell>
          <cell r="C769">
            <v>2</v>
          </cell>
          <cell r="D769" t="str">
            <v>mechanical parts</v>
          </cell>
          <cell r="E769" t="str">
            <v>CCV20 Seal Tona Kanagu</v>
          </cell>
          <cell r="F769" t="str">
            <v>SQ001</v>
          </cell>
          <cell r="G769">
            <v>103</v>
          </cell>
          <cell r="H769" t="str">
            <v>東電企業</v>
          </cell>
          <cell r="I769">
            <v>0.193</v>
          </cell>
          <cell r="J769" t="str">
            <v>USD</v>
          </cell>
        </row>
        <row r="770">
          <cell r="B770">
            <v>1255120150</v>
          </cell>
          <cell r="C770">
            <v>2</v>
          </cell>
          <cell r="D770" t="str">
            <v>mechanical parts</v>
          </cell>
          <cell r="E770" t="str">
            <v>CCV20 Seal Osae Kanagu</v>
          </cell>
          <cell r="F770" t="str">
            <v>SG030</v>
          </cell>
          <cell r="G770">
            <v>103</v>
          </cell>
          <cell r="H770" t="str">
            <v>東電企業</v>
          </cell>
          <cell r="I770">
            <v>0.182</v>
          </cell>
          <cell r="J770" t="str">
            <v>USD</v>
          </cell>
        </row>
        <row r="771">
          <cell r="B771">
            <v>1312767850</v>
          </cell>
          <cell r="C771">
            <v>2</v>
          </cell>
          <cell r="D771" t="str">
            <v>mechanical parts</v>
          </cell>
          <cell r="E771" t="str">
            <v>CCV20 Switch Name Plate</v>
          </cell>
          <cell r="F771" t="str">
            <v>SO054</v>
          </cell>
          <cell r="G771">
            <v>103</v>
          </cell>
          <cell r="H771" t="str">
            <v>東電企業</v>
          </cell>
          <cell r="I771">
            <v>0.15</v>
          </cell>
          <cell r="J771" t="str">
            <v>USD</v>
          </cell>
        </row>
        <row r="772">
          <cell r="B772" t="str">
            <v>131276792A</v>
          </cell>
          <cell r="C772">
            <v>2</v>
          </cell>
          <cell r="D772" t="str">
            <v>mechanical parts</v>
          </cell>
          <cell r="E772" t="str">
            <v>CCV20 Output Name Plate</v>
          </cell>
          <cell r="F772" t="str">
            <v>SO055</v>
          </cell>
          <cell r="G772">
            <v>103</v>
          </cell>
          <cell r="H772" t="str">
            <v>東電企業</v>
          </cell>
          <cell r="I772">
            <v>0.15</v>
          </cell>
          <cell r="J772" t="str">
            <v>USD</v>
          </cell>
        </row>
        <row r="773">
          <cell r="B773">
            <v>1152220070</v>
          </cell>
          <cell r="C773">
            <v>1</v>
          </cell>
          <cell r="D773" t="str">
            <v>electronics parts</v>
          </cell>
          <cell r="E773" t="str">
            <v>P4G-CV14 POWER</v>
          </cell>
          <cell r="F773" t="str">
            <v>CP021</v>
          </cell>
          <cell r="G773">
            <v>103</v>
          </cell>
          <cell r="H773" t="str">
            <v>東電企業</v>
          </cell>
          <cell r="I773">
            <v>5.0199999999999996</v>
          </cell>
          <cell r="J773" t="str">
            <v>USD</v>
          </cell>
        </row>
        <row r="774">
          <cell r="B774">
            <v>1152711590</v>
          </cell>
          <cell r="C774">
            <v>1</v>
          </cell>
          <cell r="D774" t="str">
            <v>electronics parts</v>
          </cell>
          <cell r="E774" t="str">
            <v>P2G-CV14 REAR 112*116</v>
          </cell>
          <cell r="F774" t="str">
            <v>CP022</v>
          </cell>
          <cell r="G774">
            <v>103</v>
          </cell>
          <cell r="H774" t="str">
            <v>東電企業</v>
          </cell>
          <cell r="I774">
            <v>1.85</v>
          </cell>
          <cell r="J774" t="str">
            <v>USD</v>
          </cell>
        </row>
        <row r="775">
          <cell r="B775">
            <v>1312122150</v>
          </cell>
          <cell r="D775" t="str">
            <v>mechanical parts</v>
          </cell>
          <cell r="E775" t="str">
            <v>VC4103 Label</v>
          </cell>
          <cell r="F775" t="str">
            <v>SQ018</v>
          </cell>
          <cell r="G775">
            <v>103</v>
          </cell>
          <cell r="H775" t="str">
            <v>東電企業</v>
          </cell>
          <cell r="I775">
            <v>0.182</v>
          </cell>
          <cell r="J775" t="str">
            <v>USD</v>
          </cell>
        </row>
        <row r="776">
          <cell r="B776">
            <v>1312122040</v>
          </cell>
          <cell r="D776" t="str">
            <v>mechanical parts</v>
          </cell>
          <cell r="E776" t="str">
            <v>VP9103 Label</v>
          </cell>
          <cell r="F776" t="str">
            <v>SQ017</v>
          </cell>
          <cell r="G776">
            <v>103</v>
          </cell>
          <cell r="H776" t="str">
            <v>東電企業</v>
          </cell>
          <cell r="I776">
            <v>0.2</v>
          </cell>
          <cell r="J776" t="str">
            <v>USD</v>
          </cell>
        </row>
        <row r="777">
          <cell r="B777">
            <v>1312768220</v>
          </cell>
          <cell r="D777" t="str">
            <v>mechanical parts</v>
          </cell>
          <cell r="E777" t="str">
            <v>CCV24 Switch Label NTSC</v>
          </cell>
          <cell r="F777" t="str">
            <v>SQ022</v>
          </cell>
          <cell r="G777">
            <v>103</v>
          </cell>
          <cell r="H777" t="str">
            <v>東電企業</v>
          </cell>
          <cell r="I777">
            <v>0.16500000000000001</v>
          </cell>
          <cell r="J777" t="str">
            <v>USD</v>
          </cell>
        </row>
        <row r="778">
          <cell r="B778">
            <v>1312768440</v>
          </cell>
          <cell r="D778" t="str">
            <v>mechanical parts</v>
          </cell>
          <cell r="E778" t="str">
            <v>CCV24 Switch Label PAL</v>
          </cell>
          <cell r="F778" t="str">
            <v>SQ026</v>
          </cell>
          <cell r="G778">
            <v>103</v>
          </cell>
          <cell r="H778" t="str">
            <v>東電企業</v>
          </cell>
          <cell r="I778">
            <v>0.16500000000000001</v>
          </cell>
          <cell r="J778" t="str">
            <v>USD</v>
          </cell>
        </row>
        <row r="779">
          <cell r="B779">
            <v>1000728990</v>
          </cell>
          <cell r="D779" t="str">
            <v>mechanical parts</v>
          </cell>
          <cell r="E779" t="str">
            <v>CCD100 DUMMY LENS</v>
          </cell>
          <cell r="F779" t="str">
            <v>SQ028</v>
          </cell>
          <cell r="G779">
            <v>103</v>
          </cell>
          <cell r="H779" t="str">
            <v>東電企業</v>
          </cell>
          <cell r="I779">
            <v>0.24</v>
          </cell>
          <cell r="J779" t="str">
            <v>USD</v>
          </cell>
        </row>
        <row r="780">
          <cell r="B780">
            <v>1258028990</v>
          </cell>
          <cell r="D780" t="str">
            <v>mechanical parts</v>
          </cell>
          <cell r="E780" t="str">
            <v>3C2V Coaxial Cable</v>
          </cell>
          <cell r="F780" t="str">
            <v>SQ029</v>
          </cell>
          <cell r="G780">
            <v>103</v>
          </cell>
          <cell r="H780" t="str">
            <v>東電企業</v>
          </cell>
          <cell r="I780">
            <v>0.215</v>
          </cell>
          <cell r="J780" t="str">
            <v>USD</v>
          </cell>
        </row>
        <row r="781">
          <cell r="B781">
            <v>1000321700</v>
          </cell>
          <cell r="C781">
            <v>1</v>
          </cell>
          <cell r="D781" t="str">
            <v>electronics parts</v>
          </cell>
          <cell r="E781" t="str">
            <v>Switching  Power Supply LCA50S-24X</v>
          </cell>
          <cell r="F781" t="str">
            <v>SK005</v>
          </cell>
          <cell r="G781">
            <v>104</v>
          </cell>
          <cell r="H781" t="str">
            <v>おおとり</v>
          </cell>
          <cell r="I781">
            <v>16.921500000000002</v>
          </cell>
          <cell r="J781" t="str">
            <v>USD</v>
          </cell>
        </row>
        <row r="782">
          <cell r="B782">
            <v>1010478450</v>
          </cell>
          <cell r="C782">
            <v>2</v>
          </cell>
          <cell r="D782" t="str">
            <v>mechanical parts</v>
          </cell>
          <cell r="E782" t="str">
            <v>EV300R Front Cover</v>
          </cell>
          <cell r="F782" t="str">
            <v>SN005</v>
          </cell>
          <cell r="G782">
            <v>104</v>
          </cell>
          <cell r="H782" t="str">
            <v>おおとり</v>
          </cell>
          <cell r="I782">
            <v>0.45069999999999999</v>
          </cell>
          <cell r="J782" t="str">
            <v>USD</v>
          </cell>
        </row>
        <row r="783">
          <cell r="B783">
            <v>1022502840</v>
          </cell>
          <cell r="C783">
            <v>2</v>
          </cell>
          <cell r="D783" t="str">
            <v>mechanical parts</v>
          </cell>
          <cell r="E783" t="str">
            <v>Rubber Foot DA-1820A(23*12.5)</v>
          </cell>
          <cell r="F783" t="str">
            <v>SJ011</v>
          </cell>
          <cell r="G783">
            <v>104</v>
          </cell>
          <cell r="H783" t="str">
            <v>おおとり</v>
          </cell>
          <cell r="I783">
            <v>0.1426</v>
          </cell>
          <cell r="J783" t="str">
            <v>USD</v>
          </cell>
        </row>
        <row r="784">
          <cell r="B784">
            <v>1022507050</v>
          </cell>
          <cell r="C784">
            <v>2</v>
          </cell>
          <cell r="D784" t="str">
            <v>mechanical parts</v>
          </cell>
          <cell r="E784" t="str">
            <v>Rubber Foot OT-20</v>
          </cell>
          <cell r="F784" t="str">
            <v>SJ011</v>
          </cell>
          <cell r="G784">
            <v>104</v>
          </cell>
          <cell r="H784" t="str">
            <v>おおとり</v>
          </cell>
          <cell r="I784">
            <v>0.1426</v>
          </cell>
          <cell r="J784" t="str">
            <v>USD</v>
          </cell>
        </row>
        <row r="785">
          <cell r="B785">
            <v>1110114030</v>
          </cell>
          <cell r="C785">
            <v>1</v>
          </cell>
          <cell r="D785" t="str">
            <v>electronics parts</v>
          </cell>
          <cell r="E785" t="str">
            <v>2SB940</v>
          </cell>
          <cell r="F785" t="str">
            <v>SL011</v>
          </cell>
          <cell r="G785">
            <v>104</v>
          </cell>
          <cell r="H785" t="str">
            <v>おおとり</v>
          </cell>
          <cell r="I785">
            <v>0.18759999999999999</v>
          </cell>
          <cell r="J785" t="str">
            <v>USD</v>
          </cell>
        </row>
        <row r="786">
          <cell r="B786">
            <v>1151214500</v>
          </cell>
          <cell r="C786">
            <v>1</v>
          </cell>
          <cell r="D786" t="str">
            <v>electronics parts</v>
          </cell>
          <cell r="E786" t="str">
            <v>ESD-11V120  Slide Switch</v>
          </cell>
          <cell r="F786" t="str">
            <v>SB009</v>
          </cell>
          <cell r="G786">
            <v>104</v>
          </cell>
          <cell r="H786" t="str">
            <v>おおとり</v>
          </cell>
          <cell r="I786">
            <v>0.19900000000000001</v>
          </cell>
          <cell r="J786" t="str">
            <v>USD</v>
          </cell>
        </row>
        <row r="787">
          <cell r="B787">
            <v>1210141590</v>
          </cell>
          <cell r="C787">
            <v>2</v>
          </cell>
          <cell r="D787" t="str">
            <v>mechanical parts</v>
          </cell>
          <cell r="E787" t="str">
            <v>Round Knob13       WHT</v>
          </cell>
          <cell r="F787" t="str">
            <v>SL001</v>
          </cell>
          <cell r="G787">
            <v>104</v>
          </cell>
          <cell r="H787" t="str">
            <v>おおとり</v>
          </cell>
          <cell r="I787">
            <v>0.13800000000000001</v>
          </cell>
          <cell r="J787" t="str">
            <v>USD</v>
          </cell>
        </row>
        <row r="788">
          <cell r="B788">
            <v>1210171300</v>
          </cell>
          <cell r="C788">
            <v>2</v>
          </cell>
          <cell r="D788" t="str">
            <v>mechanical parts</v>
          </cell>
          <cell r="E788" t="str">
            <v>CDS16M 12*12 2 Color  Knob</v>
          </cell>
          <cell r="F788" t="str">
            <v>SN002</v>
          </cell>
          <cell r="G788">
            <v>104</v>
          </cell>
          <cell r="H788" t="str">
            <v>おおとり</v>
          </cell>
          <cell r="I788">
            <v>0.2208</v>
          </cell>
          <cell r="J788" t="str">
            <v>USD</v>
          </cell>
        </row>
        <row r="789">
          <cell r="B789">
            <v>1210171470</v>
          </cell>
          <cell r="C789">
            <v>2</v>
          </cell>
          <cell r="D789" t="str">
            <v>mechanical parts</v>
          </cell>
          <cell r="E789" t="str">
            <v>CDS16M 3.5*7 Knob</v>
          </cell>
          <cell r="F789" t="str">
            <v>SN001</v>
          </cell>
          <cell r="G789">
            <v>104</v>
          </cell>
          <cell r="H789" t="str">
            <v>おおとり</v>
          </cell>
          <cell r="I789">
            <v>7.1800000000000003E-2</v>
          </cell>
          <cell r="J789" t="str">
            <v>USD</v>
          </cell>
        </row>
        <row r="790">
          <cell r="B790">
            <v>1210301330</v>
          </cell>
          <cell r="C790">
            <v>2</v>
          </cell>
          <cell r="D790" t="str">
            <v>mechanical parts</v>
          </cell>
          <cell r="E790" t="str">
            <v>Plastic Foot NO1</v>
          </cell>
          <cell r="F790" t="str">
            <v>SK004</v>
          </cell>
          <cell r="G790">
            <v>104</v>
          </cell>
          <cell r="H790" t="str">
            <v>おおとり</v>
          </cell>
          <cell r="I790">
            <v>4.4200000000000003E-2</v>
          </cell>
          <cell r="J790" t="str">
            <v>USD</v>
          </cell>
        </row>
        <row r="791">
          <cell r="B791">
            <v>1210901060</v>
          </cell>
          <cell r="C791">
            <v>2</v>
          </cell>
          <cell r="D791" t="str">
            <v>mechanical parts</v>
          </cell>
          <cell r="E791" t="str">
            <v>D1103 LED Light 2*4</v>
          </cell>
          <cell r="F791" t="str">
            <v>SJ004</v>
          </cell>
          <cell r="G791">
            <v>104</v>
          </cell>
          <cell r="H791" t="str">
            <v>おおとり</v>
          </cell>
          <cell r="I791">
            <v>4.2299999999999997E-2</v>
          </cell>
          <cell r="J791" t="str">
            <v>USD</v>
          </cell>
        </row>
        <row r="792">
          <cell r="B792">
            <v>1230329590</v>
          </cell>
          <cell r="C792">
            <v>2</v>
          </cell>
          <cell r="D792" t="str">
            <v>mechanical parts</v>
          </cell>
          <cell r="E792" t="str">
            <v>BNC J2 Ream</v>
          </cell>
          <cell r="F792" t="str">
            <v>SA041</v>
          </cell>
          <cell r="G792">
            <v>104</v>
          </cell>
          <cell r="H792" t="str">
            <v>おおとり</v>
          </cell>
          <cell r="I792">
            <v>0.79090000000000005</v>
          </cell>
          <cell r="J792" t="str">
            <v>USD</v>
          </cell>
        </row>
        <row r="793">
          <cell r="B793">
            <v>1230330990</v>
          </cell>
          <cell r="C793">
            <v>2</v>
          </cell>
          <cell r="D793" t="str">
            <v>mechanical parts</v>
          </cell>
          <cell r="E793" t="str">
            <v>Pinjack JPJ1044-01-010</v>
          </cell>
          <cell r="F793" t="str">
            <v>SB001</v>
          </cell>
          <cell r="G793">
            <v>104</v>
          </cell>
          <cell r="H793" t="str">
            <v>おおとり</v>
          </cell>
          <cell r="I793">
            <v>0.38629999999999998</v>
          </cell>
          <cell r="J793" t="str">
            <v>USD</v>
          </cell>
        </row>
        <row r="794">
          <cell r="B794">
            <v>1230525800</v>
          </cell>
          <cell r="C794">
            <v>2</v>
          </cell>
          <cell r="D794" t="str">
            <v>mechanical parts</v>
          </cell>
          <cell r="E794" t="str">
            <v>HXC0328-01-110 None Switch BNC</v>
          </cell>
          <cell r="F794" t="str">
            <v>SC018</v>
          </cell>
          <cell r="G794">
            <v>104</v>
          </cell>
          <cell r="H794" t="str">
            <v>おおとり</v>
          </cell>
          <cell r="I794">
            <v>0.36049999999999999</v>
          </cell>
          <cell r="J794" t="str">
            <v>USD</v>
          </cell>
        </row>
        <row r="795">
          <cell r="B795">
            <v>1253202290</v>
          </cell>
          <cell r="C795">
            <v>2</v>
          </cell>
          <cell r="D795" t="str">
            <v>mechanical parts</v>
          </cell>
          <cell r="E795" t="str">
            <v>Table Tap WH2633TWP</v>
          </cell>
          <cell r="F795" t="str">
            <v>SG004</v>
          </cell>
          <cell r="G795">
            <v>104</v>
          </cell>
          <cell r="H795" t="str">
            <v>おおとり</v>
          </cell>
          <cell r="I795">
            <v>4.5321999999999996</v>
          </cell>
          <cell r="J795" t="str">
            <v>USD</v>
          </cell>
        </row>
        <row r="796">
          <cell r="B796" t="str">
            <v>V323100150</v>
          </cell>
          <cell r="C796">
            <v>10</v>
          </cell>
          <cell r="D796" t="str">
            <v>Consumable for Production</v>
          </cell>
          <cell r="E796" t="str">
            <v>Cutting Seal 8MM（RED)</v>
          </cell>
          <cell r="F796" t="str">
            <v>SF005</v>
          </cell>
          <cell r="G796">
            <v>104</v>
          </cell>
          <cell r="H796" t="str">
            <v>おおとり</v>
          </cell>
          <cell r="I796">
            <v>1E-3</v>
          </cell>
          <cell r="J796" t="str">
            <v>USD</v>
          </cell>
        </row>
        <row r="797">
          <cell r="B797">
            <v>1230524410</v>
          </cell>
          <cell r="C797">
            <v>2</v>
          </cell>
          <cell r="D797" t="str">
            <v>mechanical parts</v>
          </cell>
          <cell r="E797" t="str">
            <v>Connector J8A-0211</v>
          </cell>
          <cell r="F797" t="str">
            <v>SB002</v>
          </cell>
          <cell r="G797">
            <v>104</v>
          </cell>
          <cell r="H797" t="str">
            <v>おおとり</v>
          </cell>
          <cell r="I797">
            <v>0.11269999999999999</v>
          </cell>
          <cell r="J797" t="str">
            <v>USD</v>
          </cell>
        </row>
        <row r="798">
          <cell r="B798">
            <v>1233624010</v>
          </cell>
          <cell r="C798">
            <v>2</v>
          </cell>
          <cell r="D798" t="str">
            <v>mechanical parts</v>
          </cell>
          <cell r="E798" t="str">
            <v>Connector XG8S-0331 3P Header</v>
          </cell>
          <cell r="F798" t="str">
            <v>SB003</v>
          </cell>
          <cell r="G798">
            <v>104</v>
          </cell>
          <cell r="H798" t="str">
            <v>おおとり</v>
          </cell>
          <cell r="I798">
            <v>7.1800000000000003E-2</v>
          </cell>
          <cell r="J798" t="str">
            <v>USD</v>
          </cell>
        </row>
        <row r="799">
          <cell r="B799">
            <v>1323117170</v>
          </cell>
          <cell r="C799">
            <v>2</v>
          </cell>
          <cell r="D799" t="str">
            <v>mechanical parts</v>
          </cell>
          <cell r="E799" t="str">
            <v>Bar Code Label 56*135</v>
          </cell>
          <cell r="F799" t="str">
            <v>SG001</v>
          </cell>
          <cell r="G799">
            <v>104</v>
          </cell>
          <cell r="H799" t="str">
            <v>おおとり</v>
          </cell>
          <cell r="I799">
            <v>2.4E-2</v>
          </cell>
          <cell r="J799" t="str">
            <v>USD</v>
          </cell>
        </row>
        <row r="800">
          <cell r="B800" t="str">
            <v>123010906A</v>
          </cell>
          <cell r="C800">
            <v>2</v>
          </cell>
          <cell r="D800" t="str">
            <v>mechanical parts</v>
          </cell>
          <cell r="E800" t="str">
            <v>BNC Connector JXT1146-0100202</v>
          </cell>
          <cell r="F800" t="str">
            <v>SA050</v>
          </cell>
          <cell r="G800">
            <v>104</v>
          </cell>
          <cell r="H800" t="str">
            <v>おおとり</v>
          </cell>
          <cell r="I800">
            <v>1.0116000000000001</v>
          </cell>
          <cell r="J800" t="str">
            <v>USD</v>
          </cell>
        </row>
        <row r="801">
          <cell r="B801" t="str">
            <v>123010917A</v>
          </cell>
          <cell r="C801">
            <v>2</v>
          </cell>
          <cell r="D801" t="str">
            <v>mechanical parts</v>
          </cell>
          <cell r="E801" t="str">
            <v>BNC Connector JXT1146-0100104</v>
          </cell>
          <cell r="F801" t="str">
            <v>SA052</v>
          </cell>
          <cell r="G801">
            <v>104</v>
          </cell>
          <cell r="H801" t="str">
            <v>おおとり</v>
          </cell>
          <cell r="I801">
            <v>1.4715</v>
          </cell>
          <cell r="J801" t="str">
            <v>USD</v>
          </cell>
        </row>
        <row r="802">
          <cell r="B802">
            <v>1230331470</v>
          </cell>
          <cell r="C802">
            <v>1</v>
          </cell>
          <cell r="D802" t="str">
            <v>electronics parts</v>
          </cell>
          <cell r="E802" t="str">
            <v>Pin Jack JP J1451-01-111</v>
          </cell>
          <cell r="F802" t="str">
            <v>SB034</v>
          </cell>
          <cell r="G802">
            <v>104</v>
          </cell>
          <cell r="H802" t="str">
            <v>おおとり</v>
          </cell>
          <cell r="I802">
            <v>0.45989999999999998</v>
          </cell>
          <cell r="J802" t="str">
            <v>USD</v>
          </cell>
        </row>
        <row r="803">
          <cell r="B803">
            <v>1110817290</v>
          </cell>
          <cell r="C803">
            <v>1</v>
          </cell>
          <cell r="D803" t="str">
            <v>electronics parts</v>
          </cell>
          <cell r="E803" t="str">
            <v>GL8EG24 LED(GRN)</v>
          </cell>
          <cell r="F803" t="str">
            <v>SB031</v>
          </cell>
          <cell r="G803">
            <v>104</v>
          </cell>
          <cell r="H803" t="str">
            <v>おおとり</v>
          </cell>
          <cell r="I803">
            <v>5.5399999999999998E-2</v>
          </cell>
          <cell r="J803" t="str">
            <v>USD</v>
          </cell>
        </row>
        <row r="804">
          <cell r="B804" t="str">
            <v>113133853X</v>
          </cell>
          <cell r="C804">
            <v>1</v>
          </cell>
          <cell r="D804" t="str">
            <v>electronics parts</v>
          </cell>
          <cell r="E804" t="str">
            <v>16V   1MF 267M(F) CHIP T Taping</v>
          </cell>
          <cell r="F804" t="str">
            <v>CT144</v>
          </cell>
          <cell r="G804">
            <v>104</v>
          </cell>
          <cell r="H804" t="str">
            <v>おおとり</v>
          </cell>
          <cell r="I804">
            <v>5.4600000000000003E-2</v>
          </cell>
          <cell r="J804" t="str">
            <v>USD</v>
          </cell>
        </row>
        <row r="805">
          <cell r="B805" t="str">
            <v>113133882X</v>
          </cell>
          <cell r="C805">
            <v>1</v>
          </cell>
          <cell r="D805" t="str">
            <v>electronics parts</v>
          </cell>
          <cell r="E805" t="str">
            <v>25V0.47MF 267M(F) CHIP T Taping</v>
          </cell>
          <cell r="F805" t="str">
            <v>CT145</v>
          </cell>
          <cell r="G805">
            <v>104</v>
          </cell>
          <cell r="H805" t="str">
            <v>おおとり</v>
          </cell>
          <cell r="I805">
            <v>5.4600000000000003E-2</v>
          </cell>
          <cell r="J805" t="str">
            <v>USD</v>
          </cell>
        </row>
        <row r="806">
          <cell r="B806" t="str">
            <v>113133952X</v>
          </cell>
          <cell r="C806">
            <v>1</v>
          </cell>
          <cell r="D806" t="str">
            <v>electronics parts</v>
          </cell>
          <cell r="E806" t="str">
            <v>16V  10MF 267M(F) CHIP T Taping</v>
          </cell>
          <cell r="F806" t="str">
            <v>CT146</v>
          </cell>
          <cell r="G806">
            <v>104</v>
          </cell>
          <cell r="H806" t="str">
            <v>おおとり</v>
          </cell>
          <cell r="I806">
            <v>0.19350000000000001</v>
          </cell>
          <cell r="J806" t="str">
            <v>USD</v>
          </cell>
        </row>
        <row r="807">
          <cell r="B807" t="str">
            <v>113134353X</v>
          </cell>
          <cell r="C807">
            <v>1</v>
          </cell>
          <cell r="D807" t="str">
            <v>electronics parts</v>
          </cell>
          <cell r="E807" t="str">
            <v>10V  10MF 267E(M) CHIP T Taping</v>
          </cell>
          <cell r="F807" t="str">
            <v>CT147</v>
          </cell>
          <cell r="G807">
            <v>104</v>
          </cell>
          <cell r="H807" t="str">
            <v>おおとり</v>
          </cell>
          <cell r="I807">
            <v>7.8600000000000003E-2</v>
          </cell>
          <cell r="J807" t="str">
            <v>USD</v>
          </cell>
        </row>
        <row r="808">
          <cell r="B808" t="str">
            <v>115443767X</v>
          </cell>
          <cell r="C808">
            <v>1</v>
          </cell>
          <cell r="D808" t="str">
            <v>electronics parts</v>
          </cell>
          <cell r="E808" t="str">
            <v>HF50ACC575018-T  12 TAPE</v>
          </cell>
          <cell r="F808" t="str">
            <v>CT207</v>
          </cell>
          <cell r="G808">
            <v>104</v>
          </cell>
          <cell r="H808" t="str">
            <v>おおとり</v>
          </cell>
          <cell r="I808">
            <v>0.15179999999999999</v>
          </cell>
          <cell r="J808" t="str">
            <v>USD</v>
          </cell>
        </row>
        <row r="809">
          <cell r="B809" t="str">
            <v>115443808X</v>
          </cell>
          <cell r="C809">
            <v>1</v>
          </cell>
          <cell r="D809" t="str">
            <v>electronics parts</v>
          </cell>
          <cell r="E809" t="str">
            <v>ACF321825-681-T  12 TAPE</v>
          </cell>
          <cell r="F809" t="str">
            <v>CT208</v>
          </cell>
          <cell r="G809">
            <v>104</v>
          </cell>
          <cell r="H809" t="str">
            <v>おおとり</v>
          </cell>
          <cell r="I809">
            <v>0.1188</v>
          </cell>
          <cell r="J809" t="str">
            <v>USD</v>
          </cell>
        </row>
        <row r="810">
          <cell r="B810">
            <v>1151215510</v>
          </cell>
          <cell r="C810">
            <v>1</v>
          </cell>
          <cell r="D810" t="str">
            <v>electronics parts</v>
          </cell>
          <cell r="E810" t="str">
            <v>Slide Switch SS-302-B12H09</v>
          </cell>
          <cell r="F810" t="str">
            <v>SB039</v>
          </cell>
          <cell r="G810">
            <v>104</v>
          </cell>
          <cell r="H810" t="str">
            <v>おおとり</v>
          </cell>
          <cell r="I810">
            <v>0.26669999999999999</v>
          </cell>
          <cell r="J810" t="str">
            <v>USD</v>
          </cell>
        </row>
        <row r="811">
          <cell r="B811">
            <v>1154208870</v>
          </cell>
          <cell r="C811">
            <v>2</v>
          </cell>
          <cell r="D811" t="str">
            <v>mechanical parts</v>
          </cell>
          <cell r="E811" t="str">
            <v>FDKﾘﾁｭｳﾑﾃﾞﾝﾁ CR2450</v>
          </cell>
          <cell r="F811" t="str">
            <v>SB035</v>
          </cell>
          <cell r="G811">
            <v>104</v>
          </cell>
          <cell r="H811" t="str">
            <v>おおとり</v>
          </cell>
          <cell r="I811">
            <v>0.54259999999999997</v>
          </cell>
          <cell r="J811" t="str">
            <v>USD</v>
          </cell>
        </row>
        <row r="812">
          <cell r="B812">
            <v>1240271720</v>
          </cell>
          <cell r="C812">
            <v>2</v>
          </cell>
          <cell r="D812" t="str">
            <v>mechanical parts</v>
          </cell>
          <cell r="E812" t="str">
            <v>Terminal ML-700NH-14P</v>
          </cell>
          <cell r="F812" t="str">
            <v>SA048</v>
          </cell>
          <cell r="G812">
            <v>104</v>
          </cell>
          <cell r="H812" t="str">
            <v>おおとり</v>
          </cell>
          <cell r="I812">
            <v>2.3542999999999998</v>
          </cell>
          <cell r="J812" t="str">
            <v>USD</v>
          </cell>
        </row>
        <row r="813">
          <cell r="B813">
            <v>1113163400</v>
          </cell>
          <cell r="C813">
            <v>1</v>
          </cell>
          <cell r="D813" t="str">
            <v>electronics parts</v>
          </cell>
          <cell r="E813" t="str">
            <v>MBCG46134-137</v>
          </cell>
          <cell r="F813" t="str">
            <v>CT911</v>
          </cell>
          <cell r="G813">
            <v>104</v>
          </cell>
          <cell r="H813" t="str">
            <v>おおとり</v>
          </cell>
          <cell r="I813">
            <v>6.6215000000000002</v>
          </cell>
          <cell r="J813" t="str">
            <v>USD</v>
          </cell>
        </row>
        <row r="814">
          <cell r="B814">
            <v>1011302530</v>
          </cell>
          <cell r="C814">
            <v>2</v>
          </cell>
          <cell r="D814" t="str">
            <v>mechanical parts</v>
          </cell>
          <cell r="E814" t="str">
            <v>Battery Holder 24H-1</v>
          </cell>
          <cell r="F814" t="str">
            <v>SA043</v>
          </cell>
          <cell r="G814">
            <v>104</v>
          </cell>
          <cell r="H814" t="str">
            <v>おおとり</v>
          </cell>
          <cell r="I814">
            <v>0.31640000000000001</v>
          </cell>
          <cell r="J814" t="str">
            <v>USD</v>
          </cell>
        </row>
        <row r="815">
          <cell r="B815" t="str">
            <v>111036761X</v>
          </cell>
          <cell r="C815">
            <v>1</v>
          </cell>
          <cell r="D815" t="str">
            <v>electronics parts</v>
          </cell>
          <cell r="E815" t="str">
            <v>SB01-05CP-TB Short Key Chip T Taping</v>
          </cell>
          <cell r="F815" t="str">
            <v>CT011</v>
          </cell>
          <cell r="G815">
            <v>104</v>
          </cell>
          <cell r="H815" t="str">
            <v>おおとり</v>
          </cell>
          <cell r="I815">
            <v>5.4399999999999997E-2</v>
          </cell>
          <cell r="J815" t="str">
            <v>USD</v>
          </cell>
        </row>
        <row r="816">
          <cell r="B816">
            <v>1133295660</v>
          </cell>
          <cell r="C816">
            <v>1</v>
          </cell>
          <cell r="D816" t="str">
            <v>electronics parts</v>
          </cell>
          <cell r="E816" t="str">
            <v>MV-AX 10V 470MF</v>
          </cell>
          <cell r="F816" t="str">
            <v>SB038</v>
          </cell>
          <cell r="G816">
            <v>104</v>
          </cell>
          <cell r="H816" t="str">
            <v>おおとり</v>
          </cell>
          <cell r="I816">
            <v>7.8200000000000006E-2</v>
          </cell>
          <cell r="J816" t="str">
            <v>USD</v>
          </cell>
        </row>
        <row r="817">
          <cell r="B817">
            <v>1113120050</v>
          </cell>
          <cell r="C817">
            <v>1</v>
          </cell>
          <cell r="D817" t="str">
            <v>electronics parts</v>
          </cell>
          <cell r="E817" t="str">
            <v>HM530281 RTT-(20､25) Tray</v>
          </cell>
          <cell r="F817" t="str">
            <v>CT907</v>
          </cell>
          <cell r="G817">
            <v>104</v>
          </cell>
          <cell r="H817" t="str">
            <v>おおとり</v>
          </cell>
          <cell r="I817">
            <v>9.1965000000000003</v>
          </cell>
          <cell r="J817" t="str">
            <v>USD</v>
          </cell>
        </row>
        <row r="818">
          <cell r="B818">
            <v>1113163730</v>
          </cell>
          <cell r="C818">
            <v>1</v>
          </cell>
          <cell r="D818" t="str">
            <v>electronics parts</v>
          </cell>
          <cell r="E818" t="str">
            <v>HD64F2643FC25</v>
          </cell>
          <cell r="F818" t="str">
            <v>CT913</v>
          </cell>
          <cell r="G818">
            <v>104</v>
          </cell>
          <cell r="H818" t="str">
            <v>おおとり</v>
          </cell>
          <cell r="I818">
            <v>10.024100000000001</v>
          </cell>
          <cell r="J818" t="str">
            <v>USD</v>
          </cell>
        </row>
        <row r="819">
          <cell r="B819">
            <v>1113163950</v>
          </cell>
          <cell r="C819">
            <v>1</v>
          </cell>
          <cell r="D819" t="str">
            <v>electronics parts</v>
          </cell>
          <cell r="E819" t="str">
            <v>HD64F2238RFA13</v>
          </cell>
          <cell r="F819" t="str">
            <v>CT914</v>
          </cell>
          <cell r="G819">
            <v>104</v>
          </cell>
          <cell r="H819" t="str">
            <v>おおとり</v>
          </cell>
          <cell r="I819">
            <v>7.7709999999999999</v>
          </cell>
          <cell r="J819" t="str">
            <v>USD</v>
          </cell>
        </row>
        <row r="820">
          <cell r="B820" t="str">
            <v>111066786X</v>
          </cell>
          <cell r="C820">
            <v>1</v>
          </cell>
          <cell r="D820" t="str">
            <v>electronics parts</v>
          </cell>
          <cell r="E820" t="str">
            <v>NJM2267M TE3    12MM Tape</v>
          </cell>
          <cell r="F820" t="str">
            <v>CT605</v>
          </cell>
          <cell r="G820">
            <v>104</v>
          </cell>
          <cell r="H820" t="str">
            <v>おおとり</v>
          </cell>
          <cell r="I820">
            <v>0.41020000000000001</v>
          </cell>
          <cell r="J820" t="str">
            <v>USD</v>
          </cell>
        </row>
        <row r="821">
          <cell r="B821" t="str">
            <v>111066823X</v>
          </cell>
          <cell r="C821">
            <v>1</v>
          </cell>
          <cell r="D821" t="str">
            <v>electronics parts</v>
          </cell>
          <cell r="E821" t="str">
            <v>NJM2248M  TE3     12 Tape</v>
          </cell>
          <cell r="F821" t="str">
            <v>CT606</v>
          </cell>
          <cell r="G821">
            <v>104</v>
          </cell>
          <cell r="H821" t="str">
            <v>おおとり</v>
          </cell>
          <cell r="I821">
            <v>0.39090000000000003</v>
          </cell>
          <cell r="J821" t="str">
            <v>USD</v>
          </cell>
        </row>
        <row r="822">
          <cell r="B822" t="str">
            <v>111067079X</v>
          </cell>
          <cell r="C822">
            <v>1</v>
          </cell>
          <cell r="D822" t="str">
            <v>electronics parts</v>
          </cell>
          <cell r="E822" t="str">
            <v>NJM2207M(TE1)   16MM Tape</v>
          </cell>
          <cell r="F822" t="str">
            <v>CT607</v>
          </cell>
          <cell r="G822">
            <v>104</v>
          </cell>
          <cell r="H822" t="str">
            <v>おおとり</v>
          </cell>
          <cell r="I822">
            <v>0.66220000000000001</v>
          </cell>
          <cell r="J822" t="str">
            <v>USD</v>
          </cell>
        </row>
        <row r="823">
          <cell r="B823" t="str">
            <v>111067127X</v>
          </cell>
          <cell r="C823">
            <v>1</v>
          </cell>
          <cell r="D823" t="str">
            <v>electronics parts</v>
          </cell>
          <cell r="E823" t="str">
            <v>NJM2235M Taping</v>
          </cell>
          <cell r="F823" t="str">
            <v>CT608</v>
          </cell>
          <cell r="G823">
            <v>104</v>
          </cell>
          <cell r="H823" t="str">
            <v>おおとり</v>
          </cell>
          <cell r="I823">
            <v>0.15640000000000001</v>
          </cell>
          <cell r="J823" t="str">
            <v>USD</v>
          </cell>
        </row>
        <row r="824">
          <cell r="B824">
            <v>1000323490</v>
          </cell>
          <cell r="C824">
            <v>1</v>
          </cell>
          <cell r="D824" t="str">
            <v>electronics parts</v>
          </cell>
          <cell r="E824" t="str">
            <v>AES30-5</v>
          </cell>
          <cell r="F824" t="str">
            <v>SA051</v>
          </cell>
          <cell r="G824">
            <v>104</v>
          </cell>
          <cell r="H824" t="str">
            <v>おおとり</v>
          </cell>
          <cell r="I824">
            <v>10.024100000000001</v>
          </cell>
          <cell r="J824" t="str">
            <v>USD</v>
          </cell>
        </row>
        <row r="825">
          <cell r="B825" t="str">
            <v>111063998X</v>
          </cell>
          <cell r="C825">
            <v>1</v>
          </cell>
          <cell r="D825" t="str">
            <v>electronics parts</v>
          </cell>
          <cell r="E825" t="str">
            <v>uPC4570G  E1Emboss 12mm Taping</v>
          </cell>
          <cell r="F825" t="str">
            <v>CT601</v>
          </cell>
          <cell r="G825">
            <v>104</v>
          </cell>
          <cell r="H825" t="str">
            <v>おおとり</v>
          </cell>
          <cell r="I825">
            <v>0.1794</v>
          </cell>
          <cell r="J825" t="str">
            <v>USD</v>
          </cell>
        </row>
        <row r="826">
          <cell r="B826" t="str">
            <v>111102563X</v>
          </cell>
          <cell r="C826">
            <v>1</v>
          </cell>
          <cell r="D826" t="str">
            <v>electronics parts</v>
          </cell>
          <cell r="E826" t="str">
            <v>PD6466GS (TOA ROM1) Taping</v>
          </cell>
          <cell r="F826" t="str">
            <v>CT902</v>
          </cell>
          <cell r="G826">
            <v>104</v>
          </cell>
          <cell r="H826" t="str">
            <v>おおとり</v>
          </cell>
          <cell r="I826">
            <v>2.1114999999999999</v>
          </cell>
          <cell r="J826" t="str">
            <v>USD</v>
          </cell>
        </row>
        <row r="827">
          <cell r="B827">
            <v>1111190510</v>
          </cell>
          <cell r="C827">
            <v>1</v>
          </cell>
          <cell r="D827" t="str">
            <v>electronics parts</v>
          </cell>
          <cell r="E827" t="str">
            <v>PD65802GD-012-LBD  Tray</v>
          </cell>
          <cell r="F827" t="str">
            <v>CT903</v>
          </cell>
          <cell r="G827">
            <v>104</v>
          </cell>
          <cell r="H827" t="str">
            <v>おおとり</v>
          </cell>
          <cell r="I827">
            <v>8.0008999999999997</v>
          </cell>
          <cell r="J827" t="str">
            <v>USD</v>
          </cell>
        </row>
        <row r="828">
          <cell r="B828" t="str">
            <v>111119347X</v>
          </cell>
          <cell r="C828">
            <v>1</v>
          </cell>
          <cell r="D828" t="str">
            <v>electronics parts</v>
          </cell>
          <cell r="E828" t="str">
            <v>PD6453GT-101 TAPING</v>
          </cell>
          <cell r="F828" t="str">
            <v>CT636</v>
          </cell>
          <cell r="G828">
            <v>104</v>
          </cell>
          <cell r="H828" t="str">
            <v>おおとり</v>
          </cell>
          <cell r="I828">
            <v>3.0348999999999999</v>
          </cell>
          <cell r="J828" t="str">
            <v>USD</v>
          </cell>
        </row>
        <row r="829">
          <cell r="B829">
            <v>1113171580</v>
          </cell>
          <cell r="C829">
            <v>1</v>
          </cell>
          <cell r="D829" t="str">
            <v>electronics parts</v>
          </cell>
          <cell r="E829" t="str">
            <v>uPD78P078GF-3BA</v>
          </cell>
          <cell r="F829" t="str">
            <v>CT915</v>
          </cell>
          <cell r="G829">
            <v>104</v>
          </cell>
          <cell r="H829" t="str">
            <v>おおとり</v>
          </cell>
          <cell r="I829">
            <v>11.0358</v>
          </cell>
          <cell r="J829" t="str">
            <v>USD</v>
          </cell>
        </row>
        <row r="830">
          <cell r="B830" t="str">
            <v>111316676X</v>
          </cell>
          <cell r="C830">
            <v>1</v>
          </cell>
          <cell r="D830" t="str">
            <v>electronics parts</v>
          </cell>
          <cell r="E830" t="str">
            <v>NJU7223DL1-33 Taping</v>
          </cell>
          <cell r="F830" t="str">
            <v>CT649</v>
          </cell>
          <cell r="G830">
            <v>104</v>
          </cell>
          <cell r="H830" t="str">
            <v>おおとり</v>
          </cell>
          <cell r="I830">
            <v>0.26400000000000001</v>
          </cell>
          <cell r="J830" t="str">
            <v>USD</v>
          </cell>
        </row>
        <row r="831">
          <cell r="B831" t="str">
            <v>111314582X</v>
          </cell>
          <cell r="C831">
            <v>1</v>
          </cell>
          <cell r="D831" t="str">
            <v>electronics parts</v>
          </cell>
          <cell r="E831" t="str">
            <v>uPC659AGS TAPING</v>
          </cell>
          <cell r="F831" t="str">
            <v>CT644</v>
          </cell>
          <cell r="G831">
            <v>104</v>
          </cell>
          <cell r="H831" t="str">
            <v>おおとり</v>
          </cell>
          <cell r="I831">
            <v>3.4847999999999999</v>
          </cell>
          <cell r="J831" t="str">
            <v>USD</v>
          </cell>
        </row>
        <row r="832">
          <cell r="B832" t="str">
            <v>115442782X</v>
          </cell>
          <cell r="C832">
            <v>1</v>
          </cell>
          <cell r="D832" t="str">
            <v>electronics parts</v>
          </cell>
          <cell r="E832" t="str">
            <v>630LMN-1062     12MM Tape</v>
          </cell>
          <cell r="F832" t="str">
            <v>CT678</v>
          </cell>
          <cell r="G832">
            <v>104</v>
          </cell>
          <cell r="H832" t="str">
            <v>おおとり</v>
          </cell>
          <cell r="I832">
            <v>0.8921</v>
          </cell>
          <cell r="J832" t="str">
            <v>USD</v>
          </cell>
        </row>
        <row r="833">
          <cell r="B833" t="str">
            <v>111122215A</v>
          </cell>
          <cell r="C833">
            <v>1</v>
          </cell>
          <cell r="D833" t="str">
            <v>electronics parts</v>
          </cell>
          <cell r="E833" t="str">
            <v>EPM7160ELC84-20 QUAD Tray</v>
          </cell>
          <cell r="F833" t="str">
            <v>CT904</v>
          </cell>
          <cell r="G833">
            <v>104</v>
          </cell>
          <cell r="H833" t="str">
            <v>おおとり</v>
          </cell>
          <cell r="I833">
            <v>13.904999999999999</v>
          </cell>
          <cell r="J833" t="str">
            <v>USD</v>
          </cell>
        </row>
        <row r="834">
          <cell r="B834" t="str">
            <v>111122228A</v>
          </cell>
          <cell r="C834">
            <v>1</v>
          </cell>
          <cell r="D834" t="str">
            <v>electronics parts</v>
          </cell>
          <cell r="E834" t="str">
            <v>EPM7160ELC84-20MULTI Tray</v>
          </cell>
          <cell r="F834" t="str">
            <v>CT905</v>
          </cell>
          <cell r="G834">
            <v>104</v>
          </cell>
          <cell r="H834" t="str">
            <v>おおとり</v>
          </cell>
          <cell r="I834">
            <v>13.904999999999999</v>
          </cell>
          <cell r="J834" t="str">
            <v>USD</v>
          </cell>
        </row>
        <row r="835">
          <cell r="B835">
            <v>1111231710</v>
          </cell>
          <cell r="C835">
            <v>1</v>
          </cell>
          <cell r="D835" t="str">
            <v>electronics parts</v>
          </cell>
          <cell r="E835" t="str">
            <v>EPC1441LC20(CMS161D-1.0)</v>
          </cell>
          <cell r="F835" t="str">
            <v>CT906</v>
          </cell>
          <cell r="G835">
            <v>104</v>
          </cell>
          <cell r="H835" t="str">
            <v>おおとり</v>
          </cell>
          <cell r="I835">
            <v>3.5619999999999998</v>
          </cell>
          <cell r="J835" t="str">
            <v>USD</v>
          </cell>
        </row>
        <row r="836">
          <cell r="B836">
            <v>1113163590</v>
          </cell>
          <cell r="C836">
            <v>1</v>
          </cell>
          <cell r="D836" t="str">
            <v>electronics parts</v>
          </cell>
          <cell r="E836" t="str">
            <v>EPF6016ATC100-3</v>
          </cell>
          <cell r="F836" t="str">
            <v>CT912</v>
          </cell>
          <cell r="G836">
            <v>104</v>
          </cell>
          <cell r="H836" t="str">
            <v>おおとり</v>
          </cell>
          <cell r="I836">
            <v>19.140999999999998</v>
          </cell>
          <cell r="J836" t="str">
            <v>USD</v>
          </cell>
        </row>
        <row r="837">
          <cell r="B837" t="str">
            <v>115443101X</v>
          </cell>
          <cell r="C837">
            <v>1</v>
          </cell>
          <cell r="D837" t="str">
            <v>electronics parts</v>
          </cell>
          <cell r="E837" t="str">
            <v>628BIN-1010=P3</v>
          </cell>
          <cell r="F837" t="str">
            <v>CT709</v>
          </cell>
          <cell r="G837">
            <v>104</v>
          </cell>
          <cell r="H837" t="str">
            <v>おおとり</v>
          </cell>
          <cell r="I837">
            <v>0.39290000000000003</v>
          </cell>
          <cell r="J837" t="str">
            <v>USD</v>
          </cell>
        </row>
        <row r="838">
          <cell r="B838">
            <v>1154433940</v>
          </cell>
          <cell r="C838">
            <v>1</v>
          </cell>
          <cell r="D838" t="str">
            <v>electronics parts</v>
          </cell>
          <cell r="E838" t="str">
            <v>Noise Filter SUP-J3G-E-2A</v>
          </cell>
          <cell r="F838" t="str">
            <v>SM005</v>
          </cell>
          <cell r="G838">
            <v>104</v>
          </cell>
          <cell r="H838" t="str">
            <v>おおとり</v>
          </cell>
          <cell r="I838">
            <v>1.9928999999999999</v>
          </cell>
          <cell r="J838" t="str">
            <v>USD</v>
          </cell>
        </row>
        <row r="839">
          <cell r="B839">
            <v>1010829920</v>
          </cell>
          <cell r="C839">
            <v>2</v>
          </cell>
          <cell r="D839" t="str">
            <v>mechanical parts</v>
          </cell>
          <cell r="E839" t="str">
            <v>MTS-25-BS-AN-O</v>
          </cell>
          <cell r="F839" t="str">
            <v>SB058</v>
          </cell>
          <cell r="G839">
            <v>104</v>
          </cell>
          <cell r="H839" t="str">
            <v>おおとり</v>
          </cell>
          <cell r="I839">
            <v>0.24829999999999999</v>
          </cell>
          <cell r="J839" t="str">
            <v>USD</v>
          </cell>
        </row>
        <row r="840">
          <cell r="B840">
            <v>1010845610</v>
          </cell>
          <cell r="C840">
            <v>2</v>
          </cell>
          <cell r="D840" t="str">
            <v>mechanical parts</v>
          </cell>
          <cell r="E840" t="str">
            <v>Heat sink SP111K</v>
          </cell>
          <cell r="F840" t="str">
            <v>SB059</v>
          </cell>
          <cell r="G840">
            <v>104</v>
          </cell>
          <cell r="H840" t="str">
            <v>おおとり</v>
          </cell>
          <cell r="I840">
            <v>0.15179999999999999</v>
          </cell>
          <cell r="J840" t="str">
            <v>USD</v>
          </cell>
        </row>
        <row r="841">
          <cell r="B841">
            <v>1020242380</v>
          </cell>
          <cell r="C841">
            <v>2</v>
          </cell>
          <cell r="D841" t="str">
            <v>mechanical parts</v>
          </cell>
          <cell r="E841" t="str">
            <v>CCD Spacer 0.5MM</v>
          </cell>
          <cell r="F841" t="str">
            <v>SB061</v>
          </cell>
          <cell r="G841">
            <v>104</v>
          </cell>
          <cell r="H841" t="str">
            <v>おおとり</v>
          </cell>
          <cell r="I841">
            <v>6.2100000000000002E-2</v>
          </cell>
          <cell r="J841" t="str">
            <v>USD</v>
          </cell>
        </row>
        <row r="842">
          <cell r="B842">
            <v>1023000950</v>
          </cell>
          <cell r="C842">
            <v>2</v>
          </cell>
          <cell r="D842" t="str">
            <v>mechanical parts</v>
          </cell>
          <cell r="E842" t="str">
            <v>CCC10ZD LPF</v>
          </cell>
          <cell r="F842" t="str">
            <v>SC026</v>
          </cell>
          <cell r="G842">
            <v>104</v>
          </cell>
          <cell r="H842" t="str">
            <v>おおとり</v>
          </cell>
          <cell r="I842">
            <v>2.2991000000000001</v>
          </cell>
          <cell r="J842" t="str">
            <v>USD</v>
          </cell>
        </row>
        <row r="843">
          <cell r="B843">
            <v>1023121770</v>
          </cell>
          <cell r="C843">
            <v>2</v>
          </cell>
          <cell r="D843" t="str">
            <v>mechanical parts</v>
          </cell>
          <cell r="E843" t="str">
            <v xml:space="preserve">CCC10Z </v>
          </cell>
          <cell r="F843" t="str">
            <v>SC024</v>
          </cell>
          <cell r="G843">
            <v>104</v>
          </cell>
          <cell r="H843" t="str">
            <v>おおとり</v>
          </cell>
          <cell r="I843">
            <v>0.29430000000000001</v>
          </cell>
          <cell r="J843" t="str">
            <v>USD</v>
          </cell>
        </row>
        <row r="844">
          <cell r="B844">
            <v>1050331230</v>
          </cell>
          <cell r="C844">
            <v>2</v>
          </cell>
          <cell r="D844" t="str">
            <v>mechanical parts</v>
          </cell>
          <cell r="E844" t="str">
            <v>CCC100ZL Filter cushion</v>
          </cell>
          <cell r="F844" t="str">
            <v>SC022</v>
          </cell>
          <cell r="G844">
            <v>104</v>
          </cell>
          <cell r="H844" t="str">
            <v>おおとり</v>
          </cell>
          <cell r="I844">
            <v>8.3299999999999999E-2</v>
          </cell>
          <cell r="J844" t="str">
            <v>USD</v>
          </cell>
        </row>
        <row r="845">
          <cell r="B845">
            <v>1050518080</v>
          </cell>
          <cell r="C845">
            <v>2</v>
          </cell>
          <cell r="D845" t="str">
            <v>mechanical parts</v>
          </cell>
          <cell r="E845" t="str">
            <v>CPV09 Insulation sheet</v>
          </cell>
          <cell r="F845" t="str">
            <v>SB055</v>
          </cell>
          <cell r="G845">
            <v>104</v>
          </cell>
          <cell r="H845" t="str">
            <v>おおとり</v>
          </cell>
          <cell r="I845">
            <v>0.745</v>
          </cell>
          <cell r="J845" t="str">
            <v>USD</v>
          </cell>
        </row>
        <row r="846">
          <cell r="B846">
            <v>1050518370</v>
          </cell>
          <cell r="C846">
            <v>2</v>
          </cell>
          <cell r="D846" t="str">
            <v>mechanical parts</v>
          </cell>
          <cell r="E846" t="str">
            <v>CPV09 Insulation sheet (tape tsuki)</v>
          </cell>
          <cell r="F846" t="str">
            <v>SB056</v>
          </cell>
          <cell r="G846">
            <v>104</v>
          </cell>
          <cell r="H846" t="str">
            <v>おおとり</v>
          </cell>
          <cell r="I846">
            <v>0.58860000000000001</v>
          </cell>
          <cell r="J846" t="str">
            <v>USD</v>
          </cell>
        </row>
        <row r="847">
          <cell r="B847">
            <v>1065113940</v>
          </cell>
          <cell r="C847">
            <v>6</v>
          </cell>
          <cell r="D847" t="str">
            <v>screw parts</v>
          </cell>
          <cell r="E847" t="str">
            <v>F-22 M3*7</v>
          </cell>
          <cell r="F847" t="str">
            <v>SC042</v>
          </cell>
          <cell r="G847">
            <v>104</v>
          </cell>
          <cell r="H847" t="str">
            <v>おおとり</v>
          </cell>
          <cell r="I847">
            <v>2.64E-2</v>
          </cell>
          <cell r="J847" t="str">
            <v>USD</v>
          </cell>
        </row>
        <row r="848">
          <cell r="B848">
            <v>1110125960</v>
          </cell>
          <cell r="C848">
            <v>1</v>
          </cell>
          <cell r="D848" t="str">
            <v>electronics parts</v>
          </cell>
          <cell r="E848" t="str">
            <v>2SB1142 (S､T)</v>
          </cell>
          <cell r="F848" t="str">
            <v>SB060</v>
          </cell>
          <cell r="G848">
            <v>104</v>
          </cell>
          <cell r="H848" t="str">
            <v>おおとり</v>
          </cell>
          <cell r="I848">
            <v>0.17019999999999999</v>
          </cell>
          <cell r="J848" t="str">
            <v>USD</v>
          </cell>
        </row>
        <row r="849">
          <cell r="B849" t="str">
            <v>111022814X</v>
          </cell>
          <cell r="C849">
            <v>1</v>
          </cell>
          <cell r="D849" t="str">
            <v>electronics parts</v>
          </cell>
          <cell r="E849" t="str">
            <v>2SD1048(X6)     TB-T</v>
          </cell>
          <cell r="F849" t="str">
            <v>CT210</v>
          </cell>
          <cell r="G849">
            <v>104</v>
          </cell>
          <cell r="H849" t="str">
            <v>おおとり</v>
          </cell>
          <cell r="I849">
            <v>5.5199999999999999E-2</v>
          </cell>
          <cell r="J849" t="str">
            <v>USD</v>
          </cell>
        </row>
        <row r="850">
          <cell r="B850" t="str">
            <v>111024025X</v>
          </cell>
          <cell r="C850">
            <v>1</v>
          </cell>
          <cell r="D850" t="str">
            <v>electronics parts</v>
          </cell>
          <cell r="E850" t="str">
            <v>2SC4399(5)-TL TAPING</v>
          </cell>
          <cell r="F850" t="str">
            <v>CT211</v>
          </cell>
          <cell r="G850">
            <v>104</v>
          </cell>
          <cell r="H850" t="str">
            <v>おおとり</v>
          </cell>
          <cell r="I850">
            <v>3.5900000000000001E-2</v>
          </cell>
          <cell r="J850" t="str">
            <v>USD</v>
          </cell>
        </row>
        <row r="851">
          <cell r="B851" t="str">
            <v>111039728X</v>
          </cell>
          <cell r="C851">
            <v>1</v>
          </cell>
          <cell r="D851" t="str">
            <v>electronics parts</v>
          </cell>
          <cell r="E851" t="str">
            <v xml:space="preserve">6.8Z-DZD8.27-TA </v>
          </cell>
          <cell r="F851" t="str">
            <v>CT218</v>
          </cell>
          <cell r="G851">
            <v>104</v>
          </cell>
          <cell r="H851" t="str">
            <v>おおとり</v>
          </cell>
          <cell r="I851">
            <v>5.9799999999999999E-2</v>
          </cell>
          <cell r="J851" t="str">
            <v>USD</v>
          </cell>
        </row>
        <row r="852">
          <cell r="B852" t="str">
            <v>111066045X</v>
          </cell>
          <cell r="C852">
            <v>1</v>
          </cell>
          <cell r="D852" t="str">
            <v>electronics parts</v>
          </cell>
          <cell r="E852" t="str">
            <v>NJM4580 E-D TE1  12 Chip T</v>
          </cell>
          <cell r="F852" t="str">
            <v>CT689</v>
          </cell>
          <cell r="G852">
            <v>104</v>
          </cell>
          <cell r="H852" t="str">
            <v>おおとり</v>
          </cell>
          <cell r="I852">
            <v>0.23449999999999999</v>
          </cell>
          <cell r="J852" t="str">
            <v>USD</v>
          </cell>
        </row>
        <row r="853">
          <cell r="B853" t="str">
            <v>111067637X</v>
          </cell>
          <cell r="C853">
            <v>1</v>
          </cell>
          <cell r="D853" t="str">
            <v>electronics parts</v>
          </cell>
          <cell r="E853" t="str">
            <v>AN77L09M-E1       12 Tape</v>
          </cell>
          <cell r="F853" t="str">
            <v>CT221</v>
          </cell>
          <cell r="G853">
            <v>104</v>
          </cell>
          <cell r="H853" t="str">
            <v>おおとり</v>
          </cell>
          <cell r="I853">
            <v>0.30809999999999998</v>
          </cell>
          <cell r="J853" t="str">
            <v>USD</v>
          </cell>
        </row>
        <row r="854">
          <cell r="B854" t="str">
            <v>111067664X</v>
          </cell>
          <cell r="C854">
            <v>1</v>
          </cell>
          <cell r="D854" t="str">
            <v>electronics parts</v>
          </cell>
          <cell r="E854" t="str">
            <v>uPD16510  GR-8JG-E1</v>
          </cell>
          <cell r="F854" t="str">
            <v>CT690</v>
          </cell>
          <cell r="G854">
            <v>104</v>
          </cell>
          <cell r="H854" t="str">
            <v>おおとり</v>
          </cell>
          <cell r="I854">
            <v>0.92889999999999995</v>
          </cell>
          <cell r="J854" t="str">
            <v>USD</v>
          </cell>
        </row>
        <row r="855">
          <cell r="B855" t="str">
            <v>111068564X</v>
          </cell>
          <cell r="C855">
            <v>1</v>
          </cell>
          <cell r="D855" t="str">
            <v>electronics parts</v>
          </cell>
          <cell r="E855" t="str">
            <v>NJM062V (TE1)</v>
          </cell>
          <cell r="F855" t="str">
            <v>CT692</v>
          </cell>
          <cell r="G855">
            <v>104</v>
          </cell>
          <cell r="H855" t="str">
            <v>おおとり</v>
          </cell>
          <cell r="I855">
            <v>0.3679</v>
          </cell>
          <cell r="J855" t="str">
            <v>USD</v>
          </cell>
        </row>
        <row r="856">
          <cell r="B856" t="str">
            <v>111068601X</v>
          </cell>
          <cell r="C856">
            <v>1</v>
          </cell>
          <cell r="D856" t="str">
            <v>electronics parts</v>
          </cell>
          <cell r="E856" t="str">
            <v>NJM431U TE1 TAPING</v>
          </cell>
          <cell r="F856" t="str">
            <v>CT223</v>
          </cell>
          <cell r="G856">
            <v>104</v>
          </cell>
          <cell r="H856" t="str">
            <v>おおとり</v>
          </cell>
          <cell r="I856">
            <v>0.1656</v>
          </cell>
          <cell r="J856" t="str">
            <v>USD</v>
          </cell>
        </row>
        <row r="857">
          <cell r="B857" t="str">
            <v>111068735X</v>
          </cell>
          <cell r="C857">
            <v>1</v>
          </cell>
          <cell r="D857" t="str">
            <v>electronics parts</v>
          </cell>
          <cell r="E857" t="str">
            <v>LA1225M-TE-L</v>
          </cell>
          <cell r="F857" t="str">
            <v>CT693</v>
          </cell>
          <cell r="G857">
            <v>104</v>
          </cell>
          <cell r="H857" t="str">
            <v>おおとり</v>
          </cell>
          <cell r="I857">
            <v>0.73580000000000001</v>
          </cell>
          <cell r="J857" t="str">
            <v>USD</v>
          </cell>
        </row>
        <row r="858">
          <cell r="B858" t="str">
            <v>111069147X</v>
          </cell>
          <cell r="C858">
            <v>1</v>
          </cell>
          <cell r="D858" t="str">
            <v>electronics parts</v>
          </cell>
          <cell r="E858" t="str">
            <v xml:space="preserve">PC357NT </v>
          </cell>
          <cell r="F858" t="str">
            <v>CT694</v>
          </cell>
          <cell r="G858">
            <v>104</v>
          </cell>
          <cell r="H858" t="str">
            <v>おおとり</v>
          </cell>
          <cell r="I858">
            <v>0.1072</v>
          </cell>
          <cell r="J858" t="str">
            <v>USD</v>
          </cell>
        </row>
        <row r="859">
          <cell r="B859" t="str">
            <v>111069486X</v>
          </cell>
          <cell r="C859">
            <v>1</v>
          </cell>
          <cell r="D859" t="str">
            <v>electronics parts</v>
          </cell>
          <cell r="E859" t="str">
            <v>NJM2274R TE1</v>
          </cell>
          <cell r="F859" t="str">
            <v>CT695</v>
          </cell>
          <cell r="G859">
            <v>104</v>
          </cell>
          <cell r="H859" t="str">
            <v>おおとり</v>
          </cell>
          <cell r="I859">
            <v>0.5978</v>
          </cell>
          <cell r="J859" t="str">
            <v>USD</v>
          </cell>
        </row>
        <row r="860">
          <cell r="B860" t="str">
            <v>111069493X</v>
          </cell>
          <cell r="C860">
            <v>1</v>
          </cell>
          <cell r="D860" t="str">
            <v>electronics parts</v>
          </cell>
          <cell r="E860" t="str">
            <v>NJM2904V TE1</v>
          </cell>
          <cell r="F860" t="str">
            <v>CT696</v>
          </cell>
          <cell r="G860">
            <v>104</v>
          </cell>
          <cell r="H860" t="str">
            <v>おおとり</v>
          </cell>
          <cell r="I860">
            <v>0.1361</v>
          </cell>
          <cell r="J860" t="str">
            <v>USD</v>
          </cell>
        </row>
        <row r="861">
          <cell r="B861">
            <v>1110695140</v>
          </cell>
          <cell r="C861">
            <v>1</v>
          </cell>
          <cell r="D861" t="str">
            <v>electronics parts</v>
          </cell>
          <cell r="E861" t="str">
            <v>STRG6624LF1129</v>
          </cell>
          <cell r="F861" t="str">
            <v>SB057</v>
          </cell>
          <cell r="G861">
            <v>104</v>
          </cell>
          <cell r="H861" t="str">
            <v>おおとり</v>
          </cell>
          <cell r="I861">
            <v>1.875</v>
          </cell>
          <cell r="J861" t="str">
            <v>USD</v>
          </cell>
        </row>
        <row r="862">
          <cell r="B862">
            <v>1120689030</v>
          </cell>
          <cell r="C862">
            <v>1</v>
          </cell>
          <cell r="D862" t="str">
            <v>electronics parts</v>
          </cell>
          <cell r="E862" t="str">
            <v>FT-6P 100K OHM</v>
          </cell>
          <cell r="F862" t="str">
            <v>SC028</v>
          </cell>
          <cell r="G862">
            <v>104</v>
          </cell>
          <cell r="H862" t="str">
            <v>おおとり</v>
          </cell>
          <cell r="I862">
            <v>0.1472</v>
          </cell>
          <cell r="J862" t="str">
            <v>USD</v>
          </cell>
        </row>
        <row r="863">
          <cell r="B863" t="str">
            <v>113133918X</v>
          </cell>
          <cell r="C863">
            <v>1</v>
          </cell>
          <cell r="D863" t="str">
            <v>electronics parts</v>
          </cell>
          <cell r="E863" t="str">
            <v>35V0.22MF 267M(F) Chip T</v>
          </cell>
          <cell r="F863" t="str">
            <v>CT276</v>
          </cell>
          <cell r="G863">
            <v>104</v>
          </cell>
          <cell r="H863" t="str">
            <v>おおとり</v>
          </cell>
          <cell r="I863">
            <v>5.5399999999999998E-2</v>
          </cell>
          <cell r="J863" t="str">
            <v>USD</v>
          </cell>
        </row>
        <row r="864">
          <cell r="B864" t="str">
            <v>113134421X</v>
          </cell>
          <cell r="C864">
            <v>1</v>
          </cell>
          <cell r="D864" t="str">
            <v>electronics parts</v>
          </cell>
          <cell r="E864" t="str">
            <v>20V 4.7MF 267E(M) Chip T</v>
          </cell>
          <cell r="F864" t="str">
            <v>CT277</v>
          </cell>
          <cell r="G864">
            <v>104</v>
          </cell>
          <cell r="H864" t="str">
            <v>おおとり</v>
          </cell>
          <cell r="I864">
            <v>7.8600000000000003E-2</v>
          </cell>
          <cell r="J864" t="str">
            <v>USD</v>
          </cell>
        </row>
        <row r="865">
          <cell r="B865" t="str">
            <v>113134849X</v>
          </cell>
          <cell r="C865">
            <v>1</v>
          </cell>
          <cell r="D865" t="str">
            <v>electronics parts</v>
          </cell>
          <cell r="E865" t="str">
            <v>20MCE335MATER</v>
          </cell>
          <cell r="F865" t="str">
            <v>CT278</v>
          </cell>
          <cell r="G865">
            <v>104</v>
          </cell>
          <cell r="H865" t="str">
            <v>おおとり</v>
          </cell>
          <cell r="I865">
            <v>6.1699999999999998E-2</v>
          </cell>
          <cell r="J865" t="str">
            <v>USD</v>
          </cell>
        </row>
        <row r="866">
          <cell r="B866" t="str">
            <v>113134858X</v>
          </cell>
          <cell r="C866">
            <v>1</v>
          </cell>
          <cell r="D866" t="str">
            <v>electronics parts</v>
          </cell>
          <cell r="E866" t="str">
            <v>35MCE105MATER</v>
          </cell>
          <cell r="F866" t="str">
            <v>CT279</v>
          </cell>
          <cell r="G866">
            <v>104</v>
          </cell>
          <cell r="H866" t="str">
            <v>おおとり</v>
          </cell>
          <cell r="I866">
            <v>6.1699999999999998E-2</v>
          </cell>
          <cell r="J866" t="str">
            <v>USD</v>
          </cell>
        </row>
        <row r="867">
          <cell r="B867" t="str">
            <v>113134887X</v>
          </cell>
          <cell r="C867">
            <v>1</v>
          </cell>
          <cell r="D867" t="str">
            <v>electronics parts</v>
          </cell>
          <cell r="E867" t="str">
            <v>35V  3.3MF   267E  Chip T</v>
          </cell>
          <cell r="F867" t="str">
            <v>CT280</v>
          </cell>
          <cell r="G867">
            <v>104</v>
          </cell>
          <cell r="H867" t="str">
            <v>おおとり</v>
          </cell>
          <cell r="I867">
            <v>8.5800000000000001E-2</v>
          </cell>
          <cell r="J867" t="str">
            <v>USD</v>
          </cell>
        </row>
        <row r="868">
          <cell r="B868" t="str">
            <v>113135091X</v>
          </cell>
          <cell r="C868">
            <v>1</v>
          </cell>
          <cell r="D868" t="str">
            <v>electronics parts</v>
          </cell>
          <cell r="E868" t="str">
            <v>6MCE476MB2TER</v>
          </cell>
          <cell r="F868" t="str">
            <v>CT281</v>
          </cell>
          <cell r="G868">
            <v>104</v>
          </cell>
          <cell r="H868" t="str">
            <v>おおとり</v>
          </cell>
          <cell r="I868">
            <v>0.10299999999999999</v>
          </cell>
          <cell r="J868" t="str">
            <v>USD</v>
          </cell>
        </row>
        <row r="869">
          <cell r="B869" t="str">
            <v>113135127X</v>
          </cell>
          <cell r="C869">
            <v>1</v>
          </cell>
          <cell r="D869" t="str">
            <v>electronics parts</v>
          </cell>
          <cell r="E869" t="str">
            <v>10MCE476MCTER</v>
          </cell>
          <cell r="F869" t="str">
            <v>CT282</v>
          </cell>
          <cell r="G869">
            <v>104</v>
          </cell>
          <cell r="H869" t="str">
            <v>おおとり</v>
          </cell>
          <cell r="I869">
            <v>0.17019999999999999</v>
          </cell>
          <cell r="J869" t="str">
            <v>USD</v>
          </cell>
        </row>
        <row r="870">
          <cell r="B870" t="str">
            <v>113135132X</v>
          </cell>
          <cell r="C870">
            <v>1</v>
          </cell>
          <cell r="D870" t="str">
            <v>electronics parts</v>
          </cell>
          <cell r="E870" t="str">
            <v>16MCE475MATER</v>
          </cell>
          <cell r="F870" t="str">
            <v>CT283</v>
          </cell>
          <cell r="G870">
            <v>104</v>
          </cell>
          <cell r="H870" t="str">
            <v>おおとり</v>
          </cell>
          <cell r="I870">
            <v>6.3500000000000001E-2</v>
          </cell>
          <cell r="J870" t="str">
            <v>USD</v>
          </cell>
        </row>
        <row r="871">
          <cell r="B871">
            <v>1133285050</v>
          </cell>
          <cell r="C871">
            <v>1</v>
          </cell>
          <cell r="D871" t="str">
            <v>electronics parts</v>
          </cell>
          <cell r="E871" t="str">
            <v>CACFM1C151M</v>
          </cell>
          <cell r="F871" t="str">
            <v>SC035</v>
          </cell>
          <cell r="G871">
            <v>104</v>
          </cell>
          <cell r="H871" t="str">
            <v>おおとり</v>
          </cell>
          <cell r="I871">
            <v>0.62539999999999996</v>
          </cell>
          <cell r="J871" t="str">
            <v>USD</v>
          </cell>
        </row>
        <row r="872">
          <cell r="B872" t="str">
            <v>113328682X</v>
          </cell>
          <cell r="C872">
            <v>1</v>
          </cell>
          <cell r="D872" t="str">
            <v>electronics parts</v>
          </cell>
          <cell r="E872" t="str">
            <v>EEV HB 25V 33MF</v>
          </cell>
          <cell r="F872" t="str">
            <v>CT701</v>
          </cell>
          <cell r="G872">
            <v>104</v>
          </cell>
          <cell r="H872" t="str">
            <v>おおとり</v>
          </cell>
          <cell r="I872">
            <v>5.1900000000000002E-2</v>
          </cell>
          <cell r="J872" t="str">
            <v>USD</v>
          </cell>
        </row>
        <row r="873">
          <cell r="B873">
            <v>1134202230</v>
          </cell>
          <cell r="C873">
            <v>1</v>
          </cell>
          <cell r="D873" t="str">
            <v>electronics parts</v>
          </cell>
          <cell r="E873" t="str">
            <v>CE04KMY 50V 100MF</v>
          </cell>
          <cell r="F873" t="str">
            <v>SB047</v>
          </cell>
          <cell r="G873">
            <v>104</v>
          </cell>
          <cell r="H873" t="str">
            <v>おおとり</v>
          </cell>
          <cell r="I873">
            <v>5.9799999999999999E-2</v>
          </cell>
          <cell r="J873" t="str">
            <v>USD</v>
          </cell>
        </row>
        <row r="874">
          <cell r="B874">
            <v>1134208470</v>
          </cell>
          <cell r="C874">
            <v>1</v>
          </cell>
          <cell r="D874" t="str">
            <v>electronics parts</v>
          </cell>
          <cell r="E874" t="str">
            <v>KMQ200VSSN560M25A</v>
          </cell>
          <cell r="F874" t="str">
            <v>SC036</v>
          </cell>
          <cell r="G874">
            <v>104</v>
          </cell>
          <cell r="H874" t="str">
            <v>おおとり</v>
          </cell>
          <cell r="I874">
            <v>0.8921</v>
          </cell>
          <cell r="J874" t="str">
            <v>USD</v>
          </cell>
        </row>
        <row r="875">
          <cell r="B875">
            <v>1134208560</v>
          </cell>
          <cell r="C875">
            <v>1</v>
          </cell>
          <cell r="D875" t="str">
            <v>electronics parts</v>
          </cell>
          <cell r="E875" t="str">
            <v>CE04KZE35V 560MF VB</v>
          </cell>
          <cell r="F875" t="str">
            <v>SB049</v>
          </cell>
          <cell r="G875">
            <v>104</v>
          </cell>
          <cell r="H875" t="str">
            <v>おおとり</v>
          </cell>
          <cell r="I875">
            <v>0.1196</v>
          </cell>
          <cell r="J875" t="str">
            <v>USD</v>
          </cell>
        </row>
        <row r="876">
          <cell r="B876">
            <v>1140182290</v>
          </cell>
          <cell r="C876">
            <v>1</v>
          </cell>
          <cell r="D876" t="str">
            <v>electronics parts</v>
          </cell>
          <cell r="E876" t="str">
            <v>PT106</v>
          </cell>
          <cell r="F876" t="str">
            <v>SC049</v>
          </cell>
          <cell r="G876">
            <v>104</v>
          </cell>
          <cell r="H876" t="str">
            <v>おおとり</v>
          </cell>
          <cell r="I876">
            <v>4.1292</v>
          </cell>
          <cell r="J876" t="str">
            <v>USD</v>
          </cell>
        </row>
        <row r="877">
          <cell r="B877">
            <v>1151105150</v>
          </cell>
          <cell r="C877">
            <v>2</v>
          </cell>
          <cell r="D877" t="str">
            <v>mechanical parts</v>
          </cell>
          <cell r="E877" t="str">
            <v>SJ-W2H4A-01BB2</v>
          </cell>
          <cell r="F877" t="str">
            <v>SC043</v>
          </cell>
          <cell r="G877">
            <v>104</v>
          </cell>
          <cell r="H877" t="str">
            <v>おおとり</v>
          </cell>
          <cell r="I877">
            <v>0.5978</v>
          </cell>
          <cell r="J877" t="str">
            <v>USD</v>
          </cell>
        </row>
        <row r="878">
          <cell r="B878">
            <v>1154049620</v>
          </cell>
          <cell r="C878">
            <v>2</v>
          </cell>
          <cell r="D878" t="str">
            <v>mechanical parts</v>
          </cell>
          <cell r="E878" t="str">
            <v>FGMLB 125V2A</v>
          </cell>
          <cell r="F878" t="str">
            <v>SC044</v>
          </cell>
          <cell r="G878">
            <v>104</v>
          </cell>
          <cell r="H878" t="str">
            <v>おおとり</v>
          </cell>
          <cell r="I878">
            <v>0.18210000000000001</v>
          </cell>
          <cell r="J878" t="str">
            <v>USD</v>
          </cell>
        </row>
        <row r="879">
          <cell r="B879">
            <v>1154609040</v>
          </cell>
          <cell r="C879">
            <v>1</v>
          </cell>
          <cell r="D879" t="str">
            <v>electronics parts</v>
          </cell>
          <cell r="E879" t="str">
            <v>28.636MHz UM-1</v>
          </cell>
          <cell r="F879" t="str">
            <v>SC040</v>
          </cell>
          <cell r="G879">
            <v>104</v>
          </cell>
          <cell r="H879" t="str">
            <v>おおとり</v>
          </cell>
          <cell r="I879">
            <v>0.83689999999999998</v>
          </cell>
          <cell r="J879" t="str">
            <v>USD</v>
          </cell>
        </row>
        <row r="880">
          <cell r="B880">
            <v>1230115560</v>
          </cell>
          <cell r="C880">
            <v>2</v>
          </cell>
          <cell r="D880" t="str">
            <v>mechanical parts</v>
          </cell>
          <cell r="E880" t="str">
            <v>BNC Connector JXT1146-0100103</v>
          </cell>
          <cell r="F880" t="str">
            <v>SB067</v>
          </cell>
          <cell r="G880">
            <v>104</v>
          </cell>
          <cell r="H880" t="str">
            <v>おおとり</v>
          </cell>
          <cell r="I880">
            <v>1.2875000000000001</v>
          </cell>
          <cell r="J880" t="str">
            <v>USD</v>
          </cell>
        </row>
        <row r="881">
          <cell r="B881">
            <v>1230319030</v>
          </cell>
          <cell r="C881">
            <v>2</v>
          </cell>
          <cell r="D881" t="str">
            <v>mechanical parts</v>
          </cell>
          <cell r="E881" t="str">
            <v>JPJ2545-01-510</v>
          </cell>
          <cell r="F881" t="str">
            <v>SB050</v>
          </cell>
          <cell r="G881">
            <v>104</v>
          </cell>
          <cell r="H881" t="str">
            <v>おおとり</v>
          </cell>
          <cell r="I881">
            <v>9.1999999999999998E-2</v>
          </cell>
          <cell r="J881" t="str">
            <v>USD</v>
          </cell>
        </row>
        <row r="882">
          <cell r="B882">
            <v>1230324900</v>
          </cell>
          <cell r="C882">
            <v>2</v>
          </cell>
          <cell r="D882" t="str">
            <v>mechanical parts</v>
          </cell>
          <cell r="E882" t="str">
            <v>Camera 4P Connector</v>
          </cell>
          <cell r="F882" t="str">
            <v>SB048</v>
          </cell>
          <cell r="G882">
            <v>104</v>
          </cell>
          <cell r="H882" t="str">
            <v>おおとり</v>
          </cell>
          <cell r="I882">
            <v>0.2024</v>
          </cell>
          <cell r="J882" t="str">
            <v>USD</v>
          </cell>
        </row>
        <row r="883">
          <cell r="B883">
            <v>1230522830</v>
          </cell>
          <cell r="C883">
            <v>5</v>
          </cell>
          <cell r="D883" t="str">
            <v>connection parts</v>
          </cell>
          <cell r="E883" t="str">
            <v>HXC0324-01-310 BNC</v>
          </cell>
          <cell r="F883" t="str">
            <v>SB066</v>
          </cell>
          <cell r="G883">
            <v>104</v>
          </cell>
          <cell r="H883" t="str">
            <v>おおとり</v>
          </cell>
          <cell r="I883">
            <v>0.29160000000000003</v>
          </cell>
          <cell r="J883" t="str">
            <v>USD</v>
          </cell>
        </row>
        <row r="884">
          <cell r="B884">
            <v>1240311930</v>
          </cell>
          <cell r="C884">
            <v>2</v>
          </cell>
          <cell r="D884" t="str">
            <v>mechanical parts</v>
          </cell>
          <cell r="E884" t="str">
            <v>HXC0999-01-550</v>
          </cell>
          <cell r="F884" t="str">
            <v>SC048</v>
          </cell>
          <cell r="G884">
            <v>104</v>
          </cell>
          <cell r="H884" t="str">
            <v>おおとり</v>
          </cell>
          <cell r="I884">
            <v>9.1999999999999998E-3</v>
          </cell>
          <cell r="J884" t="str">
            <v>USD</v>
          </cell>
        </row>
        <row r="885">
          <cell r="B885">
            <v>1240431030</v>
          </cell>
          <cell r="C885">
            <v>2</v>
          </cell>
          <cell r="D885" t="str">
            <v>mechanical parts</v>
          </cell>
          <cell r="E885" t="str">
            <v>FCUJ(0.5)-20F-180</v>
          </cell>
          <cell r="F885" t="str">
            <v>SC045</v>
          </cell>
          <cell r="G885">
            <v>104</v>
          </cell>
          <cell r="H885" t="str">
            <v>おおとり</v>
          </cell>
          <cell r="I885">
            <v>0.45069999999999999</v>
          </cell>
          <cell r="J885" t="str">
            <v>USD</v>
          </cell>
        </row>
        <row r="886">
          <cell r="B886">
            <v>6311715770</v>
          </cell>
          <cell r="C886">
            <v>2</v>
          </cell>
          <cell r="D886" t="str">
            <v>mechanical parts</v>
          </cell>
          <cell r="E886" t="str">
            <v>TOA Serial No. Label (roll)</v>
          </cell>
          <cell r="F886" t="str">
            <v>SD036</v>
          </cell>
          <cell r="G886">
            <v>104</v>
          </cell>
          <cell r="H886" t="str">
            <v>おおとり</v>
          </cell>
          <cell r="I886">
            <v>1.84E-2</v>
          </cell>
          <cell r="J886" t="str">
            <v>USD</v>
          </cell>
        </row>
        <row r="887">
          <cell r="B887">
            <v>1310632600</v>
          </cell>
          <cell r="C887">
            <v>2</v>
          </cell>
          <cell r="D887" t="str">
            <v>mechanical parts</v>
          </cell>
          <cell r="E887" t="str">
            <v>TCR0180 Logo seal</v>
          </cell>
          <cell r="F887" t="str">
            <v>SD037</v>
          </cell>
          <cell r="G887">
            <v>104</v>
          </cell>
          <cell r="H887" t="str">
            <v>おおとり</v>
          </cell>
          <cell r="I887">
            <v>1.9400000000000001E-2</v>
          </cell>
          <cell r="J887" t="str">
            <v>USD</v>
          </cell>
        </row>
        <row r="888">
          <cell r="B888">
            <v>1111036940</v>
          </cell>
          <cell r="C888">
            <v>1</v>
          </cell>
          <cell r="D888" t="str">
            <v>electronics parts</v>
          </cell>
          <cell r="E888" t="str">
            <v>UPD6467GR-516</v>
          </cell>
          <cell r="F888" t="str">
            <v>CT718</v>
          </cell>
          <cell r="G888">
            <v>104</v>
          </cell>
          <cell r="H888" t="str">
            <v>おおとり</v>
          </cell>
          <cell r="I888">
            <v>1.8392999999999999</v>
          </cell>
          <cell r="J888" t="str">
            <v>USD</v>
          </cell>
        </row>
        <row r="889">
          <cell r="B889">
            <v>1230109510</v>
          </cell>
          <cell r="C889">
            <v>2</v>
          </cell>
          <cell r="D889" t="str">
            <v>mechanical parts</v>
          </cell>
          <cell r="E889" t="str">
            <v>BNC HXC0328-01-010</v>
          </cell>
          <cell r="F889" t="str">
            <v>SH028</v>
          </cell>
          <cell r="G889">
            <v>104</v>
          </cell>
          <cell r="H889" t="str">
            <v>おおとり</v>
          </cell>
          <cell r="I889">
            <v>0.37709999999999999</v>
          </cell>
          <cell r="J889" t="str">
            <v>USD</v>
          </cell>
        </row>
        <row r="890">
          <cell r="B890">
            <v>1230109620</v>
          </cell>
          <cell r="C890">
            <v>2</v>
          </cell>
          <cell r="D890" t="str">
            <v>mechanical parts</v>
          </cell>
          <cell r="E890" t="str">
            <v>BNC HXC0330-01-010 SW</v>
          </cell>
          <cell r="F890" t="str">
            <v>SO029</v>
          </cell>
          <cell r="G890">
            <v>104</v>
          </cell>
          <cell r="H890" t="str">
            <v>おおとり</v>
          </cell>
          <cell r="I890">
            <v>0.41389999999999999</v>
          </cell>
          <cell r="J890" t="str">
            <v>USD</v>
          </cell>
        </row>
        <row r="891">
          <cell r="B891">
            <v>1020245350</v>
          </cell>
          <cell r="C891">
            <v>2</v>
          </cell>
          <cell r="D891" t="str">
            <v>mechanical parts</v>
          </cell>
          <cell r="E891" t="str">
            <v>SBB-213 Sleeve L=13</v>
          </cell>
          <cell r="F891" t="str">
            <v>SG018</v>
          </cell>
          <cell r="G891">
            <v>104</v>
          </cell>
          <cell r="H891" t="str">
            <v>おおとり</v>
          </cell>
          <cell r="I891">
            <v>0.16969999999999999</v>
          </cell>
          <cell r="J891" t="str">
            <v>USD</v>
          </cell>
        </row>
        <row r="892">
          <cell r="B892">
            <v>1230331670</v>
          </cell>
          <cell r="C892">
            <v>2</v>
          </cell>
          <cell r="D892" t="str">
            <v>mechanical parts</v>
          </cell>
          <cell r="E892" t="str">
            <v>Jack SVJ-420100 4P</v>
          </cell>
          <cell r="F892" t="str">
            <v>SG020</v>
          </cell>
          <cell r="G892">
            <v>104</v>
          </cell>
          <cell r="H892" t="str">
            <v>おおとり</v>
          </cell>
          <cell r="I892">
            <v>0.30719999999999997</v>
          </cell>
          <cell r="J892" t="str">
            <v>USD</v>
          </cell>
        </row>
        <row r="893">
          <cell r="B893" t="str">
            <v>123360593X</v>
          </cell>
          <cell r="C893">
            <v>1</v>
          </cell>
          <cell r="D893" t="str">
            <v>electronics parts</v>
          </cell>
          <cell r="E893" t="str">
            <v>DF13A-4P-1.25H  24MM Tape</v>
          </cell>
          <cell r="F893" t="str">
            <v>CT729</v>
          </cell>
          <cell r="G893">
            <v>104</v>
          </cell>
          <cell r="H893" t="str">
            <v>おおとり</v>
          </cell>
          <cell r="I893">
            <v>0.12330000000000001</v>
          </cell>
          <cell r="J893" t="str">
            <v>USD</v>
          </cell>
        </row>
        <row r="894">
          <cell r="B894">
            <v>6235205610</v>
          </cell>
          <cell r="C894">
            <v>2</v>
          </cell>
          <cell r="D894" t="str">
            <v>mechanical parts</v>
          </cell>
          <cell r="E894" t="str">
            <v>VHR-5N</v>
          </cell>
          <cell r="F894" t="str">
            <v>SD044</v>
          </cell>
          <cell r="G894">
            <v>104</v>
          </cell>
          <cell r="H894" t="str">
            <v>おおとり</v>
          </cell>
          <cell r="I894">
            <v>3.1300000000000001E-2</v>
          </cell>
          <cell r="J894" t="str">
            <v>USD</v>
          </cell>
        </row>
        <row r="895">
          <cell r="B895">
            <v>1023001630</v>
          </cell>
          <cell r="C895">
            <v>2</v>
          </cell>
          <cell r="D895" t="str">
            <v>mechanical parts</v>
          </cell>
          <cell r="E895" t="str">
            <v>CCV40 Kogaku LPF 8.4*8.9</v>
          </cell>
          <cell r="F895" t="str">
            <v>SO004</v>
          </cell>
          <cell r="G895">
            <v>104</v>
          </cell>
          <cell r="H895" t="str">
            <v>おおとり</v>
          </cell>
          <cell r="I895">
            <v>2.0691999999999999</v>
          </cell>
          <cell r="J895" t="str">
            <v>USD</v>
          </cell>
        </row>
        <row r="896">
          <cell r="B896">
            <v>1023001760</v>
          </cell>
          <cell r="C896">
            <v>2</v>
          </cell>
          <cell r="D896" t="str">
            <v>mechanical parts</v>
          </cell>
          <cell r="E896" t="str">
            <v>C-2900 Kogaku LPF 7.3*7.8</v>
          </cell>
          <cell r="F896" t="str">
            <v>SG022</v>
          </cell>
          <cell r="G896">
            <v>104</v>
          </cell>
          <cell r="H896" t="str">
            <v>おおとり</v>
          </cell>
          <cell r="I896">
            <v>1.5358000000000001</v>
          </cell>
          <cell r="J896" t="str">
            <v>USD</v>
          </cell>
        </row>
        <row r="897">
          <cell r="B897">
            <v>1312120750</v>
          </cell>
          <cell r="C897">
            <v>2</v>
          </cell>
          <cell r="D897" t="str">
            <v>mechanical parts</v>
          </cell>
          <cell r="E897" t="str">
            <v>Blank Name Plate 7Set</v>
          </cell>
          <cell r="F897" t="str">
            <v>SH022</v>
          </cell>
          <cell r="G897">
            <v>104</v>
          </cell>
          <cell r="H897" t="str">
            <v>おおとり</v>
          </cell>
          <cell r="I897">
            <v>5.2499999999999998E-2</v>
          </cell>
          <cell r="J897" t="str">
            <v>USD</v>
          </cell>
        </row>
        <row r="898">
          <cell r="B898">
            <v>6063200180</v>
          </cell>
          <cell r="C898">
            <v>6</v>
          </cell>
          <cell r="D898" t="str">
            <v>screw parts</v>
          </cell>
          <cell r="E898" t="str">
            <v>Tometsuki Neji 4*4FE Poly Seal</v>
          </cell>
          <cell r="F898" t="str">
            <v>SG012</v>
          </cell>
          <cell r="G898">
            <v>104</v>
          </cell>
          <cell r="H898" t="str">
            <v>おおとり</v>
          </cell>
          <cell r="I898">
            <v>3.9600000000000003E-2</v>
          </cell>
          <cell r="J898" t="str">
            <v>USD</v>
          </cell>
        </row>
        <row r="899">
          <cell r="B899" t="str">
            <v>112066516X</v>
          </cell>
          <cell r="C899">
            <v>1</v>
          </cell>
          <cell r="D899" t="str">
            <v>electronics parts</v>
          </cell>
          <cell r="E899" t="str">
            <v>RH03AVA13X</v>
          </cell>
          <cell r="F899" t="str">
            <v>CT300</v>
          </cell>
          <cell r="G899">
            <v>104</v>
          </cell>
          <cell r="H899" t="str">
            <v>おおとり</v>
          </cell>
          <cell r="I899">
            <v>0.1794</v>
          </cell>
          <cell r="J899" t="str">
            <v>USD</v>
          </cell>
        </row>
        <row r="900">
          <cell r="B900" t="str">
            <v>115222043B</v>
          </cell>
          <cell r="C900">
            <v>1</v>
          </cell>
          <cell r="D900" t="str">
            <v>electronics parts</v>
          </cell>
          <cell r="E900" t="str">
            <v>P6G-CV40 CAMERA NEW 112*186</v>
          </cell>
          <cell r="F900" t="str">
            <v>CP018</v>
          </cell>
          <cell r="G900">
            <v>104</v>
          </cell>
          <cell r="H900" t="str">
            <v>おおとり</v>
          </cell>
          <cell r="I900">
            <v>11.428599999999999</v>
          </cell>
          <cell r="J900" t="str">
            <v>USD</v>
          </cell>
        </row>
        <row r="901">
          <cell r="B901" t="str">
            <v>124041950A</v>
          </cell>
          <cell r="C901">
            <v>2</v>
          </cell>
          <cell r="D901" t="str">
            <v>mechanical parts</v>
          </cell>
          <cell r="E901" t="str">
            <v>VC2110S Spring BLK</v>
          </cell>
          <cell r="F901" t="str">
            <v>SG013</v>
          </cell>
          <cell r="G901">
            <v>104</v>
          </cell>
          <cell r="H901" t="str">
            <v>おおとり</v>
          </cell>
          <cell r="I901">
            <v>0.49259999999999998</v>
          </cell>
          <cell r="J901" t="str">
            <v>USD</v>
          </cell>
        </row>
        <row r="902">
          <cell r="B902">
            <v>1023170550</v>
          </cell>
          <cell r="C902">
            <v>2</v>
          </cell>
          <cell r="D902" t="str">
            <v>mechanical parts</v>
          </cell>
          <cell r="E902" t="str">
            <v>CCC300 Mount Cramp</v>
          </cell>
          <cell r="F902" t="str">
            <v>SG014</v>
          </cell>
          <cell r="G902">
            <v>104</v>
          </cell>
          <cell r="H902" t="str">
            <v>おおとり</v>
          </cell>
          <cell r="I902">
            <v>0.15759999999999999</v>
          </cell>
          <cell r="J902" t="str">
            <v>USD</v>
          </cell>
        </row>
        <row r="903">
          <cell r="B903" t="str">
            <v>111068582X</v>
          </cell>
          <cell r="C903">
            <v>1</v>
          </cell>
          <cell r="D903" t="str">
            <v>electronics parts</v>
          </cell>
          <cell r="E903" t="str">
            <v>NJM78M12DL1A(TE1)</v>
          </cell>
          <cell r="F903" t="str">
            <v>CT720</v>
          </cell>
          <cell r="G903">
            <v>104</v>
          </cell>
          <cell r="H903" t="str">
            <v>おおとり</v>
          </cell>
          <cell r="I903">
            <v>0.19320000000000001</v>
          </cell>
          <cell r="J903" t="str">
            <v>USD</v>
          </cell>
        </row>
        <row r="904">
          <cell r="B904">
            <v>1020242450</v>
          </cell>
          <cell r="C904">
            <v>2</v>
          </cell>
          <cell r="D904" t="str">
            <v>mechanical parts</v>
          </cell>
          <cell r="E904" t="str">
            <v>CCD Space 0.8MM</v>
          </cell>
          <cell r="F904" t="str">
            <v>SG015</v>
          </cell>
          <cell r="G904">
            <v>104</v>
          </cell>
          <cell r="H904" t="str">
            <v>おおとり</v>
          </cell>
          <cell r="I904">
            <v>7.2700000000000001E-2</v>
          </cell>
          <cell r="J904" t="str">
            <v>USD</v>
          </cell>
        </row>
        <row r="905">
          <cell r="B905">
            <v>1021511650</v>
          </cell>
          <cell r="C905">
            <v>2</v>
          </cell>
          <cell r="D905" t="str">
            <v>mechanical parts</v>
          </cell>
          <cell r="E905" t="str">
            <v>D5.5 Square Knob Guide Dia=1</v>
          </cell>
          <cell r="F905" t="str">
            <v>SG016</v>
          </cell>
          <cell r="G905">
            <v>104</v>
          </cell>
          <cell r="H905" t="str">
            <v>おおとり</v>
          </cell>
          <cell r="I905">
            <v>5.5199999999999999E-2</v>
          </cell>
          <cell r="J905" t="str">
            <v>USD</v>
          </cell>
        </row>
        <row r="906">
          <cell r="B906" t="str">
            <v>105026666A</v>
          </cell>
          <cell r="C906">
            <v>2</v>
          </cell>
          <cell r="D906" t="str">
            <v>mechanical parts</v>
          </cell>
          <cell r="E906" t="str">
            <v>CCC250 Filter Cushion</v>
          </cell>
          <cell r="F906" t="str">
            <v>SG017</v>
          </cell>
          <cell r="G906">
            <v>104</v>
          </cell>
          <cell r="H906" t="str">
            <v>おおとり</v>
          </cell>
          <cell r="I906">
            <v>7.5499999999999998E-2</v>
          </cell>
          <cell r="J906" t="str">
            <v>USD</v>
          </cell>
        </row>
        <row r="907">
          <cell r="B907" t="str">
            <v>113135114X</v>
          </cell>
          <cell r="C907">
            <v>1</v>
          </cell>
          <cell r="D907" t="str">
            <v>electronics parts</v>
          </cell>
          <cell r="E907" t="str">
            <v>25MCE106MCTER</v>
          </cell>
          <cell r="F907" t="str">
            <v>CT308</v>
          </cell>
          <cell r="G907">
            <v>104</v>
          </cell>
          <cell r="H907" t="str">
            <v>おおとり</v>
          </cell>
          <cell r="I907">
            <v>0.17019999999999999</v>
          </cell>
          <cell r="J907" t="str">
            <v>USD</v>
          </cell>
        </row>
        <row r="908">
          <cell r="B908">
            <v>1133244600</v>
          </cell>
          <cell r="C908">
            <v>1</v>
          </cell>
          <cell r="D908" t="str">
            <v>electronics parts</v>
          </cell>
          <cell r="E908" t="str">
            <v>25V100MF(BP)</v>
          </cell>
          <cell r="F908" t="str">
            <v>SD045</v>
          </cell>
          <cell r="G908">
            <v>104</v>
          </cell>
          <cell r="H908" t="str">
            <v>おおとり</v>
          </cell>
          <cell r="I908">
            <v>0.08</v>
          </cell>
          <cell r="J908" t="str">
            <v>USD</v>
          </cell>
        </row>
        <row r="909">
          <cell r="B909" t="str">
            <v>113420801X</v>
          </cell>
          <cell r="C909">
            <v>1</v>
          </cell>
          <cell r="D909" t="str">
            <v>electronics parts</v>
          </cell>
          <cell r="E909" t="str">
            <v>MVY 25V 470MF</v>
          </cell>
          <cell r="F909" t="str">
            <v>CT721</v>
          </cell>
          <cell r="G909">
            <v>104</v>
          </cell>
          <cell r="H909" t="str">
            <v>おおとり</v>
          </cell>
          <cell r="I909">
            <v>0.1472</v>
          </cell>
          <cell r="J909" t="str">
            <v>USD</v>
          </cell>
        </row>
        <row r="910">
          <cell r="B910" t="str">
            <v>113421158X</v>
          </cell>
          <cell r="C910">
            <v>1</v>
          </cell>
          <cell r="D910" t="str">
            <v>electronics parts</v>
          </cell>
          <cell r="E910" t="str">
            <v>MVY 10VC 470MF</v>
          </cell>
          <cell r="F910" t="str">
            <v>CT724</v>
          </cell>
          <cell r="G910">
            <v>104</v>
          </cell>
          <cell r="H910" t="str">
            <v>おおとり</v>
          </cell>
          <cell r="I910">
            <v>8.2799999999999999E-2</v>
          </cell>
          <cell r="J910" t="str">
            <v>USD</v>
          </cell>
        </row>
        <row r="911">
          <cell r="B911" t="str">
            <v>113421169X</v>
          </cell>
          <cell r="C911">
            <v>1</v>
          </cell>
          <cell r="D911" t="str">
            <v>electronics parts</v>
          </cell>
          <cell r="E911" t="str">
            <v>MVY 16VC 470MF</v>
          </cell>
          <cell r="F911" t="str">
            <v>CT725</v>
          </cell>
          <cell r="G911">
            <v>104</v>
          </cell>
          <cell r="H911" t="str">
            <v>おおとり</v>
          </cell>
          <cell r="I911">
            <v>8.4599999999999995E-2</v>
          </cell>
          <cell r="J911" t="str">
            <v>USD</v>
          </cell>
        </row>
        <row r="912">
          <cell r="B912" t="str">
            <v>V060100400</v>
          </cell>
          <cell r="C912">
            <v>6</v>
          </cell>
          <cell r="D912" t="str">
            <v>screw parts</v>
          </cell>
          <cell r="E912" t="str">
            <v>+Pan 2.5X4 FE NI</v>
          </cell>
          <cell r="F912" t="str">
            <v>SD031</v>
          </cell>
          <cell r="G912">
            <v>104</v>
          </cell>
          <cell r="H912" t="str">
            <v>おおとり</v>
          </cell>
          <cell r="I912">
            <v>7.4999999999999997E-3</v>
          </cell>
          <cell r="J912" t="str">
            <v>USD</v>
          </cell>
        </row>
        <row r="913">
          <cell r="B913" t="str">
            <v>V060100600</v>
          </cell>
          <cell r="C913">
            <v>6</v>
          </cell>
          <cell r="D913" t="str">
            <v>screw parts</v>
          </cell>
          <cell r="E913" t="str">
            <v>+Pan 2.5X4 FE ZNC-BLK</v>
          </cell>
          <cell r="F913" t="str">
            <v>SD030</v>
          </cell>
          <cell r="G913">
            <v>104</v>
          </cell>
          <cell r="H913" t="str">
            <v>おおとり</v>
          </cell>
          <cell r="I913">
            <v>7.3000000000000001E-3</v>
          </cell>
          <cell r="J913" t="str">
            <v>USD</v>
          </cell>
        </row>
        <row r="914">
          <cell r="B914">
            <v>1023195690</v>
          </cell>
          <cell r="C914">
            <v>2</v>
          </cell>
          <cell r="D914" t="str">
            <v>mechanical parts</v>
          </cell>
          <cell r="E914" t="str">
            <v>CCV20 Sanjiku Holder</v>
          </cell>
          <cell r="F914" t="str">
            <v>SH023</v>
          </cell>
          <cell r="G914">
            <v>104</v>
          </cell>
          <cell r="H914" t="str">
            <v>おおとり</v>
          </cell>
          <cell r="I914">
            <v>5.5639000000000003</v>
          </cell>
          <cell r="J914" t="str">
            <v>USD</v>
          </cell>
        </row>
        <row r="915">
          <cell r="B915">
            <v>1050517920</v>
          </cell>
          <cell r="C915">
            <v>2</v>
          </cell>
          <cell r="D915" t="str">
            <v>mechanical parts</v>
          </cell>
          <cell r="E915" t="str">
            <v>NTF1026-C02(12-5) Siuki Sheet</v>
          </cell>
          <cell r="F915" t="str">
            <v>SO031</v>
          </cell>
          <cell r="G915">
            <v>104</v>
          </cell>
          <cell r="H915" t="str">
            <v>おおとり</v>
          </cell>
          <cell r="I915">
            <v>0.1472</v>
          </cell>
          <cell r="J915" t="str">
            <v>USD</v>
          </cell>
        </row>
        <row r="916">
          <cell r="B916" t="str">
            <v>113134869X</v>
          </cell>
          <cell r="C916">
            <v>1</v>
          </cell>
          <cell r="D916" t="str">
            <v>electronics parts</v>
          </cell>
          <cell r="E916" t="str">
            <v>MCE    6.3V   10MF Chip T</v>
          </cell>
          <cell r="F916" t="str">
            <v>CT315</v>
          </cell>
          <cell r="G916">
            <v>104</v>
          </cell>
          <cell r="H916" t="str">
            <v>おおとり</v>
          </cell>
          <cell r="I916">
            <v>6.4399999999999999E-2</v>
          </cell>
          <cell r="J916" t="str">
            <v>USD</v>
          </cell>
        </row>
        <row r="917">
          <cell r="B917" t="str">
            <v>113329744X</v>
          </cell>
          <cell r="C917">
            <v>1</v>
          </cell>
          <cell r="D917" t="str">
            <v>electronics parts</v>
          </cell>
          <cell r="E917" t="str">
            <v>MVH 35V33MF</v>
          </cell>
          <cell r="F917" t="str">
            <v>CT743</v>
          </cell>
          <cell r="G917">
            <v>104</v>
          </cell>
          <cell r="H917" t="str">
            <v>おおとり</v>
          </cell>
          <cell r="I917">
            <v>0.12239999999999999</v>
          </cell>
          <cell r="J917" t="str">
            <v>USD</v>
          </cell>
        </row>
        <row r="918">
          <cell r="B918" t="str">
            <v>113421000X</v>
          </cell>
          <cell r="C918">
            <v>1</v>
          </cell>
          <cell r="D918" t="str">
            <v>electronics parts</v>
          </cell>
          <cell r="E918" t="str">
            <v>MVY 25V 220MF(M) H10 TAPING</v>
          </cell>
          <cell r="F918" t="str">
            <v>CT740</v>
          </cell>
          <cell r="G918">
            <v>104</v>
          </cell>
          <cell r="H918" t="str">
            <v>おおとり</v>
          </cell>
          <cell r="I918">
            <v>9.0200000000000002E-2</v>
          </cell>
          <cell r="J918" t="str">
            <v>USD</v>
          </cell>
        </row>
        <row r="919">
          <cell r="B919" t="str">
            <v>113421011X</v>
          </cell>
          <cell r="C919">
            <v>1</v>
          </cell>
          <cell r="D919" t="str">
            <v>electronics parts</v>
          </cell>
          <cell r="E919" t="str">
            <v>MVE 50V220MF J10 TAPING</v>
          </cell>
          <cell r="F919" t="str">
            <v>CT739</v>
          </cell>
          <cell r="G919">
            <v>104</v>
          </cell>
          <cell r="H919" t="str">
            <v>おおとり</v>
          </cell>
          <cell r="I919">
            <v>0.1288</v>
          </cell>
          <cell r="J919" t="str">
            <v>USD</v>
          </cell>
        </row>
        <row r="920">
          <cell r="B920">
            <v>1140183130</v>
          </cell>
          <cell r="C920">
            <v>1</v>
          </cell>
          <cell r="D920" t="str">
            <v>electronics parts</v>
          </cell>
          <cell r="E920" t="str">
            <v>PT-725</v>
          </cell>
          <cell r="F920" t="str">
            <v>SO024</v>
          </cell>
          <cell r="G920">
            <v>104</v>
          </cell>
          <cell r="H920" t="str">
            <v>おおとり</v>
          </cell>
          <cell r="I920">
            <v>3.8624999999999998</v>
          </cell>
          <cell r="J920" t="str">
            <v>USD</v>
          </cell>
        </row>
        <row r="921">
          <cell r="B921">
            <v>1140520870</v>
          </cell>
          <cell r="C921">
            <v>1</v>
          </cell>
          <cell r="D921" t="str">
            <v>electronics parts</v>
          </cell>
          <cell r="E921" t="str">
            <v>C004B-1MH PB-FREE</v>
          </cell>
          <cell r="F921" t="str">
            <v>SQ014</v>
          </cell>
          <cell r="G921">
            <v>104</v>
          </cell>
          <cell r="H921" t="str">
            <v>おおとり</v>
          </cell>
          <cell r="I921">
            <v>0.71740000000000004</v>
          </cell>
          <cell r="J921" t="str">
            <v>USD</v>
          </cell>
        </row>
        <row r="922">
          <cell r="B922">
            <v>1152711330</v>
          </cell>
          <cell r="C922">
            <v>1</v>
          </cell>
          <cell r="D922" t="str">
            <v>electronics parts</v>
          </cell>
          <cell r="E922" t="str">
            <v>P2G-CV40 SIDE 112*116</v>
          </cell>
          <cell r="F922" t="str">
            <v>CP020</v>
          </cell>
          <cell r="G922">
            <v>104</v>
          </cell>
          <cell r="H922" t="str">
            <v>おおとり</v>
          </cell>
          <cell r="I922">
            <v>4.8925000000000001</v>
          </cell>
          <cell r="J922" t="str">
            <v>USD</v>
          </cell>
        </row>
        <row r="923">
          <cell r="B923" t="str">
            <v>121018715A</v>
          </cell>
          <cell r="C923">
            <v>2</v>
          </cell>
          <cell r="D923" t="str">
            <v>mechanical parts</v>
          </cell>
          <cell r="E923" t="str">
            <v>CCV40 Front Screen</v>
          </cell>
          <cell r="F923" t="str">
            <v>SO032</v>
          </cell>
          <cell r="G923">
            <v>104</v>
          </cell>
          <cell r="H923" t="str">
            <v>おおとり</v>
          </cell>
          <cell r="I923">
            <v>0.91969999999999996</v>
          </cell>
          <cell r="J923" t="str">
            <v>USD</v>
          </cell>
        </row>
        <row r="924">
          <cell r="B924" t="str">
            <v>122051863A</v>
          </cell>
          <cell r="D924" t="str">
            <v>screw parts</v>
          </cell>
          <cell r="E924" t="str">
            <v>CCV40 Zetsuen Washer</v>
          </cell>
          <cell r="F924" t="str">
            <v>SO021</v>
          </cell>
          <cell r="G924">
            <v>104</v>
          </cell>
          <cell r="H924" t="str">
            <v>おおとり</v>
          </cell>
          <cell r="I924">
            <v>0.2024</v>
          </cell>
          <cell r="J924" t="str">
            <v>USD</v>
          </cell>
        </row>
        <row r="925">
          <cell r="B925">
            <v>1240260230</v>
          </cell>
          <cell r="C925">
            <v>2</v>
          </cell>
          <cell r="D925" t="str">
            <v>mechanical parts</v>
          </cell>
          <cell r="E925" t="str">
            <v xml:space="preserve">Terminal ML-800S1V-2P </v>
          </cell>
          <cell r="F925" t="str">
            <v>SO022</v>
          </cell>
          <cell r="G925">
            <v>104</v>
          </cell>
          <cell r="H925" t="str">
            <v>おおとり</v>
          </cell>
          <cell r="I925">
            <v>0.39290000000000003</v>
          </cell>
          <cell r="J925" t="str">
            <v>USD</v>
          </cell>
        </row>
        <row r="926">
          <cell r="B926">
            <v>1240273410</v>
          </cell>
          <cell r="C926">
            <v>2</v>
          </cell>
          <cell r="D926" t="str">
            <v>mechanical parts</v>
          </cell>
          <cell r="E926" t="str">
            <v>Terminal F2360AX-2P</v>
          </cell>
          <cell r="F926" t="str">
            <v>SH027</v>
          </cell>
          <cell r="G926">
            <v>104</v>
          </cell>
          <cell r="H926" t="str">
            <v>おおとり</v>
          </cell>
          <cell r="I926">
            <v>0.55179999999999996</v>
          </cell>
          <cell r="J926" t="str">
            <v>USD</v>
          </cell>
        </row>
        <row r="927">
          <cell r="B927">
            <v>1240273500</v>
          </cell>
          <cell r="C927">
            <v>2</v>
          </cell>
          <cell r="D927" t="str">
            <v>mechanical parts</v>
          </cell>
          <cell r="E927" t="str">
            <v>Kiban tanshi F4077B S</v>
          </cell>
          <cell r="F927" t="str">
            <v>SO023</v>
          </cell>
          <cell r="G927">
            <v>104</v>
          </cell>
          <cell r="H927" t="str">
            <v>おおとり</v>
          </cell>
          <cell r="I927">
            <v>0.1472</v>
          </cell>
          <cell r="J927" t="str">
            <v>USD</v>
          </cell>
        </row>
        <row r="928">
          <cell r="B928">
            <v>1255113820</v>
          </cell>
          <cell r="C928">
            <v>2</v>
          </cell>
          <cell r="D928" t="str">
            <v>mechanical parts</v>
          </cell>
          <cell r="E928" t="str">
            <v>CC1100 Code Pushing</v>
          </cell>
          <cell r="F928" t="str">
            <v>SO027</v>
          </cell>
          <cell r="G928">
            <v>104</v>
          </cell>
          <cell r="H928" t="str">
            <v>おおとり</v>
          </cell>
          <cell r="I928">
            <v>2.0691999999999999</v>
          </cell>
          <cell r="J928" t="str">
            <v>USD</v>
          </cell>
        </row>
        <row r="929">
          <cell r="B929">
            <v>1310632040</v>
          </cell>
          <cell r="C929">
            <v>2</v>
          </cell>
          <cell r="D929" t="str">
            <v>mechanical parts</v>
          </cell>
          <cell r="E929" t="str">
            <v>Signature H=5.5</v>
          </cell>
          <cell r="F929" t="str">
            <v>SO038</v>
          </cell>
          <cell r="G929">
            <v>104</v>
          </cell>
          <cell r="H929" t="str">
            <v>おおとり</v>
          </cell>
          <cell r="I929">
            <v>1.84E-2</v>
          </cell>
          <cell r="J929" t="str">
            <v>USD</v>
          </cell>
        </row>
        <row r="930">
          <cell r="B930">
            <v>6060101260</v>
          </cell>
          <cell r="C930">
            <v>6</v>
          </cell>
          <cell r="D930" t="str">
            <v>screw parts</v>
          </cell>
          <cell r="E930" t="str">
            <v>+Nabe 3*8 3 ten semusu P4 SUS</v>
          </cell>
          <cell r="F930" t="str">
            <v>SO039</v>
          </cell>
          <cell r="G930">
            <v>104</v>
          </cell>
          <cell r="H930" t="str">
            <v>おおとり</v>
          </cell>
          <cell r="I930">
            <v>1.84E-2</v>
          </cell>
          <cell r="J930" t="str">
            <v>USD</v>
          </cell>
        </row>
        <row r="931">
          <cell r="B931">
            <v>6060130480</v>
          </cell>
          <cell r="C931">
            <v>6</v>
          </cell>
          <cell r="D931" t="str">
            <v>screw parts</v>
          </cell>
          <cell r="E931" t="str">
            <v>0/2 Syu +Nabe 2*4 FE NI</v>
          </cell>
          <cell r="F931" t="str">
            <v>SO040</v>
          </cell>
          <cell r="G931">
            <v>104</v>
          </cell>
          <cell r="H931" t="str">
            <v>おおとり</v>
          </cell>
          <cell r="I931">
            <v>9.1999999999999998E-3</v>
          </cell>
          <cell r="J931" t="str">
            <v>USD</v>
          </cell>
        </row>
        <row r="932">
          <cell r="B932">
            <v>6062512640</v>
          </cell>
          <cell r="C932">
            <v>6</v>
          </cell>
          <cell r="D932" t="str">
            <v>screw parts</v>
          </cell>
          <cell r="E932" t="str">
            <v>Hexagon Bolt 3 ten semusu 8*14 SUS</v>
          </cell>
          <cell r="F932" t="str">
            <v>SO001</v>
          </cell>
          <cell r="G932">
            <v>104</v>
          </cell>
          <cell r="H932" t="str">
            <v>おおとり</v>
          </cell>
          <cell r="I932">
            <v>0.1472</v>
          </cell>
          <cell r="J932" t="str">
            <v>USD</v>
          </cell>
        </row>
        <row r="933">
          <cell r="B933">
            <v>6063700860</v>
          </cell>
          <cell r="C933">
            <v>6</v>
          </cell>
          <cell r="D933" t="str">
            <v>screw parts</v>
          </cell>
          <cell r="E933" t="str">
            <v>Washer M8*16*1.2 Kogatamaru SUS</v>
          </cell>
          <cell r="F933" t="str">
            <v>SO002</v>
          </cell>
          <cell r="G933">
            <v>104</v>
          </cell>
          <cell r="H933" t="str">
            <v>おおとり</v>
          </cell>
          <cell r="I933">
            <v>1.84E-2</v>
          </cell>
          <cell r="J933" t="str">
            <v>USD</v>
          </cell>
        </row>
        <row r="934">
          <cell r="B934" t="str">
            <v>113424171X</v>
          </cell>
          <cell r="C934">
            <v>1</v>
          </cell>
          <cell r="D934" t="str">
            <v>electronics parts</v>
          </cell>
          <cell r="E934" t="str">
            <v>PXA 16VC 82MF TAPING</v>
          </cell>
          <cell r="F934" t="str">
            <v>CT737</v>
          </cell>
          <cell r="G934">
            <v>104</v>
          </cell>
          <cell r="H934" t="str">
            <v>おおとり</v>
          </cell>
          <cell r="I934">
            <v>0.50580000000000003</v>
          </cell>
          <cell r="J934" t="str">
            <v>USD</v>
          </cell>
        </row>
        <row r="935">
          <cell r="B935" t="str">
            <v>113420924X</v>
          </cell>
          <cell r="C935">
            <v>1</v>
          </cell>
          <cell r="D935" t="str">
            <v>electronics parts</v>
          </cell>
          <cell r="E935" t="str">
            <v>PXA 10VC 120MF TAPING</v>
          </cell>
          <cell r="F935" t="str">
            <v>CT672</v>
          </cell>
          <cell r="G935">
            <v>104</v>
          </cell>
          <cell r="H935" t="str">
            <v>おおとり</v>
          </cell>
          <cell r="I935">
            <v>0.52100000000000002</v>
          </cell>
          <cell r="J935" t="str">
            <v>USD</v>
          </cell>
        </row>
        <row r="936">
          <cell r="B936" t="str">
            <v>初回のみ</v>
          </cell>
          <cell r="C936">
            <v>2</v>
          </cell>
          <cell r="D936" t="str">
            <v>mechanical parts</v>
          </cell>
          <cell r="E936" t="str">
            <v>CCV20 Dom Cover ASSY</v>
          </cell>
          <cell r="G936">
            <v>104</v>
          </cell>
          <cell r="H936" t="str">
            <v>おおとり</v>
          </cell>
          <cell r="I936">
            <v>3.22</v>
          </cell>
          <cell r="J936" t="str">
            <v>USD</v>
          </cell>
        </row>
        <row r="937">
          <cell r="B937">
            <v>1010263560</v>
          </cell>
          <cell r="C937">
            <v>2</v>
          </cell>
          <cell r="D937" t="str">
            <v>mechanical parts</v>
          </cell>
          <cell r="E937" t="str">
            <v>CCV20 Dom Cover</v>
          </cell>
          <cell r="F937" t="str">
            <v>SQ015</v>
          </cell>
          <cell r="G937">
            <v>104</v>
          </cell>
          <cell r="H937" t="str">
            <v>おおとり</v>
          </cell>
          <cell r="I937">
            <v>3.22</v>
          </cell>
          <cell r="J937" t="str">
            <v>USD</v>
          </cell>
        </row>
        <row r="938">
          <cell r="B938" t="str">
            <v>115443156X</v>
          </cell>
          <cell r="C938">
            <v>1</v>
          </cell>
          <cell r="D938" t="str">
            <v>electronics parts</v>
          </cell>
          <cell r="E938" t="str">
            <v>BPF 628BIN-1015=P3  TAPING</v>
          </cell>
          <cell r="F938" t="str">
            <v>CT735</v>
          </cell>
          <cell r="G938">
            <v>104</v>
          </cell>
          <cell r="H938" t="str">
            <v>おおとり</v>
          </cell>
          <cell r="I938">
            <v>0.4461</v>
          </cell>
          <cell r="J938" t="str">
            <v>USD</v>
          </cell>
        </row>
        <row r="939">
          <cell r="B939">
            <v>1154608960</v>
          </cell>
          <cell r="C939">
            <v>1</v>
          </cell>
          <cell r="D939" t="str">
            <v>electronics parts</v>
          </cell>
          <cell r="E939" t="str">
            <v>28.375MHZ UM-1</v>
          </cell>
          <cell r="F939" t="str">
            <v>SO049</v>
          </cell>
          <cell r="G939">
            <v>104</v>
          </cell>
          <cell r="H939" t="str">
            <v>おおとり</v>
          </cell>
          <cell r="I939">
            <v>1.3794999999999999</v>
          </cell>
          <cell r="J939" t="str">
            <v>USD</v>
          </cell>
        </row>
        <row r="940">
          <cell r="B940" t="str">
            <v>115404368X</v>
          </cell>
          <cell r="C940">
            <v>1</v>
          </cell>
          <cell r="D940" t="str">
            <v>electronics parts</v>
          </cell>
          <cell r="E940" t="str">
            <v>Fuse JAA2402 501NATAPING</v>
          </cell>
          <cell r="F940" t="str">
            <v>CT310</v>
          </cell>
          <cell r="G940">
            <v>104</v>
          </cell>
          <cell r="H940" t="str">
            <v>おおとり</v>
          </cell>
          <cell r="I940">
            <v>0.17860000000000001</v>
          </cell>
          <cell r="J940" t="str">
            <v>USD</v>
          </cell>
        </row>
        <row r="941">
          <cell r="B941">
            <v>1152014350</v>
          </cell>
          <cell r="C941">
            <v>1</v>
          </cell>
          <cell r="D941" t="str">
            <v>electronics parts</v>
          </cell>
          <cell r="E941" t="str">
            <v>P1F-CV11LENS 112x110</v>
          </cell>
          <cell r="F941" t="str">
            <v>SC053</v>
          </cell>
          <cell r="G941">
            <v>104</v>
          </cell>
          <cell r="H941" t="str">
            <v>おおとり</v>
          </cell>
          <cell r="I941">
            <v>6.4375</v>
          </cell>
          <cell r="J941" t="str">
            <v>USD</v>
          </cell>
        </row>
        <row r="942">
          <cell r="B942">
            <v>1152127360</v>
          </cell>
          <cell r="D942" t="str">
            <v>electronics parts</v>
          </cell>
          <cell r="E942" t="str">
            <v>P2G-CCV44 SIDE 112*116</v>
          </cell>
          <cell r="F942" t="str">
            <v>CP024</v>
          </cell>
          <cell r="G942">
            <v>104</v>
          </cell>
          <cell r="H942" t="str">
            <v>おおとり</v>
          </cell>
          <cell r="I942">
            <v>15.174099999999999</v>
          </cell>
          <cell r="J942" t="str">
            <v>USD</v>
          </cell>
        </row>
        <row r="943">
          <cell r="B943">
            <v>1152807240</v>
          </cell>
          <cell r="D943" t="str">
            <v>electronics parts</v>
          </cell>
          <cell r="E943" t="str">
            <v>P4G-CCV24 POWER 112*124</v>
          </cell>
          <cell r="F943" t="str">
            <v>CP025</v>
          </cell>
          <cell r="G943">
            <v>104</v>
          </cell>
          <cell r="H943" t="str">
            <v>おおとり</v>
          </cell>
          <cell r="I943">
            <v>5.7018000000000004</v>
          </cell>
          <cell r="J943" t="str">
            <v>USD</v>
          </cell>
        </row>
        <row r="944">
          <cell r="B944">
            <v>1230333140</v>
          </cell>
          <cell r="D944" t="str">
            <v>electronics parts</v>
          </cell>
          <cell r="E944" t="str">
            <v>Pin Jack JPJ1025-01-010</v>
          </cell>
          <cell r="F944" t="str">
            <v>SQ023</v>
          </cell>
          <cell r="G944">
            <v>104</v>
          </cell>
          <cell r="H944" t="str">
            <v>おおとり</v>
          </cell>
          <cell r="I944">
            <v>0.1012</v>
          </cell>
          <cell r="J944" t="str">
            <v>USD</v>
          </cell>
        </row>
        <row r="945">
          <cell r="B945">
            <v>1233987940</v>
          </cell>
          <cell r="D945" t="str">
            <v>mechanical parts</v>
          </cell>
          <cell r="E945" t="str">
            <v>4P 418FRW-4PS</v>
          </cell>
          <cell r="F945" t="str">
            <v>SQ030</v>
          </cell>
          <cell r="G945">
            <v>104</v>
          </cell>
          <cell r="H945" t="str">
            <v>おおとり</v>
          </cell>
          <cell r="I945">
            <v>5.8929</v>
          </cell>
          <cell r="J945" t="str">
            <v>USD</v>
          </cell>
        </row>
        <row r="946">
          <cell r="B946">
            <v>1240434150</v>
          </cell>
          <cell r="D946" t="str">
            <v>mechanical parts</v>
          </cell>
          <cell r="E946" t="str">
            <v>4P 418MCW-4PS</v>
          </cell>
          <cell r="F946" t="str">
            <v>SQ031</v>
          </cell>
          <cell r="G946">
            <v>104</v>
          </cell>
          <cell r="H946" t="str">
            <v>おおとり</v>
          </cell>
          <cell r="I946">
            <v>18.169699999999999</v>
          </cell>
          <cell r="J946" t="str">
            <v>USD</v>
          </cell>
        </row>
        <row r="947">
          <cell r="B947" t="str">
            <v>111041860X</v>
          </cell>
          <cell r="D947" t="str">
            <v>electronics parts</v>
          </cell>
          <cell r="E947" t="str">
            <v>DSSA-P0640SA        TAPING</v>
          </cell>
          <cell r="F947" t="str">
            <v>CT747</v>
          </cell>
          <cell r="G947">
            <v>104</v>
          </cell>
          <cell r="H947" t="str">
            <v>おおとり</v>
          </cell>
          <cell r="I947">
            <v>0.54259999999999997</v>
          </cell>
          <cell r="J947" t="str">
            <v>USD</v>
          </cell>
        </row>
        <row r="948">
          <cell r="B948">
            <v>1253201000</v>
          </cell>
          <cell r="C948">
            <v>2</v>
          </cell>
          <cell r="D948" t="str">
            <v>mechanical parts</v>
          </cell>
          <cell r="E948" t="str">
            <v>POWER SUPLLY CODESET (JPN)</v>
          </cell>
          <cell r="F948" t="str">
            <v>SM004</v>
          </cell>
          <cell r="G948">
            <v>913</v>
          </cell>
          <cell r="H948" t="str">
            <v>VOLEX</v>
          </cell>
          <cell r="I948">
            <v>0.37</v>
          </cell>
          <cell r="J948" t="str">
            <v>USD</v>
          </cell>
        </row>
        <row r="949">
          <cell r="B949">
            <v>6310600080</v>
          </cell>
          <cell r="C949">
            <v>2</v>
          </cell>
          <cell r="D949" t="str">
            <v>mechanical parts</v>
          </cell>
          <cell r="E949" t="str">
            <v>SECOM Seal (Mini)</v>
          </cell>
          <cell r="F949" t="str">
            <v>SF006</v>
          </cell>
          <cell r="H949" t="str">
            <v>ＴＯＡ（支給）</v>
          </cell>
          <cell r="I949">
            <v>0</v>
          </cell>
          <cell r="J949" t="str">
            <v>USD</v>
          </cell>
        </row>
        <row r="950">
          <cell r="B950">
            <v>1000732100</v>
          </cell>
          <cell r="C950">
            <v>2</v>
          </cell>
          <cell r="D950" t="str">
            <v>mechanical parts</v>
          </cell>
          <cell r="E950" t="str">
            <v>TG2Z0416ABC1</v>
          </cell>
          <cell r="F950" t="str">
            <v>SD039</v>
          </cell>
          <cell r="G950">
            <v>105</v>
          </cell>
          <cell r="H950" t="str">
            <v>CBC</v>
          </cell>
          <cell r="I950">
            <v>23.975000000000001</v>
          </cell>
          <cell r="J950" t="str">
            <v>ＹＥＮ</v>
          </cell>
        </row>
        <row r="951">
          <cell r="B951">
            <v>1000733420</v>
          </cell>
          <cell r="C951">
            <v>2</v>
          </cell>
          <cell r="D951" t="str">
            <v>mechanical parts</v>
          </cell>
          <cell r="E951" t="str">
            <v>Bari Fuoka Lens QC2Z0214ABC1</v>
          </cell>
          <cell r="F951" t="str">
            <v>SO037</v>
          </cell>
          <cell r="G951">
            <v>105</v>
          </cell>
          <cell r="H951" t="str">
            <v>CBC</v>
          </cell>
          <cell r="I951">
            <v>2900</v>
          </cell>
          <cell r="J951" t="str">
            <v>ＹＥＮ</v>
          </cell>
        </row>
        <row r="952">
          <cell r="B952">
            <v>1000735350</v>
          </cell>
          <cell r="C952">
            <v>2</v>
          </cell>
          <cell r="D952" t="str">
            <v>mechanical parts</v>
          </cell>
          <cell r="E952" t="str">
            <v>Bari Fuoka Lens TG2Z2814FCS-2</v>
          </cell>
          <cell r="F952" t="str">
            <v>SH026</v>
          </cell>
          <cell r="G952">
            <v>105</v>
          </cell>
          <cell r="H952" t="str">
            <v>CBC</v>
          </cell>
          <cell r="I952">
            <v>3300</v>
          </cell>
          <cell r="J952" t="str">
            <v>ＹＥＮ</v>
          </cell>
        </row>
        <row r="953">
          <cell r="B953">
            <v>1000735420</v>
          </cell>
          <cell r="C953">
            <v>2</v>
          </cell>
          <cell r="D953" t="str">
            <v>mechanical parts</v>
          </cell>
          <cell r="E953" t="str">
            <v>HCS802D Bracket</v>
          </cell>
          <cell r="F953" t="str">
            <v>SG031</v>
          </cell>
          <cell r="G953">
            <v>105</v>
          </cell>
          <cell r="H953" t="str">
            <v>CBC</v>
          </cell>
          <cell r="I953">
            <v>300</v>
          </cell>
          <cell r="J953" t="str">
            <v>ＹＥＮ</v>
          </cell>
        </row>
        <row r="954">
          <cell r="B954">
            <v>1000733510</v>
          </cell>
          <cell r="C954">
            <v>2</v>
          </cell>
          <cell r="D954" t="str">
            <v>mechanical parts</v>
          </cell>
          <cell r="E954" t="str">
            <v>Bari Fuokaru Lens QG2Z0312ABC1</v>
          </cell>
          <cell r="F954" t="str">
            <v>SQ011</v>
          </cell>
          <cell r="G954">
            <v>105</v>
          </cell>
          <cell r="H954" t="str">
            <v>CBC</v>
          </cell>
          <cell r="I954">
            <v>2950</v>
          </cell>
          <cell r="J954" t="str">
            <v>ＹＥＮ</v>
          </cell>
        </row>
        <row r="955">
          <cell r="B955">
            <v>6000701510</v>
          </cell>
          <cell r="C955">
            <v>2</v>
          </cell>
          <cell r="D955" t="str">
            <v>mechanical parts</v>
          </cell>
          <cell r="E955" t="str">
            <v>VL3103 (TOSHIBA LENS)</v>
          </cell>
          <cell r="F955" t="str">
            <v>SD057</v>
          </cell>
          <cell r="G955">
            <v>105</v>
          </cell>
          <cell r="H955" t="str">
            <v>CBC</v>
          </cell>
          <cell r="I955">
            <v>3300</v>
          </cell>
          <cell r="J955" t="str">
            <v>ＹＥＮ</v>
          </cell>
        </row>
        <row r="956">
          <cell r="B956">
            <v>1012152910</v>
          </cell>
          <cell r="C956">
            <v>2</v>
          </cell>
          <cell r="D956" t="str">
            <v>mechanical parts</v>
          </cell>
          <cell r="E956" t="str">
            <v>TCR0350 Plain case</v>
          </cell>
          <cell r="F956" t="str">
            <v>NVL</v>
          </cell>
          <cell r="G956">
            <v>907</v>
          </cell>
          <cell r="H956" t="str">
            <v>ツクバ (TSUKUBA)</v>
          </cell>
          <cell r="I956">
            <v>0.88080000000000003</v>
          </cell>
          <cell r="J956" t="str">
            <v>USD</v>
          </cell>
        </row>
        <row r="957">
          <cell r="B957">
            <v>1012154620</v>
          </cell>
          <cell r="C957">
            <v>2</v>
          </cell>
          <cell r="D957" t="str">
            <v>mechanical parts</v>
          </cell>
          <cell r="E957" t="str">
            <v>CCV40 Plain Front Cover</v>
          </cell>
          <cell r="F957" t="str">
            <v>NVL</v>
          </cell>
          <cell r="G957">
            <v>907</v>
          </cell>
          <cell r="H957" t="str">
            <v>ツクバ</v>
          </cell>
          <cell r="I957">
            <v>4.8490000000000002</v>
          </cell>
          <cell r="J957" t="str">
            <v>USD</v>
          </cell>
        </row>
        <row r="958">
          <cell r="B958">
            <v>1012154350</v>
          </cell>
          <cell r="C958">
            <v>2</v>
          </cell>
          <cell r="D958" t="str">
            <v>mechanical parts</v>
          </cell>
          <cell r="E958" t="str">
            <v>CCV40 Plain Rear Cover</v>
          </cell>
          <cell r="F958" t="str">
            <v>NVL</v>
          </cell>
          <cell r="G958">
            <v>907</v>
          </cell>
          <cell r="H958" t="str">
            <v>ツクバ</v>
          </cell>
          <cell r="I958">
            <v>2.6027999999999998</v>
          </cell>
          <cell r="J958" t="str">
            <v>USD</v>
          </cell>
        </row>
        <row r="959">
          <cell r="B959">
            <v>1012154510</v>
          </cell>
          <cell r="C959">
            <v>2</v>
          </cell>
          <cell r="D959" t="str">
            <v>mechanical parts</v>
          </cell>
          <cell r="E959" t="str">
            <v xml:space="preserve">CCV40 Plain Ring Nut </v>
          </cell>
          <cell r="F959" t="str">
            <v>NVL</v>
          </cell>
          <cell r="G959">
            <v>907</v>
          </cell>
          <cell r="H959" t="str">
            <v>ツクバ</v>
          </cell>
          <cell r="I959">
            <v>1.1682999999999999</v>
          </cell>
          <cell r="J959" t="str">
            <v>USD</v>
          </cell>
        </row>
        <row r="960">
          <cell r="B960">
            <v>1012153430</v>
          </cell>
          <cell r="C960">
            <v>2</v>
          </cell>
          <cell r="D960" t="str">
            <v>mechanical parts</v>
          </cell>
          <cell r="E960" t="str">
            <v>CCV14CS Plain Front</v>
          </cell>
          <cell r="F960" t="str">
            <v>NVL</v>
          </cell>
          <cell r="G960">
            <v>907</v>
          </cell>
          <cell r="H960" t="str">
            <v>ツクバ</v>
          </cell>
          <cell r="I960">
            <v>2.7406999999999999</v>
          </cell>
          <cell r="J960" t="str">
            <v>USD</v>
          </cell>
        </row>
        <row r="961">
          <cell r="B961">
            <v>1010264790</v>
          </cell>
          <cell r="C961">
            <v>2</v>
          </cell>
          <cell r="D961" t="str">
            <v>mechanical parts</v>
          </cell>
          <cell r="E961" t="str">
            <v xml:space="preserve">CCV20 Lens Cover  </v>
          </cell>
          <cell r="F961" t="str">
            <v>NVL</v>
          </cell>
          <cell r="G961">
            <v>907</v>
          </cell>
          <cell r="H961" t="str">
            <v>ツクバ</v>
          </cell>
          <cell r="I961">
            <v>0.59360000000000002</v>
          </cell>
          <cell r="J961" t="str">
            <v>USD</v>
          </cell>
        </row>
        <row r="962">
          <cell r="B962">
            <v>1065131610</v>
          </cell>
          <cell r="C962">
            <v>2</v>
          </cell>
          <cell r="D962" t="str">
            <v>mechanical parts</v>
          </cell>
          <cell r="E962" t="str">
            <v>CCV40 Plain Osae Nut</v>
          </cell>
          <cell r="F962" t="str">
            <v>NVL</v>
          </cell>
          <cell r="G962">
            <v>907</v>
          </cell>
          <cell r="H962" t="str">
            <v>ツクバ</v>
          </cell>
          <cell r="I962">
            <v>1.0450999999999999</v>
          </cell>
          <cell r="J962" t="str">
            <v>USD</v>
          </cell>
        </row>
        <row r="963">
          <cell r="B963">
            <v>1012154420</v>
          </cell>
          <cell r="C963">
            <v>2</v>
          </cell>
          <cell r="D963" t="str">
            <v>mechanical parts</v>
          </cell>
          <cell r="E963" t="str">
            <v>CCV44 Plain Rear Cover</v>
          </cell>
          <cell r="F963" t="str">
            <v>NVL</v>
          </cell>
          <cell r="G963">
            <v>907</v>
          </cell>
          <cell r="H963" t="str">
            <v>ツクバ</v>
          </cell>
          <cell r="I963">
            <v>2.6027999999999998</v>
          </cell>
          <cell r="J963" t="str">
            <v>USD</v>
          </cell>
        </row>
        <row r="964">
          <cell r="B964" t="str">
            <v>101353397A</v>
          </cell>
          <cell r="C964">
            <v>2</v>
          </cell>
          <cell r="D964" t="str">
            <v>mechanical parts</v>
          </cell>
          <cell r="E964" t="str">
            <v>CCV40-SS Sun Shade</v>
          </cell>
          <cell r="F964" t="str">
            <v>NVL</v>
          </cell>
          <cell r="G964">
            <v>908</v>
          </cell>
          <cell r="H964" t="str">
            <v>Kein Hing</v>
          </cell>
          <cell r="I964">
            <v>1.75</v>
          </cell>
          <cell r="J964" t="str">
            <v>USD</v>
          </cell>
        </row>
        <row r="965">
          <cell r="B965">
            <v>1013537880</v>
          </cell>
          <cell r="C965">
            <v>2</v>
          </cell>
          <cell r="D965" t="str">
            <v>mechanical parts</v>
          </cell>
          <cell r="E965" t="str">
            <v>CCV40-3 Plain Sun Shade</v>
          </cell>
          <cell r="F965" t="str">
            <v>NVL</v>
          </cell>
          <cell r="G965">
            <v>908</v>
          </cell>
          <cell r="H965" t="str">
            <v>Kein Hing</v>
          </cell>
          <cell r="I965">
            <v>1.82</v>
          </cell>
          <cell r="J965" t="str">
            <v>USD</v>
          </cell>
        </row>
        <row r="966">
          <cell r="B966" t="str">
            <v>111115369X</v>
          </cell>
          <cell r="C966">
            <v>1</v>
          </cell>
          <cell r="D966" t="str">
            <v>electronics parts</v>
          </cell>
          <cell r="E966" t="str">
            <v>CXD1030M CMOS T6  24 Tape</v>
          </cell>
          <cell r="F966" t="str">
            <v>CT627</v>
          </cell>
          <cell r="G966">
            <v>106</v>
          </cell>
          <cell r="H966" t="str">
            <v>TAKEX</v>
          </cell>
          <cell r="I966">
            <v>200.55</v>
          </cell>
          <cell r="J966" t="str">
            <v>USD</v>
          </cell>
        </row>
        <row r="967">
          <cell r="B967" t="str">
            <v>102153758A</v>
          </cell>
          <cell r="C967">
            <v>2</v>
          </cell>
          <cell r="D967" t="str">
            <v>mechanical parts</v>
          </cell>
          <cell r="E967" t="str">
            <v>CCC100ZL Galvanized Cover</v>
          </cell>
          <cell r="F967" t="str">
            <v>SC023</v>
          </cell>
          <cell r="G967">
            <v>106</v>
          </cell>
          <cell r="H967" t="str">
            <v>TAKEX</v>
          </cell>
          <cell r="I967">
            <v>7.7</v>
          </cell>
          <cell r="J967" t="str">
            <v>USD</v>
          </cell>
        </row>
        <row r="968">
          <cell r="B968" t="str">
            <v>102154089A</v>
          </cell>
          <cell r="C968">
            <v>2</v>
          </cell>
          <cell r="D968" t="str">
            <v>mechanical parts</v>
          </cell>
          <cell r="E968" t="str">
            <v>CCC250 Lens mount</v>
          </cell>
          <cell r="F968" t="str">
            <v>SC041</v>
          </cell>
          <cell r="G968">
            <v>106</v>
          </cell>
          <cell r="H968" t="str">
            <v>TAKEX</v>
          </cell>
          <cell r="I968">
            <v>82.5</v>
          </cell>
          <cell r="J968" t="str">
            <v>USD</v>
          </cell>
        </row>
        <row r="969">
          <cell r="B969">
            <v>1065301110</v>
          </cell>
          <cell r="C969">
            <v>2</v>
          </cell>
          <cell r="D969" t="str">
            <v>mechanical parts</v>
          </cell>
          <cell r="E969" t="str">
            <v>VC2200 Ring Ritena</v>
          </cell>
          <cell r="F969" t="str">
            <v>SG019</v>
          </cell>
          <cell r="G969">
            <v>106</v>
          </cell>
          <cell r="H969" t="str">
            <v>TAKEX</v>
          </cell>
          <cell r="I969">
            <v>34.21</v>
          </cell>
          <cell r="J969" t="str">
            <v>ＹＥＮ</v>
          </cell>
        </row>
        <row r="970">
          <cell r="B970">
            <v>1021540740</v>
          </cell>
          <cell r="C970">
            <v>2</v>
          </cell>
          <cell r="D970" t="str">
            <v>mechanical parts</v>
          </cell>
          <cell r="E970" t="str">
            <v>CCC300 Mount Base</v>
          </cell>
          <cell r="F970" t="str">
            <v>SG027</v>
          </cell>
          <cell r="G970">
            <v>106</v>
          </cell>
          <cell r="H970" t="str">
            <v>TAKEX</v>
          </cell>
          <cell r="I970">
            <v>16.5</v>
          </cell>
          <cell r="J970" t="str">
            <v>ＹＥＮ</v>
          </cell>
        </row>
        <row r="971">
          <cell r="B971">
            <v>1021543910</v>
          </cell>
          <cell r="C971">
            <v>2</v>
          </cell>
          <cell r="D971" t="str">
            <v>mechanical parts</v>
          </cell>
          <cell r="E971" t="str">
            <v>CCV10 Lens Mount</v>
          </cell>
          <cell r="F971" t="str">
            <v>SG023</v>
          </cell>
          <cell r="G971">
            <v>106</v>
          </cell>
          <cell r="H971" t="str">
            <v>TAKEX</v>
          </cell>
          <cell r="I971">
            <v>82.5</v>
          </cell>
          <cell r="J971" t="str">
            <v>ＹＥＮ</v>
          </cell>
        </row>
        <row r="972">
          <cell r="B972" t="str">
            <v>101171207A</v>
          </cell>
          <cell r="C972">
            <v>2</v>
          </cell>
          <cell r="D972" t="str">
            <v>mechanical parts</v>
          </cell>
          <cell r="E972" t="str">
            <v>VC2300 Cam</v>
          </cell>
          <cell r="F972" t="str">
            <v>SG028</v>
          </cell>
          <cell r="G972">
            <v>106</v>
          </cell>
          <cell r="H972" t="str">
            <v>TAKEX</v>
          </cell>
          <cell r="I972">
            <v>41.25</v>
          </cell>
          <cell r="J972" t="str">
            <v>ＹＥＮ</v>
          </cell>
        </row>
        <row r="973">
          <cell r="B973">
            <v>1020517970</v>
          </cell>
          <cell r="C973">
            <v>2</v>
          </cell>
          <cell r="D973" t="str">
            <v>mechanical parts</v>
          </cell>
          <cell r="E973" t="str">
            <v>VC2200 Cover</v>
          </cell>
          <cell r="F973" t="str">
            <v>SH010</v>
          </cell>
          <cell r="G973">
            <v>106</v>
          </cell>
          <cell r="H973" t="str">
            <v>TAKEX</v>
          </cell>
          <cell r="I973">
            <v>15.07</v>
          </cell>
          <cell r="J973" t="str">
            <v>ＹＥＮ</v>
          </cell>
        </row>
        <row r="974">
          <cell r="B974">
            <v>1210334820</v>
          </cell>
          <cell r="C974">
            <v>2</v>
          </cell>
          <cell r="D974" t="str">
            <v>mechanical parts</v>
          </cell>
          <cell r="E974" t="str">
            <v>CC1000 Bigicon Cover</v>
          </cell>
          <cell r="F974" t="str">
            <v>SH011</v>
          </cell>
          <cell r="G974">
            <v>106</v>
          </cell>
          <cell r="H974" t="str">
            <v>TAKEX</v>
          </cell>
          <cell r="I974">
            <v>11.11</v>
          </cell>
          <cell r="J974" t="str">
            <v>ＹＥＮ</v>
          </cell>
        </row>
        <row r="975">
          <cell r="B975">
            <v>1060380240</v>
          </cell>
          <cell r="C975">
            <v>6</v>
          </cell>
          <cell r="D975" t="str">
            <v>screw parts</v>
          </cell>
          <cell r="E975" t="str">
            <v>+Bind Screw (M3*14*S4)</v>
          </cell>
          <cell r="F975" t="str">
            <v>SD048</v>
          </cell>
          <cell r="G975">
            <v>106</v>
          </cell>
          <cell r="H975" t="str">
            <v>TAKEX</v>
          </cell>
          <cell r="I975">
            <v>12.1</v>
          </cell>
          <cell r="J975" t="str">
            <v>ＹＥＮ</v>
          </cell>
        </row>
        <row r="976">
          <cell r="B976">
            <v>6060102070</v>
          </cell>
          <cell r="C976">
            <v>6</v>
          </cell>
          <cell r="D976" t="str">
            <v>screw parts</v>
          </cell>
          <cell r="E976" t="str">
            <v>+Pan 2.5x6 FE BLK ZNC</v>
          </cell>
          <cell r="F976" t="str">
            <v>SQ025</v>
          </cell>
          <cell r="G976">
            <v>106</v>
          </cell>
          <cell r="H976" t="str">
            <v>TAKEX</v>
          </cell>
          <cell r="I976">
            <v>1</v>
          </cell>
          <cell r="J976" t="str">
            <v>ＹＥＮ</v>
          </cell>
        </row>
        <row r="977">
          <cell r="B977">
            <v>1111231130</v>
          </cell>
          <cell r="C977">
            <v>1</v>
          </cell>
          <cell r="D977" t="str">
            <v>electronics parts</v>
          </cell>
          <cell r="E977" t="str">
            <v>HD49323AF</v>
          </cell>
          <cell r="F977" t="str">
            <v>CT917</v>
          </cell>
          <cell r="G977">
            <v>107</v>
          </cell>
          <cell r="H977" t="str">
            <v>日立ﾃﾞﾊﾞｲｽ</v>
          </cell>
          <cell r="I977">
            <v>215</v>
          </cell>
          <cell r="J977" t="str">
            <v>YEN</v>
          </cell>
        </row>
        <row r="978">
          <cell r="B978">
            <v>1111231260</v>
          </cell>
          <cell r="C978">
            <v>1</v>
          </cell>
          <cell r="D978" t="str">
            <v>electronics parts</v>
          </cell>
          <cell r="E978" t="str">
            <v>UPD780054GK-A16-9EU</v>
          </cell>
          <cell r="F978" t="str">
            <v>CT918</v>
          </cell>
          <cell r="G978">
            <v>107</v>
          </cell>
          <cell r="H978" t="str">
            <v>日立ﾃﾞﾊﾞｲｽ</v>
          </cell>
          <cell r="I978">
            <v>285</v>
          </cell>
          <cell r="J978" t="str">
            <v>YEN</v>
          </cell>
        </row>
        <row r="979">
          <cell r="B979">
            <v>1111231020</v>
          </cell>
          <cell r="C979">
            <v>1</v>
          </cell>
          <cell r="D979" t="str">
            <v>electronics parts</v>
          </cell>
          <cell r="E979" t="str">
            <v>BU6720GS</v>
          </cell>
          <cell r="F979" t="str">
            <v>CT916</v>
          </cell>
          <cell r="G979">
            <v>107</v>
          </cell>
          <cell r="H979" t="str">
            <v>日立ﾃﾞﾊﾞｲｽ</v>
          </cell>
          <cell r="I979">
            <v>740</v>
          </cell>
          <cell r="J979" t="str">
            <v>YEN</v>
          </cell>
        </row>
        <row r="980">
          <cell r="B980">
            <v>1111232630</v>
          </cell>
          <cell r="C980">
            <v>1</v>
          </cell>
          <cell r="D980" t="str">
            <v>electronics parts</v>
          </cell>
          <cell r="E980" t="str">
            <v>UPD780054GK-A19-9EU</v>
          </cell>
          <cell r="F980" t="str">
            <v>CT919</v>
          </cell>
          <cell r="G980">
            <v>107</v>
          </cell>
          <cell r="H980" t="str">
            <v>日立ﾃﾞﾊﾞｲｽ</v>
          </cell>
          <cell r="I980">
            <v>285</v>
          </cell>
          <cell r="J980" t="str">
            <v>YEN</v>
          </cell>
        </row>
        <row r="981">
          <cell r="B981">
            <v>1113169440</v>
          </cell>
          <cell r="C981">
            <v>1</v>
          </cell>
          <cell r="D981" t="str">
            <v>electronics parts</v>
          </cell>
          <cell r="E981" t="str">
            <v>SR02120</v>
          </cell>
          <cell r="F981" t="str">
            <v>CT920</v>
          </cell>
          <cell r="G981">
            <v>107</v>
          </cell>
          <cell r="H981" t="str">
            <v>日立ﾃﾞﾊﾞｲｽ</v>
          </cell>
          <cell r="I981">
            <v>640</v>
          </cell>
          <cell r="J981" t="str">
            <v>YEN</v>
          </cell>
        </row>
        <row r="982">
          <cell r="B982">
            <v>1113169530</v>
          </cell>
          <cell r="C982">
            <v>1</v>
          </cell>
          <cell r="D982" t="str">
            <v>electronics parts</v>
          </cell>
          <cell r="E982" t="str">
            <v>HD49334AF</v>
          </cell>
          <cell r="F982" t="str">
            <v>CT921</v>
          </cell>
          <cell r="G982">
            <v>107</v>
          </cell>
          <cell r="H982" t="str">
            <v>日立ﾃﾞﾊﾞｲｽ</v>
          </cell>
          <cell r="I982">
            <v>215</v>
          </cell>
          <cell r="J982" t="str">
            <v>YEN</v>
          </cell>
        </row>
        <row r="983">
          <cell r="B983" t="str">
            <v>102152696A</v>
          </cell>
          <cell r="C983">
            <v>2</v>
          </cell>
          <cell r="D983" t="str">
            <v>mechanical parts</v>
          </cell>
          <cell r="E983" t="str">
            <v>CP40SA 12*12 Square Knob Guide</v>
          </cell>
          <cell r="F983" t="str">
            <v>SL007</v>
          </cell>
          <cell r="G983">
            <v>909</v>
          </cell>
          <cell r="H983" t="str">
            <v>DAIWA</v>
          </cell>
          <cell r="I983">
            <v>2056</v>
          </cell>
          <cell r="J983" t="str">
            <v>VND</v>
          </cell>
        </row>
        <row r="984">
          <cell r="B984">
            <v>1210171560</v>
          </cell>
          <cell r="C984">
            <v>2</v>
          </cell>
          <cell r="D984" t="str">
            <v>mechanical parts</v>
          </cell>
          <cell r="E984" t="str">
            <v>CP40SA 12*12 Square Knob</v>
          </cell>
          <cell r="F984" t="str">
            <v>SL006</v>
          </cell>
          <cell r="G984">
            <v>909</v>
          </cell>
          <cell r="H984" t="str">
            <v>DAIWA</v>
          </cell>
          <cell r="I984">
            <v>2040</v>
          </cell>
          <cell r="J984" t="str">
            <v>VND</v>
          </cell>
        </row>
        <row r="985">
          <cell r="B985">
            <v>1010264390</v>
          </cell>
          <cell r="C985">
            <v>2</v>
          </cell>
          <cell r="D985" t="str">
            <v>mechanical parts</v>
          </cell>
          <cell r="E985" t="str">
            <v>CCV40 Head Holder</v>
          </cell>
          <cell r="F985" t="str">
            <v>SO051</v>
          </cell>
          <cell r="G985">
            <v>909</v>
          </cell>
          <cell r="H985" t="str">
            <v>DAIWA</v>
          </cell>
          <cell r="I985">
            <v>3049</v>
          </cell>
          <cell r="J985" t="str">
            <v>VND</v>
          </cell>
        </row>
        <row r="986">
          <cell r="B986">
            <v>1010264460</v>
          </cell>
          <cell r="C986">
            <v>2</v>
          </cell>
          <cell r="D986" t="str">
            <v>mechanical parts</v>
          </cell>
          <cell r="E986" t="str">
            <v>CCV40 Head Cover</v>
          </cell>
          <cell r="F986" t="str">
            <v>SO052</v>
          </cell>
          <cell r="G986">
            <v>909</v>
          </cell>
          <cell r="H986" t="str">
            <v>DAIWA</v>
          </cell>
          <cell r="I986">
            <v>5016</v>
          </cell>
          <cell r="J986" t="str">
            <v>VND</v>
          </cell>
        </row>
        <row r="987">
          <cell r="B987">
            <v>1010264550</v>
          </cell>
          <cell r="C987">
            <v>2</v>
          </cell>
          <cell r="D987" t="str">
            <v>mechanical parts</v>
          </cell>
          <cell r="E987" t="str">
            <v>CCV20 Case</v>
          </cell>
          <cell r="F987" t="str">
            <v>NVL</v>
          </cell>
          <cell r="G987">
            <v>909</v>
          </cell>
          <cell r="H987" t="str">
            <v>DAIWA</v>
          </cell>
          <cell r="I987">
            <v>6964</v>
          </cell>
          <cell r="J987" t="str">
            <v>VND</v>
          </cell>
        </row>
        <row r="988">
          <cell r="B988">
            <v>1010264660</v>
          </cell>
          <cell r="C988">
            <v>2</v>
          </cell>
          <cell r="D988" t="str">
            <v>mechanical parts</v>
          </cell>
          <cell r="E988" t="str">
            <v>CCV20 Outer Cover</v>
          </cell>
          <cell r="F988" t="str">
            <v>SO060</v>
          </cell>
          <cell r="G988">
            <v>909</v>
          </cell>
          <cell r="H988" t="str">
            <v>DAIWA</v>
          </cell>
          <cell r="I988">
            <v>4790</v>
          </cell>
          <cell r="J988" t="str">
            <v>VND</v>
          </cell>
        </row>
        <row r="989">
          <cell r="B989">
            <v>1010265010</v>
          </cell>
          <cell r="C989">
            <v>2</v>
          </cell>
          <cell r="D989" t="str">
            <v>mechanical parts</v>
          </cell>
          <cell r="E989" t="str">
            <v>CCV20 Dom Cover Base</v>
          </cell>
          <cell r="F989" t="str">
            <v>SO061</v>
          </cell>
          <cell r="G989">
            <v>909</v>
          </cell>
          <cell r="H989" t="str">
            <v>DAIWA</v>
          </cell>
          <cell r="I989">
            <v>4721</v>
          </cell>
          <cell r="J989" t="str">
            <v>VND</v>
          </cell>
        </row>
        <row r="990">
          <cell r="B990">
            <v>1010265120</v>
          </cell>
          <cell r="C990">
            <v>2</v>
          </cell>
          <cell r="D990" t="str">
            <v>mechanical parts</v>
          </cell>
          <cell r="E990" t="str">
            <v>CCV20 Inner Cover</v>
          </cell>
          <cell r="F990" t="str">
            <v>SO062</v>
          </cell>
          <cell r="G990">
            <v>909</v>
          </cell>
          <cell r="H990" t="str">
            <v>DAIWA</v>
          </cell>
          <cell r="I990">
            <v>3719</v>
          </cell>
          <cell r="J990" t="str">
            <v>VND</v>
          </cell>
        </row>
        <row r="991">
          <cell r="B991">
            <v>1220518430</v>
          </cell>
          <cell r="C991">
            <v>2</v>
          </cell>
          <cell r="D991" t="str">
            <v>mechanical parts</v>
          </cell>
          <cell r="E991" t="str">
            <v>CCV40 Insulation Spacer</v>
          </cell>
          <cell r="F991" t="str">
            <v>SO003</v>
          </cell>
          <cell r="G991">
            <v>909</v>
          </cell>
          <cell r="H991" t="str">
            <v>DAIWA</v>
          </cell>
          <cell r="I991">
            <v>2382</v>
          </cell>
          <cell r="J991" t="str">
            <v>VND</v>
          </cell>
        </row>
        <row r="992">
          <cell r="B992">
            <v>1010263700</v>
          </cell>
          <cell r="E992" t="str">
            <v>CCV24 Outer cover</v>
          </cell>
          <cell r="F992" t="str">
            <v>SQ042</v>
          </cell>
          <cell r="G992">
            <v>909</v>
          </cell>
          <cell r="H992" t="str">
            <v>DAIWA</v>
          </cell>
          <cell r="I992">
            <v>4790</v>
          </cell>
          <cell r="J992" t="str">
            <v>VND</v>
          </cell>
        </row>
        <row r="993">
          <cell r="B993">
            <v>1012153070</v>
          </cell>
          <cell r="C993">
            <v>2</v>
          </cell>
          <cell r="D993" t="str">
            <v>mechanical parts</v>
          </cell>
          <cell r="E993" t="str">
            <v>TCR0350 Rear cover</v>
          </cell>
          <cell r="F993" t="str">
            <v>SC046</v>
          </cell>
          <cell r="G993">
            <v>910</v>
          </cell>
          <cell r="H993" t="str">
            <v>ｼｮｰﾌﾟﾗ</v>
          </cell>
          <cell r="I993">
            <v>0.55110000000000003</v>
          </cell>
          <cell r="J993" t="str">
            <v>USD</v>
          </cell>
        </row>
        <row r="994">
          <cell r="B994">
            <v>1021544100</v>
          </cell>
          <cell r="C994">
            <v>2</v>
          </cell>
          <cell r="D994" t="str">
            <v>mechanical parts</v>
          </cell>
          <cell r="E994" t="str">
            <v>TCR0350 Lens cover</v>
          </cell>
          <cell r="F994" t="str">
            <v>SC047</v>
          </cell>
          <cell r="G994">
            <v>910</v>
          </cell>
          <cell r="H994" t="str">
            <v>ｼｮｰﾌﾟﾗ</v>
          </cell>
          <cell r="I994">
            <v>0.47920000000000001</v>
          </cell>
          <cell r="J994" t="str">
            <v>USD</v>
          </cell>
        </row>
        <row r="995">
          <cell r="B995">
            <v>1210389530</v>
          </cell>
          <cell r="C995">
            <v>2</v>
          </cell>
          <cell r="D995" t="str">
            <v>mechanical parts</v>
          </cell>
          <cell r="E995" t="str">
            <v>CCV10 Rear Cover</v>
          </cell>
          <cell r="F995" t="str">
            <v>SG024</v>
          </cell>
          <cell r="G995">
            <v>910</v>
          </cell>
          <cell r="H995" t="str">
            <v>ｼｮｰﾌﾟﾗ</v>
          </cell>
          <cell r="I995">
            <v>0.15989999999999999</v>
          </cell>
          <cell r="J995" t="str">
            <v>USD</v>
          </cell>
        </row>
        <row r="996">
          <cell r="B996">
            <v>1210393650</v>
          </cell>
          <cell r="C996">
            <v>2</v>
          </cell>
          <cell r="D996" t="str">
            <v>mechanical parts</v>
          </cell>
          <cell r="E996" t="str">
            <v>CCV10 Front Cover-ASSY</v>
          </cell>
          <cell r="F996" t="str">
            <v>SG025</v>
          </cell>
          <cell r="G996">
            <v>910</v>
          </cell>
          <cell r="H996" t="str">
            <v>ｼｮｰﾌﾟﾗ</v>
          </cell>
          <cell r="I996">
            <v>1.3045</v>
          </cell>
          <cell r="J996" t="str">
            <v>USD</v>
          </cell>
        </row>
        <row r="997">
          <cell r="B997">
            <v>1010262590</v>
          </cell>
          <cell r="C997">
            <v>2</v>
          </cell>
          <cell r="D997" t="str">
            <v>mechanical parts</v>
          </cell>
          <cell r="E997" t="str">
            <v>C2900 Lens Cover-ASSY</v>
          </cell>
          <cell r="F997" t="str">
            <v>SO036</v>
          </cell>
          <cell r="G997">
            <v>910</v>
          </cell>
          <cell r="H997" t="str">
            <v>ｼｮｰﾌﾟﾗ</v>
          </cell>
          <cell r="I997">
            <v>0.32550000000000001</v>
          </cell>
          <cell r="J997" t="str">
            <v>USD</v>
          </cell>
        </row>
        <row r="998">
          <cell r="B998">
            <v>1210380100</v>
          </cell>
          <cell r="C998">
            <v>2</v>
          </cell>
          <cell r="D998" t="str">
            <v>mechanical parts</v>
          </cell>
          <cell r="E998" t="str">
            <v>CCC100ZL Rear Cover</v>
          </cell>
          <cell r="F998" t="str">
            <v>SH016</v>
          </cell>
          <cell r="G998">
            <v>910</v>
          </cell>
          <cell r="H998" t="str">
            <v>ｼｮｰﾌﾟﾗ</v>
          </cell>
          <cell r="I998">
            <v>0.46111999999999997</v>
          </cell>
          <cell r="J998" t="str">
            <v>USD</v>
          </cell>
        </row>
        <row r="999">
          <cell r="B999" t="str">
            <v>121038023A</v>
          </cell>
          <cell r="C999">
            <v>2</v>
          </cell>
          <cell r="D999" t="str">
            <v>mechanical parts</v>
          </cell>
          <cell r="E999" t="str">
            <v>CCC100ZL Lens Cover</v>
          </cell>
          <cell r="F999" t="str">
            <v>SO030</v>
          </cell>
          <cell r="G999">
            <v>910</v>
          </cell>
          <cell r="H999" t="str">
            <v>ｼｮｰﾌﾟﾗ</v>
          </cell>
          <cell r="I999">
            <v>0.73199999999999998</v>
          </cell>
          <cell r="J999" t="str">
            <v>USD</v>
          </cell>
        </row>
        <row r="1000">
          <cell r="B1000">
            <v>1010262600</v>
          </cell>
          <cell r="C1000">
            <v>2</v>
          </cell>
          <cell r="D1000" t="str">
            <v>mechanical parts</v>
          </cell>
          <cell r="E1000" t="str">
            <v>C2900 Rear Cover</v>
          </cell>
          <cell r="F1000" t="str">
            <v>SH018</v>
          </cell>
          <cell r="G1000">
            <v>910</v>
          </cell>
          <cell r="H1000" t="str">
            <v>ｼｮｰﾌﾟﾗ</v>
          </cell>
          <cell r="I1000">
            <v>1617</v>
          </cell>
          <cell r="J1000" t="str">
            <v>USD</v>
          </cell>
        </row>
        <row r="1001">
          <cell r="B1001">
            <v>1154604900</v>
          </cell>
          <cell r="C1001">
            <v>1</v>
          </cell>
          <cell r="D1001" t="str">
            <v>electronics parts</v>
          </cell>
          <cell r="E1001" t="str">
            <v>HC-49U 14.31818M 17P KDK</v>
          </cell>
          <cell r="F1001" t="str">
            <v>SB015</v>
          </cell>
          <cell r="G1001">
            <v>108</v>
          </cell>
          <cell r="H1001" t="str">
            <v>九州電通</v>
          </cell>
          <cell r="I1001">
            <v>0.84199999999999997</v>
          </cell>
          <cell r="J1001" t="str">
            <v>USD</v>
          </cell>
        </row>
        <row r="1002">
          <cell r="B1002">
            <v>1154605660</v>
          </cell>
          <cell r="C1002">
            <v>1</v>
          </cell>
          <cell r="D1002" t="str">
            <v>electronics parts</v>
          </cell>
          <cell r="E1002" t="str">
            <v>HC-49/U 28.63636MHz KDK</v>
          </cell>
          <cell r="F1002" t="str">
            <v>SC011</v>
          </cell>
          <cell r="G1002">
            <v>108</v>
          </cell>
          <cell r="H1002" t="str">
            <v>九州電通</v>
          </cell>
          <cell r="I1002">
            <v>0.73299999999999998</v>
          </cell>
          <cell r="J1002" t="str">
            <v>USD</v>
          </cell>
        </row>
        <row r="1003">
          <cell r="B1003" t="str">
            <v>115460591X</v>
          </cell>
          <cell r="C1003">
            <v>1</v>
          </cell>
          <cell r="D1003" t="str">
            <v>electronics parts</v>
          </cell>
          <cell r="E1003" t="str">
            <v>SD-3 19.6608MHz T/R24 Tape</v>
          </cell>
          <cell r="F1003" t="str">
            <v>CT679</v>
          </cell>
          <cell r="G1003">
            <v>108</v>
          </cell>
          <cell r="H1003" t="str">
            <v>九州電通</v>
          </cell>
          <cell r="I1003">
            <v>0.47499999999999998</v>
          </cell>
          <cell r="J1003" t="str">
            <v>USD</v>
          </cell>
        </row>
        <row r="1004">
          <cell r="B1004" t="str">
            <v>115461383X</v>
          </cell>
          <cell r="C1004">
            <v>1</v>
          </cell>
          <cell r="D1004" t="str">
            <v>electronics parts</v>
          </cell>
          <cell r="E1004" t="str">
            <v xml:space="preserve">SD-3 27.0MHz/B </v>
          </cell>
          <cell r="F1004" t="str">
            <v>CT681</v>
          </cell>
          <cell r="G1004">
            <v>108</v>
          </cell>
          <cell r="H1004" t="str">
            <v>九州電通</v>
          </cell>
          <cell r="I1004">
            <v>0.69199999999999995</v>
          </cell>
          <cell r="J1004" t="str">
            <v>USD</v>
          </cell>
        </row>
        <row r="1005">
          <cell r="B1005" t="str">
            <v>115461163X</v>
          </cell>
          <cell r="C1005">
            <v>1</v>
          </cell>
          <cell r="D1005" t="str">
            <v>electronics parts</v>
          </cell>
          <cell r="E1005" t="str">
            <v>SD-3 12.288MHz   24 Tape</v>
          </cell>
          <cell r="F1005" t="str">
            <v>CT682</v>
          </cell>
          <cell r="G1005">
            <v>108</v>
          </cell>
          <cell r="H1005" t="str">
            <v>九州電通</v>
          </cell>
          <cell r="I1005">
            <v>0.40799999999999997</v>
          </cell>
          <cell r="J1005" t="str">
            <v>USD</v>
          </cell>
        </row>
        <row r="1006">
          <cell r="B1006" t="str">
            <v>123361370X</v>
          </cell>
          <cell r="C1006">
            <v>1</v>
          </cell>
          <cell r="D1006" t="str">
            <v>electronics parts</v>
          </cell>
          <cell r="E1006" t="str">
            <v>FH12-15S-0.5SV Connector 24MM</v>
          </cell>
          <cell r="F1006" t="str">
            <v>CT684</v>
          </cell>
          <cell r="G1006">
            <v>109</v>
          </cell>
          <cell r="H1006" t="str">
            <v>DAITRON</v>
          </cell>
          <cell r="I1006">
            <v>0.26</v>
          </cell>
          <cell r="J1006" t="str">
            <v>USD</v>
          </cell>
        </row>
        <row r="1007">
          <cell r="B1007" t="str">
            <v>123361385X</v>
          </cell>
          <cell r="C1007">
            <v>1</v>
          </cell>
          <cell r="D1007" t="str">
            <v>electronics parts</v>
          </cell>
          <cell r="E1007" t="str">
            <v>FH12-33S-0.5SV Connector 32MM</v>
          </cell>
          <cell r="F1007" t="str">
            <v>CT685</v>
          </cell>
          <cell r="G1007">
            <v>109</v>
          </cell>
          <cell r="H1007" t="str">
            <v>DAITRON</v>
          </cell>
          <cell r="I1007">
            <v>0.39</v>
          </cell>
          <cell r="J1007" t="str">
            <v>USD</v>
          </cell>
        </row>
        <row r="1008">
          <cell r="B1008" t="str">
            <v>123361392X</v>
          </cell>
          <cell r="C1008">
            <v>1</v>
          </cell>
          <cell r="D1008" t="str">
            <v>electronics parts</v>
          </cell>
          <cell r="E1008" t="str">
            <v>FH12-40S-0.5SV Connector 44MM</v>
          </cell>
          <cell r="F1008" t="str">
            <v>CT686</v>
          </cell>
          <cell r="G1008">
            <v>109</v>
          </cell>
          <cell r="H1008" t="str">
            <v>DAITRON</v>
          </cell>
          <cell r="I1008">
            <v>0.47</v>
          </cell>
          <cell r="J1008" t="str">
            <v>USD</v>
          </cell>
        </row>
        <row r="1009">
          <cell r="B1009" t="str">
            <v>123361491X</v>
          </cell>
          <cell r="C1009">
            <v>1</v>
          </cell>
          <cell r="D1009" t="str">
            <v>electronics parts</v>
          </cell>
          <cell r="E1009" t="str">
            <v>DF13C-4P          24 Tape</v>
          </cell>
          <cell r="F1009" t="str">
            <v>CT710</v>
          </cell>
          <cell r="G1009">
            <v>109</v>
          </cell>
          <cell r="H1009" t="str">
            <v>DAITRON</v>
          </cell>
          <cell r="I1009">
            <v>0.14000000000000001</v>
          </cell>
          <cell r="J1009" t="str">
            <v>USD</v>
          </cell>
        </row>
        <row r="1010">
          <cell r="B1010" t="str">
            <v>123361501X</v>
          </cell>
          <cell r="C1010">
            <v>1</v>
          </cell>
          <cell r="D1010" t="str">
            <v>electronics parts</v>
          </cell>
          <cell r="E1010" t="str">
            <v>Connector FH12-20S-0.5SV 24MM</v>
          </cell>
          <cell r="F1010" t="str">
            <v>CT711</v>
          </cell>
          <cell r="G1010">
            <v>109</v>
          </cell>
          <cell r="H1010" t="str">
            <v>DAITRON</v>
          </cell>
          <cell r="I1010">
            <v>0.27</v>
          </cell>
          <cell r="J1010" t="str">
            <v>USD</v>
          </cell>
        </row>
        <row r="1011">
          <cell r="B1011">
            <v>1233978760</v>
          </cell>
          <cell r="C1011">
            <v>1</v>
          </cell>
          <cell r="D1011" t="str">
            <v>electronics parts</v>
          </cell>
          <cell r="E1011" t="str">
            <v>4P-1061#28(50)B*4/DF13-ZH</v>
          </cell>
          <cell r="F1011" t="str">
            <v>SG011</v>
          </cell>
          <cell r="G1011">
            <v>109</v>
          </cell>
          <cell r="H1011" t="str">
            <v>DAITRON</v>
          </cell>
          <cell r="I1011">
            <v>1.3</v>
          </cell>
          <cell r="J1011" t="str">
            <v>USD</v>
          </cell>
        </row>
        <row r="1012">
          <cell r="B1012">
            <v>1230110750</v>
          </cell>
          <cell r="C1012">
            <v>1</v>
          </cell>
          <cell r="D1012" t="str">
            <v>electronics parts</v>
          </cell>
          <cell r="E1012" t="str">
            <v>BNC794-BR</v>
          </cell>
          <cell r="F1012" t="str">
            <v>SO028</v>
          </cell>
          <cell r="G1012">
            <v>109</v>
          </cell>
          <cell r="H1012" t="str">
            <v>DAITRON</v>
          </cell>
          <cell r="I1012">
            <v>2.86</v>
          </cell>
          <cell r="J1012" t="str">
            <v>USD</v>
          </cell>
        </row>
        <row r="1013">
          <cell r="B1013">
            <v>1240432640</v>
          </cell>
          <cell r="C1013">
            <v>1</v>
          </cell>
          <cell r="D1013" t="str">
            <v>electronics parts</v>
          </cell>
          <cell r="E1013" t="str">
            <v>DTS-TA-BNCW2000</v>
          </cell>
          <cell r="F1013" t="str">
            <v>SQ013</v>
          </cell>
          <cell r="G1013">
            <v>109</v>
          </cell>
          <cell r="H1013" t="str">
            <v>DAITRON</v>
          </cell>
          <cell r="I1013">
            <v>6.54</v>
          </cell>
          <cell r="J1013" t="str">
            <v>USD</v>
          </cell>
        </row>
        <row r="1014">
          <cell r="B1014">
            <v>1013537280</v>
          </cell>
          <cell r="C1014">
            <v>2</v>
          </cell>
          <cell r="D1014" t="str">
            <v>mechanical parts</v>
          </cell>
          <cell r="E1014" t="str">
            <v>CMS161D Rear Panel</v>
          </cell>
          <cell r="F1014" t="str">
            <v>PA009</v>
          </cell>
          <cell r="G1014">
            <v>911</v>
          </cell>
          <cell r="H1014" t="str">
            <v>HIROTA</v>
          </cell>
          <cell r="I1014">
            <v>0.78</v>
          </cell>
          <cell r="J1014" t="str">
            <v>USD</v>
          </cell>
        </row>
        <row r="1015">
          <cell r="B1015">
            <v>1013537150</v>
          </cell>
          <cell r="C1015">
            <v>2</v>
          </cell>
          <cell r="D1015" t="str">
            <v>mechanical parts</v>
          </cell>
          <cell r="E1015" t="str">
            <v>CMS91D Rear Panel</v>
          </cell>
          <cell r="F1015" t="str">
            <v>PA008</v>
          </cell>
          <cell r="G1015">
            <v>911</v>
          </cell>
          <cell r="H1015" t="str">
            <v>HIROTA</v>
          </cell>
          <cell r="I1015">
            <v>0.6</v>
          </cell>
          <cell r="J1015" t="str">
            <v>USD</v>
          </cell>
        </row>
        <row r="1016">
          <cell r="B1016">
            <v>1011648340</v>
          </cell>
          <cell r="C1016">
            <v>2</v>
          </cell>
          <cell r="D1016" t="str">
            <v>mechanical parts</v>
          </cell>
          <cell r="E1016" t="str">
            <v>CMS161D Panel Chassis</v>
          </cell>
          <cell r="F1016" t="str">
            <v>SH004</v>
          </cell>
          <cell r="G1016">
            <v>911</v>
          </cell>
          <cell r="H1016" t="str">
            <v>HIROTA</v>
          </cell>
          <cell r="I1016">
            <v>1.1000000000000001</v>
          </cell>
          <cell r="J1016" t="str">
            <v>USD</v>
          </cell>
        </row>
        <row r="1017">
          <cell r="B1017">
            <v>1011648160</v>
          </cell>
          <cell r="C1017">
            <v>2</v>
          </cell>
          <cell r="D1017" t="str">
            <v>mechanical parts</v>
          </cell>
          <cell r="E1017" t="str">
            <v>CMS91D Panel Chassis</v>
          </cell>
          <cell r="F1017" t="str">
            <v>SH003</v>
          </cell>
          <cell r="G1017">
            <v>911</v>
          </cell>
          <cell r="H1017" t="str">
            <v>HIROTA</v>
          </cell>
          <cell r="I1017">
            <v>0.75</v>
          </cell>
          <cell r="J1017" t="str">
            <v>USD</v>
          </cell>
        </row>
        <row r="1018">
          <cell r="B1018">
            <v>1010847320</v>
          </cell>
          <cell r="C1018">
            <v>2</v>
          </cell>
          <cell r="D1018" t="str">
            <v>mechanical parts</v>
          </cell>
          <cell r="E1018" t="str">
            <v>TCR0350 Honetsu han</v>
          </cell>
          <cell r="F1018" t="str">
            <v>SD040</v>
          </cell>
          <cell r="G1018">
            <v>911</v>
          </cell>
          <cell r="H1018" t="str">
            <v>HIROTA</v>
          </cell>
          <cell r="I1018">
            <v>0.159</v>
          </cell>
          <cell r="J1018" t="str">
            <v>USD</v>
          </cell>
        </row>
        <row r="1019">
          <cell r="B1019">
            <v>1013537950</v>
          </cell>
          <cell r="C1019">
            <v>2</v>
          </cell>
          <cell r="D1019" t="str">
            <v>mechanical parts</v>
          </cell>
          <cell r="E1019" t="str">
            <v>TC-R0350 Plain front panel</v>
          </cell>
          <cell r="F1019" t="str">
            <v>NVL</v>
          </cell>
          <cell r="G1019">
            <v>911</v>
          </cell>
          <cell r="H1019" t="str">
            <v>HIROTA</v>
          </cell>
          <cell r="I1019">
            <v>0.11799999999999999</v>
          </cell>
          <cell r="J1019" t="str">
            <v>USD</v>
          </cell>
        </row>
        <row r="1020">
          <cell r="B1020">
            <v>1013538250</v>
          </cell>
          <cell r="C1020">
            <v>2</v>
          </cell>
          <cell r="D1020" t="str">
            <v>mechanical parts</v>
          </cell>
          <cell r="E1020" t="str">
            <v xml:space="preserve">CPV09 Plain rear panel </v>
          </cell>
          <cell r="F1020" t="str">
            <v>SH006</v>
          </cell>
          <cell r="G1020">
            <v>911</v>
          </cell>
          <cell r="H1020" t="str">
            <v>HIROTA</v>
          </cell>
          <cell r="I1020">
            <v>0.67500000000000004</v>
          </cell>
          <cell r="J1020" t="str">
            <v>USD</v>
          </cell>
        </row>
        <row r="1021">
          <cell r="B1021">
            <v>1013538010</v>
          </cell>
          <cell r="C1021">
            <v>2</v>
          </cell>
          <cell r="D1021" t="str">
            <v>mechanical parts</v>
          </cell>
          <cell r="E1021" t="str">
            <v>TCR0350 Plain rear panel</v>
          </cell>
          <cell r="F1021" t="str">
            <v>SH007</v>
          </cell>
          <cell r="G1021">
            <v>911</v>
          </cell>
          <cell r="H1021" t="str">
            <v>HIROTA</v>
          </cell>
          <cell r="I1021">
            <v>0.27900000000000003</v>
          </cell>
          <cell r="J1021" t="str">
            <v>USD</v>
          </cell>
        </row>
        <row r="1022">
          <cell r="B1022">
            <v>1013538120</v>
          </cell>
          <cell r="C1022">
            <v>2</v>
          </cell>
          <cell r="D1022" t="str">
            <v>mechanical parts</v>
          </cell>
          <cell r="E1022" t="str">
            <v xml:space="preserve">S2950 Plain rear panel </v>
          </cell>
          <cell r="F1022" t="str">
            <v>SH005</v>
          </cell>
          <cell r="G1022">
            <v>911</v>
          </cell>
          <cell r="H1022" t="str">
            <v>HIROTA</v>
          </cell>
          <cell r="I1022">
            <v>0.67500000000000004</v>
          </cell>
          <cell r="J1022" t="str">
            <v>USD</v>
          </cell>
        </row>
        <row r="1023">
          <cell r="B1023">
            <v>1023196350</v>
          </cell>
          <cell r="C1023">
            <v>2</v>
          </cell>
          <cell r="D1023" t="str">
            <v>mechanical parts</v>
          </cell>
          <cell r="E1023" t="str">
            <v>CCC150 Mount bracket</v>
          </cell>
          <cell r="F1023" t="str">
            <v>SC037</v>
          </cell>
          <cell r="G1023">
            <v>911</v>
          </cell>
          <cell r="H1023" t="str">
            <v>HIROTA</v>
          </cell>
          <cell r="I1023">
            <v>0.14299999999999999</v>
          </cell>
          <cell r="J1023" t="str">
            <v>USD</v>
          </cell>
        </row>
        <row r="1024">
          <cell r="B1024">
            <v>1012145790</v>
          </cell>
          <cell r="C1024">
            <v>2</v>
          </cell>
          <cell r="D1024" t="str">
            <v>mechanical parts</v>
          </cell>
          <cell r="E1024" t="str">
            <v>CCV10 Plain Lower Cover</v>
          </cell>
          <cell r="F1024" t="str">
            <v>NVL</v>
          </cell>
          <cell r="G1024">
            <v>911</v>
          </cell>
          <cell r="H1024" t="str">
            <v>HIROTA</v>
          </cell>
          <cell r="I1024">
            <v>0.31</v>
          </cell>
          <cell r="J1024" t="str">
            <v>USD</v>
          </cell>
        </row>
        <row r="1025">
          <cell r="B1025">
            <v>1012145840</v>
          </cell>
          <cell r="C1025">
            <v>2</v>
          </cell>
          <cell r="D1025" t="str">
            <v>mechanical parts</v>
          </cell>
          <cell r="E1025" t="str">
            <v>CCV10 Plain Upper Cover</v>
          </cell>
          <cell r="F1025" t="str">
            <v>NVL</v>
          </cell>
          <cell r="G1025">
            <v>911</v>
          </cell>
          <cell r="H1025" t="str">
            <v>HIROTA</v>
          </cell>
          <cell r="I1025">
            <v>0.31</v>
          </cell>
          <cell r="J1025" t="str">
            <v>USD</v>
          </cell>
        </row>
        <row r="1026">
          <cell r="B1026" t="str">
            <v>101352998A</v>
          </cell>
          <cell r="C1026">
            <v>2</v>
          </cell>
          <cell r="D1026" t="str">
            <v>mechanical parts</v>
          </cell>
          <cell r="E1026" t="str">
            <v>CCV10 Plain Rear Panel</v>
          </cell>
          <cell r="F1026" t="str">
            <v>SH008</v>
          </cell>
          <cell r="G1026">
            <v>911</v>
          </cell>
          <cell r="H1026" t="str">
            <v>HIROTA</v>
          </cell>
          <cell r="I1026">
            <v>0.78</v>
          </cell>
          <cell r="J1026" t="str">
            <v>USD</v>
          </cell>
        </row>
        <row r="1027">
          <cell r="B1027">
            <v>1240430910</v>
          </cell>
          <cell r="C1027">
            <v>2</v>
          </cell>
          <cell r="D1027" t="str">
            <v>mechanical parts</v>
          </cell>
          <cell r="E1027" t="str">
            <v>CV10 Setten Mount</v>
          </cell>
          <cell r="F1027" t="str">
            <v>SG029</v>
          </cell>
          <cell r="G1027">
            <v>911</v>
          </cell>
          <cell r="H1027" t="str">
            <v>HIROTA</v>
          </cell>
          <cell r="I1027">
            <v>0.28000000000000003</v>
          </cell>
          <cell r="J1027" t="str">
            <v>USD</v>
          </cell>
        </row>
        <row r="1028">
          <cell r="B1028">
            <v>1013534500</v>
          </cell>
          <cell r="C1028">
            <v>2</v>
          </cell>
          <cell r="D1028" t="str">
            <v>mechanical parts</v>
          </cell>
          <cell r="E1028" t="str">
            <v>CPV04 Plain Rear Panel</v>
          </cell>
          <cell r="F1028" t="str">
            <v>SH009</v>
          </cell>
          <cell r="G1028">
            <v>911</v>
          </cell>
          <cell r="H1028" t="str">
            <v>HIROTA</v>
          </cell>
          <cell r="I1028">
            <v>0.55000000000000004</v>
          </cell>
          <cell r="J1028" t="str">
            <v>USD</v>
          </cell>
        </row>
        <row r="1029">
          <cell r="B1029">
            <v>1013539000</v>
          </cell>
          <cell r="C1029">
            <v>2</v>
          </cell>
          <cell r="D1029" t="str">
            <v>mechanical parts</v>
          </cell>
          <cell r="E1029" t="str">
            <v>CCV10 Plain Front Panel</v>
          </cell>
          <cell r="F1029" t="str">
            <v>NVL</v>
          </cell>
          <cell r="G1029">
            <v>911</v>
          </cell>
          <cell r="H1029" t="str">
            <v>HIROTA</v>
          </cell>
          <cell r="I1029">
            <v>0.25</v>
          </cell>
          <cell r="J1029" t="str">
            <v>USD</v>
          </cell>
        </row>
        <row r="1030">
          <cell r="B1030">
            <v>1012153760</v>
          </cell>
          <cell r="C1030">
            <v>2</v>
          </cell>
          <cell r="D1030" t="str">
            <v>mechanical parts</v>
          </cell>
          <cell r="E1030" t="str">
            <v>CCV14 Plain Lower Case</v>
          </cell>
          <cell r="F1030" t="str">
            <v>NVL</v>
          </cell>
          <cell r="G1030">
            <v>911</v>
          </cell>
          <cell r="H1030" t="str">
            <v>HIROTA</v>
          </cell>
          <cell r="I1030">
            <v>0.25900000000000001</v>
          </cell>
          <cell r="J1030" t="str">
            <v>USD</v>
          </cell>
        </row>
        <row r="1031">
          <cell r="B1031">
            <v>1012153810</v>
          </cell>
          <cell r="C1031">
            <v>2</v>
          </cell>
          <cell r="D1031" t="str">
            <v>mechanical parts</v>
          </cell>
          <cell r="E1031" t="str">
            <v>CCV14 Plain Upper Case</v>
          </cell>
          <cell r="F1031" t="str">
            <v>NVL</v>
          </cell>
          <cell r="G1031">
            <v>911</v>
          </cell>
          <cell r="H1031" t="str">
            <v>HIROTA</v>
          </cell>
          <cell r="I1031">
            <v>0.32300000000000001</v>
          </cell>
          <cell r="J1031" t="str">
            <v>USD</v>
          </cell>
        </row>
        <row r="1032">
          <cell r="B1032">
            <v>1013534410</v>
          </cell>
          <cell r="C1032">
            <v>2</v>
          </cell>
          <cell r="D1032" t="str">
            <v>mechanical parts</v>
          </cell>
          <cell r="E1032" t="str">
            <v>CCV40 Inner Plate</v>
          </cell>
          <cell r="F1032" t="str">
            <v>SQ008</v>
          </cell>
          <cell r="G1032">
            <v>911</v>
          </cell>
          <cell r="H1032" t="str">
            <v>HIROTA</v>
          </cell>
          <cell r="I1032">
            <v>0.39500000000000002</v>
          </cell>
          <cell r="J1032" t="str">
            <v>USD</v>
          </cell>
        </row>
        <row r="1033">
          <cell r="B1033" t="str">
            <v>101353740A</v>
          </cell>
          <cell r="C1033">
            <v>2</v>
          </cell>
          <cell r="D1033" t="str">
            <v>mechanical parts</v>
          </cell>
          <cell r="E1033" t="str">
            <v>CCV20 Lens Panel</v>
          </cell>
          <cell r="F1033" t="str">
            <v>NVL</v>
          </cell>
          <cell r="G1033">
            <v>911</v>
          </cell>
          <cell r="H1033" t="str">
            <v>HIROTA</v>
          </cell>
          <cell r="I1033">
            <v>0.159</v>
          </cell>
          <cell r="J1033" t="str">
            <v>USD</v>
          </cell>
        </row>
        <row r="1034">
          <cell r="B1034">
            <v>1013538700</v>
          </cell>
          <cell r="C1034">
            <v>2</v>
          </cell>
          <cell r="D1034" t="str">
            <v>mechanical parts</v>
          </cell>
          <cell r="E1034" t="str">
            <v>CCV14 Rear Panel</v>
          </cell>
          <cell r="F1034" t="str">
            <v>SQ010</v>
          </cell>
          <cell r="G1034">
            <v>911</v>
          </cell>
          <cell r="H1034" t="str">
            <v>HIROTA</v>
          </cell>
          <cell r="I1034">
            <v>0.88500000000000001</v>
          </cell>
          <cell r="J1034" t="str">
            <v>USD</v>
          </cell>
        </row>
        <row r="1035">
          <cell r="B1035">
            <v>1013534050</v>
          </cell>
          <cell r="C1035">
            <v>2</v>
          </cell>
          <cell r="D1035" t="str">
            <v>mechanical parts</v>
          </cell>
          <cell r="E1035" t="str">
            <v>CCV40 Side Panel</v>
          </cell>
          <cell r="F1035" t="str">
            <v>SQ004</v>
          </cell>
          <cell r="G1035">
            <v>911</v>
          </cell>
          <cell r="H1035" t="str">
            <v>HIROTA</v>
          </cell>
          <cell r="I1035">
            <v>0.34899999999999998</v>
          </cell>
          <cell r="J1035" t="str">
            <v>USD</v>
          </cell>
        </row>
        <row r="1036">
          <cell r="B1036">
            <v>1013534160</v>
          </cell>
          <cell r="C1036">
            <v>2</v>
          </cell>
          <cell r="D1036" t="str">
            <v>mechanical parts</v>
          </cell>
          <cell r="E1036" t="str">
            <v>CCV40 Monitor Panel</v>
          </cell>
          <cell r="F1036" t="str">
            <v>SQ005</v>
          </cell>
          <cell r="G1036">
            <v>911</v>
          </cell>
          <cell r="H1036" t="str">
            <v>HIROTA</v>
          </cell>
          <cell r="I1036">
            <v>0.106</v>
          </cell>
          <cell r="J1036" t="str">
            <v>USD</v>
          </cell>
        </row>
        <row r="1037">
          <cell r="B1037" t="str">
            <v>101353420B</v>
          </cell>
          <cell r="C1037">
            <v>2</v>
          </cell>
          <cell r="D1037" t="str">
            <v>mechanical parts</v>
          </cell>
          <cell r="E1037" t="str">
            <v>CCV40 Front Panel</v>
          </cell>
          <cell r="F1037" t="str">
            <v>NVL</v>
          </cell>
          <cell r="G1037">
            <v>911</v>
          </cell>
          <cell r="H1037" t="str">
            <v>HIROTA</v>
          </cell>
          <cell r="I1037">
            <v>0.374</v>
          </cell>
          <cell r="J1037" t="str">
            <v>USD</v>
          </cell>
        </row>
        <row r="1038">
          <cell r="B1038">
            <v>1013539840</v>
          </cell>
          <cell r="C1038">
            <v>2</v>
          </cell>
          <cell r="D1038" t="str">
            <v>mechanical parts</v>
          </cell>
          <cell r="E1038" t="str">
            <v>CCV40 Bracket</v>
          </cell>
          <cell r="F1038" t="str">
            <v>NVL</v>
          </cell>
          <cell r="G1038">
            <v>911</v>
          </cell>
          <cell r="H1038" t="str">
            <v>HIROTA</v>
          </cell>
          <cell r="I1038">
            <v>2.1520000000000001</v>
          </cell>
          <cell r="J1038" t="str">
            <v>USD</v>
          </cell>
        </row>
        <row r="1039">
          <cell r="B1039">
            <v>1012154060</v>
          </cell>
          <cell r="C1039">
            <v>2</v>
          </cell>
          <cell r="D1039" t="str">
            <v>mechanical parts</v>
          </cell>
          <cell r="E1039" t="str">
            <v>CCV14-CS Plain Lower Case</v>
          </cell>
          <cell r="F1039" t="str">
            <v>NVL</v>
          </cell>
          <cell r="G1039">
            <v>911</v>
          </cell>
          <cell r="H1039" t="str">
            <v>HIROTA</v>
          </cell>
          <cell r="I1039">
            <v>0.25900000000000001</v>
          </cell>
          <cell r="J1039" t="str">
            <v>USD</v>
          </cell>
        </row>
        <row r="1040">
          <cell r="B1040">
            <v>1012153980</v>
          </cell>
          <cell r="C1040">
            <v>2</v>
          </cell>
          <cell r="D1040" t="str">
            <v>mechanical parts</v>
          </cell>
          <cell r="E1040" t="str">
            <v>CCV14-CS Plain Upper Case</v>
          </cell>
          <cell r="F1040" t="str">
            <v>NVL</v>
          </cell>
          <cell r="G1040">
            <v>911</v>
          </cell>
          <cell r="H1040" t="str">
            <v>HIROTA</v>
          </cell>
          <cell r="I1040">
            <v>0.32300000000000001</v>
          </cell>
          <cell r="J1040" t="str">
            <v>USD</v>
          </cell>
        </row>
        <row r="1041">
          <cell r="B1041">
            <v>1013540970</v>
          </cell>
          <cell r="E1041" t="str">
            <v>CCD10 Plain Front Panel</v>
          </cell>
          <cell r="F1041" t="str">
            <v>NVL</v>
          </cell>
          <cell r="G1041">
            <v>911</v>
          </cell>
          <cell r="H1041" t="str">
            <v>HIROTA</v>
          </cell>
          <cell r="I1041">
            <v>0.03</v>
          </cell>
          <cell r="J1041" t="str">
            <v>USD</v>
          </cell>
        </row>
        <row r="1042">
          <cell r="B1042" t="str">
            <v>111066236X</v>
          </cell>
          <cell r="C1042">
            <v>1</v>
          </cell>
          <cell r="D1042" t="str">
            <v>electronics parts</v>
          </cell>
          <cell r="E1042" t="str">
            <v>TD62083AF EL Taping</v>
          </cell>
          <cell r="F1042" t="str">
            <v>CT602</v>
          </cell>
          <cell r="G1042">
            <v>110</v>
          </cell>
          <cell r="H1042" t="str">
            <v>光アルファクス</v>
          </cell>
          <cell r="I1042">
            <v>0.36399999999999999</v>
          </cell>
          <cell r="J1042" t="str">
            <v>USD</v>
          </cell>
        </row>
        <row r="1043">
          <cell r="B1043" t="str">
            <v>111067488X</v>
          </cell>
          <cell r="C1043">
            <v>1</v>
          </cell>
          <cell r="D1043" t="str">
            <v>electronics parts</v>
          </cell>
          <cell r="E1043" t="str">
            <v>TLP181    GR-TPL  12TAPE</v>
          </cell>
          <cell r="F1043" t="str">
            <v>CT609</v>
          </cell>
          <cell r="G1043">
            <v>110</v>
          </cell>
          <cell r="H1043" t="str">
            <v>光アルファクス</v>
          </cell>
          <cell r="I1043">
            <v>0.1</v>
          </cell>
          <cell r="J1043" t="str">
            <v>USD</v>
          </cell>
        </row>
        <row r="1044">
          <cell r="B1044" t="str">
            <v>111070899X</v>
          </cell>
          <cell r="C1044">
            <v>1</v>
          </cell>
          <cell r="D1044" t="str">
            <v>electronics parts</v>
          </cell>
          <cell r="E1044" t="str">
            <v>TPC8104-H       TAPING</v>
          </cell>
          <cell r="F1044" t="str">
            <v>CT613</v>
          </cell>
          <cell r="G1044">
            <v>110</v>
          </cell>
          <cell r="H1044" t="str">
            <v>光アルファクス</v>
          </cell>
          <cell r="I1044">
            <v>0.36399999999999999</v>
          </cell>
          <cell r="J1044" t="str">
            <v>USD</v>
          </cell>
        </row>
        <row r="1045">
          <cell r="B1045" t="str">
            <v>111070907X</v>
          </cell>
          <cell r="C1045">
            <v>1</v>
          </cell>
          <cell r="D1045" t="str">
            <v>electronics parts</v>
          </cell>
          <cell r="E1045" t="str">
            <v xml:space="preserve">2SJ377   TE16L  16MM TAPE  </v>
          </cell>
          <cell r="F1045" t="str">
            <v>CT614</v>
          </cell>
          <cell r="G1045">
            <v>110</v>
          </cell>
          <cell r="H1045" t="str">
            <v>光アルファクス</v>
          </cell>
          <cell r="I1045">
            <v>0.36399999999999999</v>
          </cell>
          <cell r="J1045" t="str">
            <v>USD</v>
          </cell>
        </row>
        <row r="1046">
          <cell r="B1046" t="str">
            <v>111317149X</v>
          </cell>
          <cell r="C1046">
            <v>1</v>
          </cell>
          <cell r="D1046" t="str">
            <v>electronics parts</v>
          </cell>
          <cell r="E1046" t="str">
            <v xml:space="preserve">TC74HC14AF  (EL) TAPE </v>
          </cell>
          <cell r="F1046" t="str">
            <v>CT651</v>
          </cell>
          <cell r="G1046">
            <v>110</v>
          </cell>
          <cell r="H1046" t="str">
            <v>光アルファクス</v>
          </cell>
          <cell r="I1046">
            <v>0.14499999999999999</v>
          </cell>
          <cell r="J1046" t="str">
            <v>USD</v>
          </cell>
        </row>
        <row r="1047">
          <cell r="B1047" t="str">
            <v>111116975X</v>
          </cell>
          <cell r="C1047">
            <v>1</v>
          </cell>
          <cell r="D1047" t="str">
            <v>electronics parts</v>
          </cell>
          <cell r="E1047" t="str">
            <v xml:space="preserve">TC74HC273AF(EL)   24 TAPE </v>
          </cell>
          <cell r="F1047" t="str">
            <v>CT630</v>
          </cell>
          <cell r="G1047">
            <v>110</v>
          </cell>
          <cell r="H1047" t="str">
            <v>光アルファクス</v>
          </cell>
          <cell r="I1047">
            <v>0.27300000000000002</v>
          </cell>
          <cell r="J1047" t="str">
            <v>USD</v>
          </cell>
        </row>
        <row r="1048">
          <cell r="B1048" t="str">
            <v>111118320X</v>
          </cell>
          <cell r="C1048">
            <v>1</v>
          </cell>
          <cell r="D1048" t="str">
            <v>electronics parts</v>
          </cell>
          <cell r="E1048" t="str">
            <v>TC74HC4051AF Taping</v>
          </cell>
          <cell r="F1048" t="str">
            <v>CT631</v>
          </cell>
          <cell r="G1048">
            <v>110</v>
          </cell>
          <cell r="H1048" t="str">
            <v>光アルファクス</v>
          </cell>
          <cell r="I1048">
            <v>0.309</v>
          </cell>
          <cell r="J1048" t="str">
            <v>USD</v>
          </cell>
        </row>
        <row r="1049">
          <cell r="B1049" t="str">
            <v>111118434X</v>
          </cell>
          <cell r="C1049">
            <v>1</v>
          </cell>
          <cell r="D1049" t="str">
            <v>electronics parts</v>
          </cell>
          <cell r="E1049" t="str">
            <v>TC4081 BF TP1   16MMTAPE</v>
          </cell>
          <cell r="F1049" t="str">
            <v>CT632</v>
          </cell>
          <cell r="G1049">
            <v>110</v>
          </cell>
          <cell r="H1049" t="str">
            <v>光アルファクス</v>
          </cell>
          <cell r="I1049">
            <v>0.14499999999999999</v>
          </cell>
          <cell r="J1049" t="str">
            <v>USD</v>
          </cell>
        </row>
        <row r="1050">
          <cell r="B1050" t="str">
            <v>111118441X</v>
          </cell>
          <cell r="C1050">
            <v>1</v>
          </cell>
          <cell r="D1050" t="str">
            <v>electronics parts</v>
          </cell>
          <cell r="E1050" t="str">
            <v>TC4071 BF TP1   16MMTAPE</v>
          </cell>
          <cell r="F1050" t="str">
            <v>CT633</v>
          </cell>
          <cell r="G1050">
            <v>110</v>
          </cell>
          <cell r="H1050" t="str">
            <v>光アルファクス</v>
          </cell>
          <cell r="I1050">
            <v>0.14499999999999999</v>
          </cell>
          <cell r="J1050" t="str">
            <v>USD</v>
          </cell>
        </row>
        <row r="1051">
          <cell r="B1051" t="str">
            <v>111119260X</v>
          </cell>
          <cell r="C1051">
            <v>1</v>
          </cell>
          <cell r="D1051" t="str">
            <v>electronics parts</v>
          </cell>
          <cell r="E1051" t="str">
            <v xml:space="preserve">TC74HCU04AF EL  16MM TAPE </v>
          </cell>
          <cell r="F1051" t="str">
            <v>CT634</v>
          </cell>
          <cell r="G1051">
            <v>110</v>
          </cell>
          <cell r="H1051" t="str">
            <v>光アルファクス</v>
          </cell>
          <cell r="I1051">
            <v>0.109</v>
          </cell>
          <cell r="J1051" t="str">
            <v>USD</v>
          </cell>
        </row>
        <row r="1052">
          <cell r="B1052" t="str">
            <v>111119295X</v>
          </cell>
          <cell r="C1052">
            <v>1</v>
          </cell>
          <cell r="D1052" t="str">
            <v>electronics parts</v>
          </cell>
          <cell r="E1052" t="str">
            <v xml:space="preserve">TC74HC125       16MM TAPE  </v>
          </cell>
          <cell r="F1052" t="str">
            <v>CT635</v>
          </cell>
          <cell r="G1052">
            <v>110</v>
          </cell>
          <cell r="H1052" t="str">
            <v>光アルファクス</v>
          </cell>
          <cell r="I1052">
            <v>0.255</v>
          </cell>
          <cell r="J1052" t="str">
            <v>USD</v>
          </cell>
        </row>
        <row r="1053">
          <cell r="B1053" t="str">
            <v>111119370X</v>
          </cell>
          <cell r="C1053">
            <v>1</v>
          </cell>
          <cell r="D1053" t="str">
            <v>electronics parts</v>
          </cell>
          <cell r="E1053" t="str">
            <v>TC74HC05AF(EL)  16MMTAPE</v>
          </cell>
          <cell r="F1053" t="str">
            <v>CT637</v>
          </cell>
          <cell r="G1053">
            <v>110</v>
          </cell>
          <cell r="H1053" t="str">
            <v>光アルファクス</v>
          </cell>
          <cell r="I1053">
            <v>0.109</v>
          </cell>
          <cell r="J1053" t="str">
            <v>USD</v>
          </cell>
        </row>
        <row r="1054">
          <cell r="B1054" t="str">
            <v>111312829X</v>
          </cell>
          <cell r="C1054">
            <v>1</v>
          </cell>
          <cell r="D1054" t="str">
            <v>electronics parts</v>
          </cell>
          <cell r="E1054" t="str">
            <v>TC74HC07AF</v>
          </cell>
          <cell r="F1054" t="str">
            <v>CT640</v>
          </cell>
          <cell r="G1054">
            <v>110</v>
          </cell>
          <cell r="H1054" t="str">
            <v>光アルファクス</v>
          </cell>
          <cell r="I1054">
            <v>0.127</v>
          </cell>
          <cell r="J1054" t="str">
            <v>USD</v>
          </cell>
        </row>
        <row r="1055">
          <cell r="B1055" t="str">
            <v>111312850X</v>
          </cell>
          <cell r="C1055">
            <v>1</v>
          </cell>
          <cell r="D1055" t="str">
            <v>electronics parts</v>
          </cell>
          <cell r="E1055" t="str">
            <v>TC74HCT04AF     16MM TAPE</v>
          </cell>
          <cell r="F1055" t="str">
            <v>CT641</v>
          </cell>
          <cell r="G1055">
            <v>110</v>
          </cell>
          <cell r="H1055" t="str">
            <v>光アルファクス</v>
          </cell>
          <cell r="I1055">
            <v>0.14499999999999999</v>
          </cell>
          <cell r="J1055" t="str">
            <v>USD</v>
          </cell>
        </row>
        <row r="1056">
          <cell r="B1056" t="str">
            <v>111312889X</v>
          </cell>
          <cell r="C1056">
            <v>1</v>
          </cell>
          <cell r="D1056" t="str">
            <v>electronics parts</v>
          </cell>
          <cell r="E1056" t="str">
            <v>TC74HCT32AF</v>
          </cell>
          <cell r="F1056" t="str">
            <v>CT642</v>
          </cell>
          <cell r="G1056">
            <v>110</v>
          </cell>
          <cell r="H1056" t="str">
            <v>光アルファクス</v>
          </cell>
          <cell r="I1056">
            <v>0.14499999999999999</v>
          </cell>
          <cell r="J1056" t="str">
            <v>USD</v>
          </cell>
        </row>
        <row r="1057">
          <cell r="B1057" t="str">
            <v>111312896X</v>
          </cell>
          <cell r="C1057">
            <v>1</v>
          </cell>
          <cell r="D1057" t="str">
            <v>electronics parts</v>
          </cell>
          <cell r="E1057" t="str">
            <v>TC74HCT541AF    24MM TAPE</v>
          </cell>
          <cell r="F1057" t="str">
            <v>CT643</v>
          </cell>
          <cell r="G1057">
            <v>110</v>
          </cell>
          <cell r="H1057" t="str">
            <v>光アルファクス</v>
          </cell>
          <cell r="I1057">
            <v>0.47299999999999998</v>
          </cell>
          <cell r="J1057" t="str">
            <v>USD</v>
          </cell>
        </row>
        <row r="1058">
          <cell r="B1058">
            <v>1113145530</v>
          </cell>
          <cell r="C1058">
            <v>1</v>
          </cell>
          <cell r="D1058" t="str">
            <v>electronics parts</v>
          </cell>
          <cell r="E1058" t="str">
            <v>MSM7652       TRAY</v>
          </cell>
          <cell r="F1058" t="str">
            <v>CT908</v>
          </cell>
          <cell r="G1058">
            <v>110</v>
          </cell>
          <cell r="H1058" t="str">
            <v>光アルファクス</v>
          </cell>
          <cell r="I1058">
            <v>3.7450000000000001</v>
          </cell>
          <cell r="J1058" t="str">
            <v>USD</v>
          </cell>
        </row>
        <row r="1059">
          <cell r="B1059" t="str">
            <v>111314599X</v>
          </cell>
          <cell r="C1059">
            <v>1</v>
          </cell>
          <cell r="D1059" t="str">
            <v>electronics parts</v>
          </cell>
          <cell r="E1059" t="str">
            <v>MSM518222A-30GS-KR1 24MM Taping</v>
          </cell>
          <cell r="F1059" t="str">
            <v>CT645</v>
          </cell>
          <cell r="G1059">
            <v>110</v>
          </cell>
          <cell r="H1059" t="str">
            <v>光アルファクス</v>
          </cell>
          <cell r="I1059">
            <v>4.1820000000000004</v>
          </cell>
          <cell r="J1059" t="str">
            <v>USD</v>
          </cell>
        </row>
        <row r="1060">
          <cell r="B1060" t="str">
            <v>111314720X</v>
          </cell>
          <cell r="C1060">
            <v>1</v>
          </cell>
          <cell r="D1060" t="str">
            <v>electronics parts</v>
          </cell>
          <cell r="E1060" t="str">
            <v>TC74VHCT08F    16 TAPE</v>
          </cell>
          <cell r="F1060" t="str">
            <v>CT646</v>
          </cell>
          <cell r="G1060">
            <v>110</v>
          </cell>
          <cell r="H1060" t="str">
            <v>光アルファクス</v>
          </cell>
          <cell r="I1060">
            <v>0.182</v>
          </cell>
          <cell r="J1060" t="str">
            <v>USD</v>
          </cell>
        </row>
        <row r="1061">
          <cell r="B1061">
            <v>1113163040</v>
          </cell>
          <cell r="C1061">
            <v>1</v>
          </cell>
          <cell r="D1061" t="str">
            <v>electronics parts</v>
          </cell>
          <cell r="E1061" t="str">
            <v>MSM7663B GA</v>
          </cell>
          <cell r="F1061" t="str">
            <v>CT910</v>
          </cell>
          <cell r="G1061">
            <v>110</v>
          </cell>
          <cell r="H1061" t="str">
            <v>光アルファクス</v>
          </cell>
          <cell r="I1061">
            <v>8.6359999999999992</v>
          </cell>
          <cell r="J1061" t="str">
            <v>USD</v>
          </cell>
        </row>
        <row r="1062">
          <cell r="B1062" t="str">
            <v>111119385X</v>
          </cell>
          <cell r="C1062">
            <v>1</v>
          </cell>
          <cell r="D1062" t="str">
            <v>electronics parts</v>
          </cell>
          <cell r="E1062" t="str">
            <v>TC74HC175AF(EL) Taping</v>
          </cell>
          <cell r="F1062" t="str">
            <v>CT638</v>
          </cell>
          <cell r="G1062">
            <v>110</v>
          </cell>
          <cell r="H1062" t="str">
            <v>光アルファクス</v>
          </cell>
          <cell r="I1062">
            <v>0.255</v>
          </cell>
          <cell r="J1062" t="str">
            <v>USD</v>
          </cell>
        </row>
        <row r="1063">
          <cell r="B1063" t="str">
            <v>111317187X</v>
          </cell>
          <cell r="C1063">
            <v>1</v>
          </cell>
          <cell r="D1063" t="str">
            <v>electronics parts</v>
          </cell>
          <cell r="E1063" t="str">
            <v>TC74HC4066AF(EL)16MM Tape</v>
          </cell>
          <cell r="F1063" t="str">
            <v>CT652</v>
          </cell>
          <cell r="G1063">
            <v>110</v>
          </cell>
          <cell r="H1063" t="str">
            <v>光アルファクス</v>
          </cell>
          <cell r="I1063">
            <v>0.191</v>
          </cell>
          <cell r="J1063" t="str">
            <v>USD</v>
          </cell>
        </row>
        <row r="1064">
          <cell r="B1064" t="str">
            <v>111230165X</v>
          </cell>
          <cell r="C1064">
            <v>1</v>
          </cell>
          <cell r="D1064" t="str">
            <v>electronics parts</v>
          </cell>
          <cell r="E1064" t="str">
            <v>02CZ 3.6-Z(TE85L)</v>
          </cell>
          <cell r="F1064" t="str">
            <v>CT026</v>
          </cell>
          <cell r="G1064">
            <v>110</v>
          </cell>
          <cell r="H1064" t="str">
            <v>光アルファクス</v>
          </cell>
          <cell r="I1064">
            <v>4.1000000000000002E-2</v>
          </cell>
          <cell r="J1064" t="str">
            <v>USD</v>
          </cell>
        </row>
        <row r="1065">
          <cell r="B1065" t="str">
            <v>115221295D</v>
          </cell>
          <cell r="C1065">
            <v>1</v>
          </cell>
          <cell r="D1065" t="str">
            <v>electronics parts</v>
          </cell>
          <cell r="E1065" t="str">
            <v>CMS40P MAIN P4G 230*310</v>
          </cell>
          <cell r="F1065" t="str">
            <v>CP001</v>
          </cell>
          <cell r="G1065">
            <v>111</v>
          </cell>
          <cell r="H1065" t="str">
            <v>昭和電気</v>
          </cell>
          <cell r="I1065">
            <v>12.5</v>
          </cell>
          <cell r="J1065" t="str">
            <v>USD</v>
          </cell>
        </row>
        <row r="1066">
          <cell r="B1066">
            <v>1152706550</v>
          </cell>
          <cell r="C1066">
            <v>1</v>
          </cell>
          <cell r="D1066" t="str">
            <v>electronics parts</v>
          </cell>
          <cell r="E1066" t="str">
            <v xml:space="preserve">CMS40P-SUB-PCB </v>
          </cell>
          <cell r="F1066" t="str">
            <v>CP003</v>
          </cell>
          <cell r="G1066">
            <v>111</v>
          </cell>
          <cell r="H1066" t="str">
            <v>昭和電気</v>
          </cell>
          <cell r="I1066">
            <v>4.46</v>
          </cell>
          <cell r="J1066" t="str">
            <v>USD</v>
          </cell>
        </row>
        <row r="1067">
          <cell r="B1067">
            <v>1152219160</v>
          </cell>
          <cell r="C1067">
            <v>1</v>
          </cell>
          <cell r="D1067" t="str">
            <v>electronics parts</v>
          </cell>
          <cell r="E1067" t="str">
            <v>P6G-CMS161D MAIN 230*330</v>
          </cell>
          <cell r="F1067" t="str">
            <v>CP002</v>
          </cell>
          <cell r="G1067">
            <v>111</v>
          </cell>
          <cell r="H1067" t="str">
            <v>昭和電気</v>
          </cell>
          <cell r="I1067">
            <v>21.4</v>
          </cell>
          <cell r="J1067" t="str">
            <v>USD</v>
          </cell>
        </row>
        <row r="1068">
          <cell r="B1068">
            <v>1152707890</v>
          </cell>
          <cell r="C1068">
            <v>1</v>
          </cell>
          <cell r="D1068" t="str">
            <v>electronics parts</v>
          </cell>
          <cell r="E1068" t="str">
            <v>P2G-CMS160D SW   154*330</v>
          </cell>
          <cell r="F1068" t="str">
            <v>CP004</v>
          </cell>
          <cell r="G1068">
            <v>111</v>
          </cell>
          <cell r="H1068" t="str">
            <v>昭和電気</v>
          </cell>
          <cell r="I1068">
            <v>6.6</v>
          </cell>
          <cell r="J1068" t="str">
            <v>USD</v>
          </cell>
        </row>
        <row r="1069">
          <cell r="B1069">
            <v>1152707960</v>
          </cell>
          <cell r="C1069">
            <v>1</v>
          </cell>
          <cell r="D1069" t="str">
            <v>electronics parts</v>
          </cell>
          <cell r="E1069" t="str">
            <v>P4G-CMS90D SW    154*318</v>
          </cell>
          <cell r="F1069" t="str">
            <v>CP005</v>
          </cell>
          <cell r="G1069">
            <v>111</v>
          </cell>
          <cell r="H1069" t="str">
            <v>昭和電気</v>
          </cell>
          <cell r="I1069">
            <v>8.6999999999999993</v>
          </cell>
          <cell r="J1069" t="str">
            <v>USD</v>
          </cell>
        </row>
        <row r="1070">
          <cell r="B1070">
            <v>1152708310</v>
          </cell>
          <cell r="C1070">
            <v>1</v>
          </cell>
          <cell r="D1070" t="str">
            <v>electronics parts</v>
          </cell>
          <cell r="E1070" t="str">
            <v>P2G-CMS160D BNC  180*310</v>
          </cell>
          <cell r="F1070" t="str">
            <v>CP006</v>
          </cell>
          <cell r="G1070">
            <v>111</v>
          </cell>
          <cell r="H1070" t="str">
            <v>昭和電気</v>
          </cell>
          <cell r="I1070">
            <v>6.65</v>
          </cell>
          <cell r="J1070" t="str">
            <v>USD</v>
          </cell>
        </row>
        <row r="1071">
          <cell r="B1071">
            <v>1152708480</v>
          </cell>
          <cell r="C1071">
            <v>1</v>
          </cell>
          <cell r="D1071" t="str">
            <v>electronics parts</v>
          </cell>
          <cell r="E1071" t="str">
            <v>P2G-CMS90D BNC   154*311</v>
          </cell>
          <cell r="F1071" t="str">
            <v>CP007</v>
          </cell>
          <cell r="G1071">
            <v>111</v>
          </cell>
          <cell r="H1071" t="str">
            <v>昭和電気</v>
          </cell>
          <cell r="I1071">
            <v>5.24</v>
          </cell>
          <cell r="J1071" t="str">
            <v>USD</v>
          </cell>
        </row>
        <row r="1072">
          <cell r="B1072" t="str">
            <v>115221905B</v>
          </cell>
          <cell r="C1072">
            <v>1</v>
          </cell>
          <cell r="D1072" t="str">
            <v>electronics parts</v>
          </cell>
          <cell r="E1072" t="str">
            <v>P6G-TCR0350 FRONT PCB</v>
          </cell>
          <cell r="F1072" t="str">
            <v>CP013</v>
          </cell>
          <cell r="G1072">
            <v>111</v>
          </cell>
          <cell r="H1072" t="str">
            <v>昭和電気㈱</v>
          </cell>
          <cell r="I1072">
            <v>7.55</v>
          </cell>
          <cell r="J1072" t="str">
            <v>USD</v>
          </cell>
        </row>
        <row r="1073">
          <cell r="B1073" t="str">
            <v>115221929B</v>
          </cell>
          <cell r="C1073">
            <v>1</v>
          </cell>
          <cell r="D1073" t="str">
            <v>electronics parts</v>
          </cell>
          <cell r="E1073" t="str">
            <v>P6G-CC110 187*154</v>
          </cell>
          <cell r="F1073" t="str">
            <v>CP023</v>
          </cell>
          <cell r="G1073">
            <v>111</v>
          </cell>
          <cell r="H1073" t="str">
            <v>昭和電気㈱</v>
          </cell>
          <cell r="I1073">
            <v>10.6</v>
          </cell>
          <cell r="J1073" t="str">
            <v>USD</v>
          </cell>
        </row>
        <row r="1074">
          <cell r="B1074">
            <v>2013524140</v>
          </cell>
          <cell r="C1074">
            <v>2</v>
          </cell>
          <cell r="D1074" t="str">
            <v>mechanical parts</v>
          </cell>
          <cell r="E1074" t="str">
            <v>TCR0350 Front panel　painting-BLK</v>
          </cell>
          <cell r="F1074" t="str">
            <v>SJ020</v>
          </cell>
          <cell r="G1074">
            <v>912</v>
          </cell>
          <cell r="H1074" t="str">
            <v>パーカー</v>
          </cell>
          <cell r="I1074">
            <v>7.0000000000000007E-2</v>
          </cell>
          <cell r="J1074" t="str">
            <v>USD</v>
          </cell>
        </row>
        <row r="1075">
          <cell r="B1075">
            <v>2012107700</v>
          </cell>
          <cell r="C1075">
            <v>2</v>
          </cell>
          <cell r="D1075" t="str">
            <v>mechanical parts</v>
          </cell>
          <cell r="E1075" t="str">
            <v>TCR0350 Case painting-Light grey</v>
          </cell>
          <cell r="F1075" t="str">
            <v>SS006</v>
          </cell>
          <cell r="G1075">
            <v>912</v>
          </cell>
          <cell r="H1075" t="str">
            <v>パーカー</v>
          </cell>
          <cell r="I1075">
            <v>0.25</v>
          </cell>
          <cell r="J1075" t="str">
            <v>USD</v>
          </cell>
        </row>
        <row r="1076">
          <cell r="B1076" t="str">
            <v>201210426A</v>
          </cell>
          <cell r="C1076">
            <v>2</v>
          </cell>
          <cell r="D1076" t="str">
            <v>mechanical parts</v>
          </cell>
          <cell r="E1076" t="str">
            <v>CCV10 Lower Cover Painting-Light grey</v>
          </cell>
          <cell r="F1076" t="str">
            <v>SH019</v>
          </cell>
          <cell r="G1076">
            <v>912</v>
          </cell>
          <cell r="H1076" t="str">
            <v>パーカー</v>
          </cell>
          <cell r="I1076">
            <v>0.11</v>
          </cell>
          <cell r="J1076" t="str">
            <v>USD</v>
          </cell>
        </row>
        <row r="1077">
          <cell r="B1077" t="str">
            <v>201210431A</v>
          </cell>
          <cell r="C1077">
            <v>2</v>
          </cell>
          <cell r="D1077" t="str">
            <v>mechanical parts</v>
          </cell>
          <cell r="E1077" t="str">
            <v>CCV10 Upper Cover Painting-Light grey</v>
          </cell>
          <cell r="F1077" t="str">
            <v>SH020</v>
          </cell>
          <cell r="G1077">
            <v>912</v>
          </cell>
          <cell r="H1077" t="str">
            <v>パーカー</v>
          </cell>
          <cell r="I1077">
            <v>0.21</v>
          </cell>
          <cell r="J1077" t="str">
            <v>USD</v>
          </cell>
        </row>
        <row r="1078">
          <cell r="B1078">
            <v>2013525150</v>
          </cell>
          <cell r="C1078">
            <v>2</v>
          </cell>
          <cell r="D1078" t="str">
            <v>mechanical parts</v>
          </cell>
          <cell r="E1078" t="str">
            <v>CCV10 Front Panel Painting-BLK</v>
          </cell>
          <cell r="F1078" t="str">
            <v>SH021</v>
          </cell>
          <cell r="G1078">
            <v>912</v>
          </cell>
          <cell r="H1078" t="str">
            <v>パーカー</v>
          </cell>
          <cell r="I1078">
            <v>0.15</v>
          </cell>
          <cell r="J1078" t="str">
            <v>USD</v>
          </cell>
        </row>
        <row r="1079">
          <cell r="B1079">
            <v>2012109520</v>
          </cell>
          <cell r="C1079">
            <v>2</v>
          </cell>
          <cell r="D1079" t="str">
            <v>mechanical parts</v>
          </cell>
          <cell r="E1079" t="str">
            <v>CCC110 Case Painting</v>
          </cell>
          <cell r="F1079" t="str">
            <v>SQ041</v>
          </cell>
          <cell r="G1079">
            <v>912</v>
          </cell>
          <cell r="H1079" t="str">
            <v>パーカー</v>
          </cell>
          <cell r="I1079">
            <v>0.25</v>
          </cell>
          <cell r="J1079" t="str">
            <v>USD</v>
          </cell>
        </row>
        <row r="1080">
          <cell r="B1080">
            <v>2012109630</v>
          </cell>
          <cell r="C1080">
            <v>2</v>
          </cell>
          <cell r="D1080" t="str">
            <v>mechanical parts</v>
          </cell>
          <cell r="E1080" t="str">
            <v>CCV40 Front Cover Almit Painting-Light grey</v>
          </cell>
          <cell r="F1080" t="str">
            <v>SH017</v>
          </cell>
          <cell r="G1080">
            <v>912</v>
          </cell>
          <cell r="H1080" t="str">
            <v>パーカー</v>
          </cell>
          <cell r="I1080">
            <v>1.55</v>
          </cell>
          <cell r="J1080" t="str">
            <v>USD</v>
          </cell>
        </row>
        <row r="1081">
          <cell r="B1081">
            <v>2012109210</v>
          </cell>
          <cell r="C1081">
            <v>2</v>
          </cell>
          <cell r="D1081" t="str">
            <v>mechanical parts</v>
          </cell>
          <cell r="E1081" t="str">
            <v>CCV40 Rear Cover Painting-Light grey</v>
          </cell>
          <cell r="F1081" t="str">
            <v>SO033</v>
          </cell>
          <cell r="G1081">
            <v>912</v>
          </cell>
          <cell r="H1081" t="str">
            <v>パーカー</v>
          </cell>
          <cell r="I1081">
            <v>0.5</v>
          </cell>
          <cell r="J1081" t="str">
            <v>USD</v>
          </cell>
        </row>
        <row r="1082">
          <cell r="B1082">
            <v>2012109430</v>
          </cell>
          <cell r="C1082">
            <v>2</v>
          </cell>
          <cell r="D1082" t="str">
            <v>mechanical parts</v>
          </cell>
          <cell r="E1082" t="str">
            <v>CCV40 Ring Nut Almit Painting</v>
          </cell>
          <cell r="F1082" t="str">
            <v>SO034</v>
          </cell>
          <cell r="G1082">
            <v>912</v>
          </cell>
          <cell r="H1082" t="str">
            <v>パーカー</v>
          </cell>
          <cell r="I1082">
            <v>0.4</v>
          </cell>
          <cell r="J1082" t="str">
            <v>USD</v>
          </cell>
        </row>
        <row r="1083">
          <cell r="B1083">
            <v>2012109760</v>
          </cell>
          <cell r="C1083">
            <v>2</v>
          </cell>
          <cell r="D1083" t="str">
            <v>mechanical parts</v>
          </cell>
          <cell r="E1083" t="str">
            <v>CCV14CS Front Painting-Light grey</v>
          </cell>
          <cell r="F1083" t="str">
            <v>SO050</v>
          </cell>
          <cell r="G1083">
            <v>912</v>
          </cell>
          <cell r="H1083" t="str">
            <v>パーカー</v>
          </cell>
          <cell r="I1083">
            <v>0.16</v>
          </cell>
          <cell r="J1083" t="str">
            <v>USD</v>
          </cell>
        </row>
        <row r="1084">
          <cell r="B1084">
            <v>1012149330</v>
          </cell>
          <cell r="C1084">
            <v>2</v>
          </cell>
          <cell r="D1084" t="str">
            <v>mechanical parts</v>
          </cell>
          <cell r="E1084" t="str">
            <v>C2900 Upper case painting-sand grey</v>
          </cell>
          <cell r="F1084" t="str">
            <v>SH030</v>
          </cell>
          <cell r="G1084">
            <v>912</v>
          </cell>
          <cell r="H1084" t="str">
            <v>パーカー</v>
          </cell>
          <cell r="I1084">
            <v>0.11</v>
          </cell>
          <cell r="J1084" t="str">
            <v>USD</v>
          </cell>
        </row>
        <row r="1085">
          <cell r="B1085">
            <v>1012149400</v>
          </cell>
          <cell r="C1085">
            <v>2</v>
          </cell>
          <cell r="D1085" t="str">
            <v>mechanical parts</v>
          </cell>
          <cell r="E1085" t="str">
            <v>C2900 Lower case painting-sand grey</v>
          </cell>
          <cell r="F1085" t="str">
            <v>SN007</v>
          </cell>
          <cell r="G1085">
            <v>103</v>
          </cell>
          <cell r="H1085" t="str">
            <v>東電企業(TONE TECK)</v>
          </cell>
          <cell r="I1085">
            <v>0.11</v>
          </cell>
          <cell r="J1085" t="str">
            <v>USD</v>
          </cell>
        </row>
        <row r="1086">
          <cell r="B1086">
            <v>1012151740</v>
          </cell>
          <cell r="C1086">
            <v>2</v>
          </cell>
          <cell r="D1086" t="str">
            <v>mechanical parts</v>
          </cell>
          <cell r="E1086" t="str">
            <v>ZCYH601Lower case painting-metalic silver</v>
          </cell>
          <cell r="F1086" t="str">
            <v>SD051</v>
          </cell>
          <cell r="G1086">
            <v>103</v>
          </cell>
          <cell r="H1086" t="str">
            <v>東電企業</v>
          </cell>
          <cell r="I1086">
            <v>0.11</v>
          </cell>
          <cell r="J1086" t="str">
            <v>USD</v>
          </cell>
        </row>
        <row r="1087">
          <cell r="B1087">
            <v>1012151610</v>
          </cell>
          <cell r="C1087">
            <v>2</v>
          </cell>
          <cell r="D1087" t="str">
            <v>mechanical parts</v>
          </cell>
          <cell r="E1087" t="str">
            <v>ZCYH601 Upper Case painting-metalic silver</v>
          </cell>
          <cell r="F1087" t="str">
            <v>SD050</v>
          </cell>
          <cell r="G1087">
            <v>103</v>
          </cell>
          <cell r="H1087" t="str">
            <v>東電企業</v>
          </cell>
          <cell r="I1087">
            <v>0.11</v>
          </cell>
          <cell r="J1087" t="str">
            <v>USD</v>
          </cell>
        </row>
        <row r="1088">
          <cell r="B1088">
            <v>6012190890</v>
          </cell>
          <cell r="C1088">
            <v>2</v>
          </cell>
          <cell r="D1088" t="str">
            <v>mechanical parts</v>
          </cell>
          <cell r="E1088" t="str">
            <v>VC4103 Upper Case painting-metalic silver</v>
          </cell>
          <cell r="F1088" t="str">
            <v>SQ043</v>
          </cell>
          <cell r="G1088">
            <v>103</v>
          </cell>
          <cell r="H1088" t="str">
            <v>東電企業</v>
          </cell>
          <cell r="I1088">
            <v>0.21</v>
          </cell>
          <cell r="J1088" t="str">
            <v>USD</v>
          </cell>
        </row>
        <row r="1089">
          <cell r="B1089">
            <v>2012108990</v>
          </cell>
          <cell r="C1089">
            <v>2</v>
          </cell>
          <cell r="D1089" t="str">
            <v>mechanical parts</v>
          </cell>
          <cell r="E1089" t="str">
            <v>CCV14CS Lower Case Painting-light grey</v>
          </cell>
          <cell r="F1089" t="str">
            <v>SQ002</v>
          </cell>
          <cell r="G1089">
            <v>912</v>
          </cell>
          <cell r="H1089" t="str">
            <v>パーカー</v>
          </cell>
          <cell r="I1089">
            <v>0.11</v>
          </cell>
          <cell r="J1089" t="str">
            <v>USD</v>
          </cell>
        </row>
        <row r="1090">
          <cell r="B1090">
            <v>2012108080</v>
          </cell>
          <cell r="C1090">
            <v>2</v>
          </cell>
          <cell r="D1090" t="str">
            <v>mechanical parts</v>
          </cell>
          <cell r="E1090" t="str">
            <v>CCV14CS Upper Case Painting</v>
          </cell>
          <cell r="F1090" t="str">
            <v>SQ003</v>
          </cell>
          <cell r="G1090">
            <v>912</v>
          </cell>
          <cell r="H1090" t="str">
            <v>パーカー</v>
          </cell>
          <cell r="I1090">
            <v>0.21</v>
          </cell>
          <cell r="J1090" t="str">
            <v>USD</v>
          </cell>
        </row>
        <row r="1091">
          <cell r="B1091">
            <v>2012109810</v>
          </cell>
          <cell r="C1091">
            <v>2</v>
          </cell>
          <cell r="D1091" t="str">
            <v>mechanical parts</v>
          </cell>
          <cell r="E1091" t="str">
            <v>CCV14 Lower Case Painting</v>
          </cell>
          <cell r="F1091" t="str">
            <v>SO057</v>
          </cell>
          <cell r="G1091">
            <v>912</v>
          </cell>
          <cell r="H1091" t="str">
            <v>パーカー</v>
          </cell>
          <cell r="I1091">
            <v>0.11</v>
          </cell>
          <cell r="J1091" t="str">
            <v>USD</v>
          </cell>
        </row>
        <row r="1092">
          <cell r="B1092">
            <v>2012109980</v>
          </cell>
          <cell r="C1092">
            <v>2</v>
          </cell>
          <cell r="D1092" t="str">
            <v>mechanical parts</v>
          </cell>
          <cell r="E1092" t="str">
            <v>CCV14 Upper Case Painting</v>
          </cell>
          <cell r="F1092" t="str">
            <v>SO058</v>
          </cell>
          <cell r="G1092">
            <v>912</v>
          </cell>
          <cell r="H1092" t="str">
            <v>パーカー</v>
          </cell>
          <cell r="I1092">
            <v>0.21</v>
          </cell>
          <cell r="J1092" t="str">
            <v>USD</v>
          </cell>
        </row>
        <row r="1093">
          <cell r="B1093">
            <v>2013526070</v>
          </cell>
          <cell r="C1093">
            <v>2</v>
          </cell>
          <cell r="D1093" t="str">
            <v>mechanical parts</v>
          </cell>
          <cell r="E1093" t="str">
            <v>CCV40 Bracket Painting</v>
          </cell>
          <cell r="F1093" t="str">
            <v>SO035</v>
          </cell>
          <cell r="G1093">
            <v>912</v>
          </cell>
          <cell r="H1093" t="str">
            <v>パーカー</v>
          </cell>
          <cell r="I1093">
            <v>1.04</v>
          </cell>
          <cell r="J1093" t="str">
            <v>USD</v>
          </cell>
        </row>
        <row r="1094">
          <cell r="B1094">
            <v>2013525590</v>
          </cell>
          <cell r="C1094">
            <v>2</v>
          </cell>
          <cell r="D1094" t="str">
            <v>mechanical parts</v>
          </cell>
          <cell r="E1094" t="str">
            <v>CCV40-SS Sun Shade Painting-Light grey</v>
          </cell>
          <cell r="F1094" t="str">
            <v>SH029</v>
          </cell>
          <cell r="G1094">
            <v>912</v>
          </cell>
          <cell r="H1094" t="str">
            <v>パーカー</v>
          </cell>
          <cell r="I1094">
            <v>0.34</v>
          </cell>
          <cell r="J1094" t="str">
            <v>USD</v>
          </cell>
        </row>
        <row r="1095">
          <cell r="B1095">
            <v>2010200580</v>
          </cell>
          <cell r="C1095">
            <v>2</v>
          </cell>
          <cell r="D1095" t="str">
            <v>mechanical parts</v>
          </cell>
          <cell r="E1095" t="str">
            <v>CCV20 Lens Cover Painting</v>
          </cell>
          <cell r="F1095" t="str">
            <v>SH014</v>
          </cell>
          <cell r="G1095">
            <v>912</v>
          </cell>
          <cell r="H1095" t="str">
            <v>パーカー</v>
          </cell>
          <cell r="I1095">
            <v>0.20200000000000001</v>
          </cell>
          <cell r="J1095" t="str">
            <v>USD</v>
          </cell>
        </row>
        <row r="1096">
          <cell r="B1096">
            <v>2065100240</v>
          </cell>
          <cell r="C1096">
            <v>2</v>
          </cell>
          <cell r="D1096" t="str">
            <v>mechanical parts</v>
          </cell>
          <cell r="E1096" t="str">
            <v>CCV40 Osae Nut Painting-BLK almit</v>
          </cell>
          <cell r="F1096" t="str">
            <v>SH015</v>
          </cell>
          <cell r="G1096">
            <v>912</v>
          </cell>
          <cell r="H1096" t="str">
            <v>パーカー</v>
          </cell>
          <cell r="I1096">
            <v>0.08</v>
          </cell>
          <cell r="J1096" t="str">
            <v>USD</v>
          </cell>
        </row>
        <row r="1097">
          <cell r="B1097">
            <v>2013525600</v>
          </cell>
          <cell r="C1097">
            <v>2</v>
          </cell>
          <cell r="D1097" t="str">
            <v>mechanical parts</v>
          </cell>
          <cell r="E1097" t="str">
            <v>CCV40-3 Sun Shade Painting-Light grey</v>
          </cell>
          <cell r="F1097" t="str">
            <v>SO059</v>
          </cell>
          <cell r="G1097">
            <v>912</v>
          </cell>
          <cell r="H1097" t="str">
            <v>パーカー</v>
          </cell>
          <cell r="I1097">
            <v>0.34</v>
          </cell>
          <cell r="J1097" t="str">
            <v>USD</v>
          </cell>
        </row>
        <row r="1098">
          <cell r="B1098">
            <v>2013525950</v>
          </cell>
          <cell r="C1098">
            <v>2</v>
          </cell>
          <cell r="D1098" t="str">
            <v>mechanical parts</v>
          </cell>
          <cell r="E1098" t="str">
            <v>CCV40 Front Panel Painting</v>
          </cell>
          <cell r="F1098" t="str">
            <v>SQ006</v>
          </cell>
          <cell r="G1098">
            <v>912</v>
          </cell>
          <cell r="H1098" t="str">
            <v>パーカー</v>
          </cell>
          <cell r="I1098">
            <v>7.0000000000000007E-2</v>
          </cell>
          <cell r="J1098" t="str">
            <v>USD</v>
          </cell>
        </row>
        <row r="1099">
          <cell r="B1099">
            <v>2013526180</v>
          </cell>
          <cell r="C1099">
            <v>2</v>
          </cell>
          <cell r="D1099" t="str">
            <v>mechanical parts</v>
          </cell>
          <cell r="E1099" t="str">
            <v>CCV20 Lens Panel Painting-BLK</v>
          </cell>
          <cell r="F1099" t="str">
            <v>SQ009</v>
          </cell>
          <cell r="G1099">
            <v>912</v>
          </cell>
          <cell r="H1099" t="str">
            <v>パーカー</v>
          </cell>
          <cell r="I1099">
            <v>7.0000000000000007E-2</v>
          </cell>
          <cell r="J1099" t="str">
            <v>USD</v>
          </cell>
        </row>
        <row r="1100">
          <cell r="B1100">
            <v>2010200490</v>
          </cell>
          <cell r="C1100">
            <v>2</v>
          </cell>
          <cell r="D1100" t="str">
            <v>mechanical parts</v>
          </cell>
          <cell r="E1100" t="str">
            <v>CCV20 Case Painting</v>
          </cell>
          <cell r="F1100" t="str">
            <v>SO053</v>
          </cell>
          <cell r="G1100">
            <v>912</v>
          </cell>
          <cell r="H1100" t="str">
            <v>パーカー</v>
          </cell>
          <cell r="I1100">
            <v>1.2999999999999999E-2</v>
          </cell>
          <cell r="J1100" t="str">
            <v>USD</v>
          </cell>
        </row>
        <row r="1101">
          <cell r="B1101">
            <v>2012109360</v>
          </cell>
          <cell r="C1101">
            <v>2</v>
          </cell>
          <cell r="D1101" t="str">
            <v>mechanical parts</v>
          </cell>
          <cell r="E1101" t="str">
            <v>CCV44 Rear Cover Painting-Light grey</v>
          </cell>
          <cell r="F1101" t="str">
            <v>SQ024</v>
          </cell>
          <cell r="G1101">
            <v>912</v>
          </cell>
          <cell r="H1101" t="str">
            <v>パーカー</v>
          </cell>
          <cell r="I1101">
            <v>0.5</v>
          </cell>
          <cell r="J1101" t="str">
            <v>USD</v>
          </cell>
        </row>
        <row r="1102">
          <cell r="B1102">
            <v>6013500690</v>
          </cell>
          <cell r="C1102">
            <v>2</v>
          </cell>
          <cell r="D1102" t="str">
            <v>mechanical parts</v>
          </cell>
          <cell r="E1102" t="str">
            <v>CCD10 Front Panel Painting</v>
          </cell>
          <cell r="F1102" t="str">
            <v>SQ032</v>
          </cell>
          <cell r="G1102">
            <v>912</v>
          </cell>
          <cell r="H1102" t="str">
            <v>パーカー</v>
          </cell>
          <cell r="I1102">
            <v>0.03</v>
          </cell>
          <cell r="J1102" t="str">
            <v>USD</v>
          </cell>
        </row>
        <row r="1103">
          <cell r="B1103">
            <v>1111025520</v>
          </cell>
          <cell r="C1103">
            <v>1</v>
          </cell>
          <cell r="D1103" t="str">
            <v>electronics parts</v>
          </cell>
          <cell r="E1103" t="str">
            <v>CXD1159Q</v>
          </cell>
          <cell r="F1103" t="str">
            <v>CT901</v>
          </cell>
          <cell r="G1103">
            <v>112</v>
          </cell>
          <cell r="H1103" t="str">
            <v>USC</v>
          </cell>
          <cell r="I1103">
            <v>1.72</v>
          </cell>
          <cell r="J1103" t="str">
            <v>USD</v>
          </cell>
        </row>
        <row r="1104">
          <cell r="B1104">
            <v>1110903290</v>
          </cell>
          <cell r="C1104">
            <v>1</v>
          </cell>
          <cell r="D1104" t="str">
            <v>electronics parts</v>
          </cell>
          <cell r="E1104" t="str">
            <v>ICX408AK CCD</v>
          </cell>
          <cell r="F1104" t="str">
            <v>SB054</v>
          </cell>
          <cell r="G1104">
            <v>112</v>
          </cell>
          <cell r="H1104" t="str">
            <v>USC</v>
          </cell>
          <cell r="I1104">
            <v>20.39</v>
          </cell>
          <cell r="J1104" t="str">
            <v>USD</v>
          </cell>
        </row>
        <row r="1105">
          <cell r="B1105" t="str">
            <v>111067039X</v>
          </cell>
          <cell r="C1105">
            <v>1</v>
          </cell>
          <cell r="D1105" t="str">
            <v>electronics parts</v>
          </cell>
          <cell r="E1105" t="str">
            <v>CXD1267AN-T4  16 TAPE</v>
          </cell>
          <cell r="F1105" t="str">
            <v>CT719</v>
          </cell>
          <cell r="G1105">
            <v>112</v>
          </cell>
          <cell r="H1105" t="str">
            <v>USC</v>
          </cell>
          <cell r="I1105">
            <v>1.32</v>
          </cell>
          <cell r="J1105" t="str">
            <v>USD</v>
          </cell>
        </row>
        <row r="1106">
          <cell r="B1106">
            <v>1110903340</v>
          </cell>
          <cell r="C1106">
            <v>1</v>
          </cell>
          <cell r="D1106" t="str">
            <v>electronics parts</v>
          </cell>
          <cell r="E1106" t="str">
            <v>ICX228AK</v>
          </cell>
          <cell r="F1106" t="str">
            <v>SC032</v>
          </cell>
          <cell r="G1106">
            <v>112</v>
          </cell>
          <cell r="H1106" t="str">
            <v>USC</v>
          </cell>
          <cell r="I1106">
            <v>14.85</v>
          </cell>
          <cell r="J1106" t="str">
            <v>USD</v>
          </cell>
        </row>
        <row r="1107">
          <cell r="B1107">
            <v>1110903890</v>
          </cell>
          <cell r="C1107">
            <v>1</v>
          </cell>
          <cell r="D1107" t="str">
            <v>electronics parts</v>
          </cell>
          <cell r="E1107" t="str">
            <v>ICX229AK-A</v>
          </cell>
          <cell r="F1107" t="str">
            <v>SO026</v>
          </cell>
          <cell r="G1107">
            <v>112</v>
          </cell>
          <cell r="H1107" t="str">
            <v>USC</v>
          </cell>
          <cell r="I1107">
            <v>18</v>
          </cell>
          <cell r="J1107" t="str">
            <v>USD</v>
          </cell>
        </row>
      </sheetData>
      <sheetData sheetId="4"/>
      <sheetData sheetId="5"/>
      <sheetData sheetId="6" refreshError="1">
        <row r="6">
          <cell r="B6" t="str">
            <v>M· ｺｰﾄﾞ１</v>
          </cell>
          <cell r="C6" t="str">
            <v>Ph©n lo¹i  不良分類</v>
          </cell>
        </row>
        <row r="7">
          <cell r="B7">
            <v>1</v>
          </cell>
          <cell r="C7" t="str">
            <v>社内不良(TVC)</v>
          </cell>
          <cell r="D7" t="str">
            <v>Lçi trong c«ng ty( lçi c«ng ®o¹n)</v>
          </cell>
        </row>
        <row r="8">
          <cell r="B8">
            <v>2</v>
          </cell>
          <cell r="C8" t="str">
            <v>社外不良(SUPPLIER)</v>
          </cell>
          <cell r="D8" t="str">
            <v>Lçi ngoµi c«ng ty (lçi c«ng ®o¹n)</v>
          </cell>
        </row>
        <row r="9">
          <cell r="B9">
            <v>3</v>
          </cell>
          <cell r="C9" t="str">
            <v>受入検査不良(QC)</v>
          </cell>
          <cell r="D9" t="str">
            <v>lçi kiÓm tra ®Çu vµo</v>
          </cell>
        </row>
        <row r="13">
          <cell r="B13" t="str">
            <v>M· ｺｰﾄﾞ2</v>
          </cell>
          <cell r="C13" t="str">
            <v>Néi dung   不良内容</v>
          </cell>
          <cell r="D13" t="str">
            <v xml:space="preserve">Néi dung   </v>
          </cell>
          <cell r="E13" t="str">
            <v xml:space="preserve"> Gi¶i thÝch  解説</v>
          </cell>
          <cell r="F13" t="str">
            <v xml:space="preserve"> Sè l­îng 数量</v>
          </cell>
        </row>
        <row r="14">
          <cell r="B14" t="str">
            <v>A</v>
          </cell>
          <cell r="C14" t="str">
            <v>仕損じ（キズ不良廃棄）</v>
          </cell>
          <cell r="D14" t="str">
            <v>BÞ x­íc nªn bá</v>
          </cell>
          <cell r="E14" t="str">
            <v>X­íc ph¸t sinh t¹i c«ng ty  社内でのキズ</v>
          </cell>
          <cell r="F14">
            <v>1</v>
          </cell>
        </row>
        <row r="15">
          <cell r="B15" t="str">
            <v>B</v>
          </cell>
          <cell r="C15" t="str">
            <v>仕損じ（ｼﾙｸ不良廃棄）</v>
          </cell>
          <cell r="D15" t="str">
            <v>In bÞ lçi nªn bá</v>
          </cell>
          <cell r="E15" t="str">
            <v>Lçi in trong c«ng ty   社内のｼﾙｸ不良</v>
          </cell>
          <cell r="F15">
            <v>1</v>
          </cell>
        </row>
        <row r="16">
          <cell r="B16" t="str">
            <v>C</v>
          </cell>
          <cell r="C16" t="str">
            <v>その他仕損じ（不良廃棄）</v>
          </cell>
          <cell r="D16" t="str">
            <v>Do nh÷ng lçi gia c«ng kh¸c nªn bá</v>
          </cell>
          <cell r="E16" t="str">
            <v>Nh÷ng lçi kh¸c trong c«ng ty 社内でのその他仕損じ</v>
          </cell>
          <cell r="F16">
            <v>1</v>
          </cell>
        </row>
        <row r="17">
          <cell r="B17" t="str">
            <v>D</v>
          </cell>
          <cell r="C17" t="str">
            <v>仕損じ（再加工依頼）</v>
          </cell>
          <cell r="D17" t="str">
            <v>Hµng lçi nh­ng cã thÓ gia c«ng l¹i</v>
          </cell>
          <cell r="E17" t="str">
            <v>社内の不良で塗装等再加工が可能なもの</v>
          </cell>
          <cell r="F17">
            <v>1</v>
          </cell>
        </row>
        <row r="18">
          <cell r="B18" t="str">
            <v>E</v>
          </cell>
          <cell r="E18" t="str">
            <v xml:space="preserve">Lµ nh÷ng hµng do lçi trong c«ng ty nh­ng </v>
          </cell>
        </row>
        <row r="19">
          <cell r="B19" t="str">
            <v>F</v>
          </cell>
          <cell r="C19" t="str">
            <v>錆び</v>
          </cell>
          <cell r="D19" t="str">
            <v>RØ</v>
          </cell>
        </row>
        <row r="20">
          <cell r="B20" t="str">
            <v>G</v>
          </cell>
          <cell r="C20" t="str">
            <v>寸法不良</v>
          </cell>
          <cell r="D20" t="str">
            <v>KÝch th­íc bÞ lçi</v>
          </cell>
          <cell r="F20">
            <v>1</v>
          </cell>
        </row>
        <row r="21">
          <cell r="B21" t="str">
            <v>H</v>
          </cell>
          <cell r="C21" t="str">
            <v>メッキ不良</v>
          </cell>
          <cell r="D21" t="str">
            <v>Hµng m¹ kh«ng tèt</v>
          </cell>
          <cell r="F21">
            <v>1</v>
          </cell>
        </row>
        <row r="22">
          <cell r="B22" t="str">
            <v>I</v>
          </cell>
          <cell r="C22" t="str">
            <v>塗装不良</v>
          </cell>
          <cell r="D22" t="str">
            <v>Lçi do s¬n</v>
          </cell>
          <cell r="F22">
            <v>1</v>
          </cell>
        </row>
        <row r="23">
          <cell r="B23" t="str">
            <v>J</v>
          </cell>
          <cell r="C23" t="str">
            <v>傷、汚れ、ゴミ</v>
          </cell>
          <cell r="D23" t="str">
            <v>BÞ x­íc, bÈn...</v>
          </cell>
          <cell r="F23">
            <v>1</v>
          </cell>
        </row>
        <row r="24">
          <cell r="B24" t="str">
            <v>K</v>
          </cell>
          <cell r="C24" t="str">
            <v>ﾈｼﾞ切り不良</v>
          </cell>
          <cell r="D24" t="str">
            <v>èc vÝt kh«ng tèt</v>
          </cell>
          <cell r="F24">
            <v>1</v>
          </cell>
        </row>
        <row r="25">
          <cell r="B25" t="str">
            <v>L</v>
          </cell>
          <cell r="C25" t="str">
            <v>印刷不良</v>
          </cell>
          <cell r="D25" t="str">
            <v>In lçi</v>
          </cell>
          <cell r="F25">
            <v>1</v>
          </cell>
        </row>
        <row r="26">
          <cell r="B26" t="str">
            <v>M</v>
          </cell>
          <cell r="C26" t="str">
            <v>素地不良</v>
          </cell>
          <cell r="D26" t="str">
            <v>Ph«i bÞ lçi</v>
          </cell>
          <cell r="F26">
            <v>1</v>
          </cell>
        </row>
        <row r="27">
          <cell r="B27" t="str">
            <v>Ｎ</v>
          </cell>
          <cell r="C27" t="str">
            <v>部品違い</v>
          </cell>
          <cell r="D27" t="str">
            <v>NhÇm linh kiÖn</v>
          </cell>
          <cell r="F27">
            <v>1</v>
          </cell>
        </row>
        <row r="28">
          <cell r="B28" t="str">
            <v>O</v>
          </cell>
          <cell r="C28" t="str">
            <v>性能不良</v>
          </cell>
          <cell r="D28" t="str">
            <v>TÝnh n¨ng kh«ng tèt</v>
          </cell>
          <cell r="F28">
            <v>1</v>
          </cell>
        </row>
        <row r="29">
          <cell r="B29" t="str">
            <v>P</v>
          </cell>
          <cell r="C29" t="str">
            <v>加工不良</v>
          </cell>
          <cell r="D29" t="str">
            <v>Gia c«ng kh«ng tèt</v>
          </cell>
          <cell r="F29">
            <v>1</v>
          </cell>
        </row>
        <row r="30">
          <cell r="B30" t="str">
            <v>Q</v>
          </cell>
          <cell r="C30" t="str">
            <v>その他ﾒｰｶ不良</v>
          </cell>
          <cell r="D30" t="str">
            <v>Nh÷ng lçi do kh¸c do nhµ s¶n xuÊt</v>
          </cell>
        </row>
      </sheetData>
      <sheetData sheetId="7" refreshError="1">
        <row r="3">
          <cell r="B3">
            <v>1</v>
          </cell>
          <cell r="C3" t="str">
            <v>2004年1月度</v>
          </cell>
        </row>
        <row r="4">
          <cell r="B4">
            <v>2</v>
          </cell>
          <cell r="C4" t="str">
            <v>2004年2月度</v>
          </cell>
        </row>
        <row r="5">
          <cell r="B5">
            <v>3</v>
          </cell>
          <cell r="C5" t="str">
            <v>2004年3月度</v>
          </cell>
        </row>
        <row r="6">
          <cell r="B6">
            <v>4</v>
          </cell>
          <cell r="C6" t="str">
            <v>2004年4月度</v>
          </cell>
        </row>
        <row r="7">
          <cell r="B7">
            <v>5</v>
          </cell>
          <cell r="C7" t="str">
            <v>2004年5月度</v>
          </cell>
        </row>
        <row r="8">
          <cell r="B8">
            <v>6</v>
          </cell>
          <cell r="C8" t="str">
            <v>2004年6月度</v>
          </cell>
        </row>
        <row r="9">
          <cell r="B9">
            <v>7</v>
          </cell>
          <cell r="C9" t="str">
            <v>2004年7月度</v>
          </cell>
        </row>
        <row r="10">
          <cell r="B10">
            <v>8</v>
          </cell>
          <cell r="C10" t="str">
            <v>2004年8月度</v>
          </cell>
        </row>
        <row r="11">
          <cell r="B11">
            <v>9</v>
          </cell>
          <cell r="C11" t="str">
            <v>2004年9月度</v>
          </cell>
        </row>
        <row r="12">
          <cell r="B12">
            <v>10</v>
          </cell>
          <cell r="C12" t="str">
            <v>2004年10月度</v>
          </cell>
        </row>
        <row r="13">
          <cell r="B13">
            <v>11</v>
          </cell>
          <cell r="C13" t="str">
            <v>2004年11月度</v>
          </cell>
        </row>
        <row r="14">
          <cell r="B14">
            <v>12</v>
          </cell>
          <cell r="C14" t="str">
            <v>2004年12月度</v>
          </cell>
        </row>
      </sheetData>
      <sheetData sheetId="8"/>
      <sheetData sheetId="9"/>
      <sheetData sheetId="10"/>
      <sheetData sheetId="1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thso sanh"/>
      <sheetName val="dutoan"/>
      <sheetName val="dtk490-491(PAI)"/>
      <sheetName val="dtk490-491(PAII)"/>
      <sheetName val="tuong"/>
      <sheetName val="DG "/>
      <sheetName val="denbu"/>
      <sheetName val="Sheet2"/>
      <sheetName val="Sheet1"/>
      <sheetName val="tong hop"/>
      <sheetName val="phan tich DG"/>
      <sheetName val="gia vat lieu"/>
      <sheetName val="gia xe may"/>
      <sheetName val="gia nhan cong"/>
      <sheetName val="XL4Test5"/>
      <sheetName val="Sheet4"/>
      <sheetName val="Goc Dien"/>
      <sheetName val="QTDien"/>
      <sheetName val="THKP"/>
      <sheetName val="QTNuoc"/>
      <sheetName val="DTnuoc"/>
      <sheetName val="DT dien"/>
      <sheetName val="QTCSet"/>
      <sheetName val="TBI+NUOC "/>
      <sheetName val="Dien"/>
      <sheetName val="Sheet3"/>
      <sheetName val="TBIWC"/>
      <sheetName val="TBI nuoc"/>
      <sheetName val="00000000"/>
      <sheetName val="10000000"/>
      <sheetName val="RL"/>
      <sheetName val="TDQS"/>
      <sheetName val="40C"/>
      <sheetName val="40C-1"/>
      <sheetName val="thi lai"/>
      <sheetName val="DK6"/>
      <sheetName val="DK5"/>
      <sheetName val="DK4"/>
      <sheetName val="DK3"/>
      <sheetName val="DK2"/>
      <sheetName val="DK1"/>
      <sheetName val="ds1"/>
      <sheetName val="ds2"/>
      <sheetName val="ds3"/>
      <sheetName val="ds4"/>
      <sheetName val="ds5"/>
      <sheetName val="ds6"/>
      <sheetName val="6"/>
      <sheetName val="4"/>
      <sheetName val="5"/>
      <sheetName val="3"/>
      <sheetName val="2"/>
      <sheetName val="1"/>
      <sheetName val="DS"/>
      <sheetName val="HP"/>
      <sheetName val="LB"/>
      <sheetName val="SL"/>
      <sheetName val="hl"/>
      <sheetName val="40"/>
      <sheetName val="XXXXXXXX"/>
      <sheetName val="XXXXXXX0"/>
      <sheetName val="gvl"/>
      <sheetName val="MTL$-INTER"/>
      <sheetName val="PHAN DS 22 KV"/>
      <sheetName val="Gioi thieu"/>
      <sheetName val="DG 11"/>
      <sheetName val="Tien luong"/>
      <sheetName val="Kinh phi "/>
      <sheetName val="Phan tich"/>
      <sheetName val="VC"/>
      <sheetName val="XL4Poppy"/>
      <sheetName val="general"/>
      <sheetName val="Main Road"/>
      <sheetName val="Su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sheetData sheetId="66"/>
      <sheetData sheetId="67"/>
      <sheetData sheetId="68"/>
      <sheetData sheetId="69"/>
      <sheetData sheetId="70"/>
      <sheetData sheetId="71"/>
      <sheetData sheetId="72" refreshError="1"/>
      <sheetData sheetId="73" refreshError="1"/>
      <sheetData sheetId="7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S40P"/>
      <sheetName val="CM-C0150"/>
      <sheetName val="CP-40SAL"/>
      <sheetName val="CM-C0120"/>
      <sheetName val="CP40L"/>
      <sheetName val="CP10AL"/>
      <sheetName val="CM-C0110"/>
      <sheetName val="CM-C0100"/>
    </sheetNames>
    <sheetDataSet>
      <sheetData sheetId="0" refreshError="1"/>
      <sheetData sheetId="1"/>
      <sheetData sheetId="2" refreshError="1"/>
      <sheetData sheetId="3"/>
      <sheetData sheetId="4" refreshError="1">
        <row r="11">
          <cell r="B11" t="str">
            <v>123293394B</v>
          </cell>
          <cell r="C11" t="str">
            <v>D©y nèi 2P71#28(260)BW/SAN-PH!1</v>
          </cell>
          <cell r="D11" t="str">
            <v>2P71#28(260)BW/SAN-PH!1</v>
          </cell>
        </row>
        <row r="12">
          <cell r="B12" t="str">
            <v>123293402B</v>
          </cell>
          <cell r="C12" t="str">
            <v>D©y nèi 3P1571#28(140)BWW/SAN-PH</v>
          </cell>
          <cell r="D12" t="str">
            <v>3P1571#28(140)BWW/SAN-PH</v>
          </cell>
        </row>
        <row r="13">
          <cell r="B13" t="str">
            <v>123293426B</v>
          </cell>
          <cell r="C13" t="str">
            <v>D©y nèi 5P1571#28(160)BW*4/SAN-P</v>
          </cell>
          <cell r="D13" t="str">
            <v>5P1571#28(160)BW*4/SAN-P</v>
          </cell>
        </row>
        <row r="14">
          <cell r="B14" t="str">
            <v>123293468B</v>
          </cell>
          <cell r="C14" t="str">
            <v>D©y nèi 8P71#28(140)BW*7/SAN-PH!</v>
          </cell>
          <cell r="D14" t="str">
            <v>8P71#28(140)BW*7/SAN-PH!</v>
          </cell>
        </row>
        <row r="15">
          <cell r="B15" t="str">
            <v>123294337A</v>
          </cell>
          <cell r="C15" t="str">
            <v>D©y nèi 3P1571#28(100)BWW/SAN-PH</v>
          </cell>
          <cell r="D15" t="str">
            <v>3P1571#28(100)BWW/SAN-PH</v>
          </cell>
        </row>
        <row r="16">
          <cell r="B16" t="str">
            <v>123294553B</v>
          </cell>
          <cell r="C16" t="str">
            <v>§Çu nèi truyÒn tÝn hiÖu ph¶n x¹ CP40SAL</v>
          </cell>
          <cell r="D16" t="str">
            <v>CP40SAL Video Connector</v>
          </cell>
        </row>
        <row r="17">
          <cell r="B17" t="str">
            <v>1232958240</v>
          </cell>
          <cell r="C17" t="str">
            <v xml:space="preserve">§©u nèi dßng ®iÖn cè ®Þnh CP40SAL </v>
          </cell>
          <cell r="D17" t="str">
            <v>CP40SAL Black Out Connector</v>
          </cell>
        </row>
        <row r="18">
          <cell r="B18" t="str">
            <v>1232958390</v>
          </cell>
          <cell r="C18" t="str">
            <v>D©y nèi 10P1571#28(220)BW*9/SAN-</v>
          </cell>
          <cell r="D18" t="str">
            <v>10P1571#28(220)BW*9/SAN-</v>
          </cell>
        </row>
        <row r="19">
          <cell r="B19" t="str">
            <v>1232958460</v>
          </cell>
          <cell r="C19" t="str">
            <v>D©y nèi 12P1571#28(220)BW*11/SAN</v>
          </cell>
          <cell r="D19" t="str">
            <v>12P1571#28(220)BW*11/SAN</v>
          </cell>
        </row>
        <row r="20">
          <cell r="B20" t="str">
            <v>1233911880</v>
          </cell>
          <cell r="C20" t="str">
            <v>D©y nèi 5P15#22(120)BAWAA/VH15</v>
          </cell>
          <cell r="D20" t="str">
            <v>5P15#22(120)BAWAA/VH15</v>
          </cell>
        </row>
        <row r="21">
          <cell r="B21" t="str">
            <v>1233951390</v>
          </cell>
          <cell r="C21" t="str">
            <v>D©y nèi 4-2P15#22(220)TAAR/VH-VH</v>
          </cell>
          <cell r="D21" t="str">
            <v>4-2P15#22(220)TAAR/VH-VH</v>
          </cell>
        </row>
        <row r="22">
          <cell r="B22" t="str">
            <v>6250790290</v>
          </cell>
          <cell r="C22" t="str">
            <v>d©y dÉn h­íng AWG1015#18G/Y 100-15-15</v>
          </cell>
          <cell r="D22" t="str">
            <v>AWG1015#18G/Y 100-15-15</v>
          </cell>
        </row>
        <row r="23">
          <cell r="B23" t="str">
            <v>6250800520</v>
          </cell>
          <cell r="C23" t="str">
            <v>d©y dÉn h­íng AWG1015#22 BLK 325-15-15</v>
          </cell>
          <cell r="D23" t="str">
            <v>AWG1015#22 BLK 325-15-15</v>
          </cell>
        </row>
        <row r="24">
          <cell r="B24" t="str">
            <v>6250801110</v>
          </cell>
          <cell r="C24" t="str">
            <v>d©y dÉn h­íng AWG1015#22 BLK  360-15-15</v>
          </cell>
          <cell r="D24" t="str">
            <v>AWG1015#22 BLK  360-15-15</v>
          </cell>
        </row>
        <row r="25">
          <cell r="B25" t="str">
            <v>6250811090</v>
          </cell>
          <cell r="C25" t="str">
            <v>d©y dÉn h­íng AWG1015#22 WHT 325-15-15</v>
          </cell>
          <cell r="D25" t="str">
            <v>AWG1015#22 WHT 325-15-15</v>
          </cell>
        </row>
        <row r="26">
          <cell r="B26" t="str">
            <v>6250811900</v>
          </cell>
          <cell r="C26" t="str">
            <v>d©y dÉn h­íng AWG1015#22 WHT  360-15-15</v>
          </cell>
          <cell r="D26" t="str">
            <v>AWG1015#22 WHT  360-15-15</v>
          </cell>
        </row>
        <row r="27">
          <cell r="B27" t="str">
            <v>101161439A</v>
          </cell>
          <cell r="C27" t="str">
            <v xml:space="preserve">Khung tr­íc CP40SA </v>
          </cell>
          <cell r="D27" t="str">
            <v>CP40SA Front Panel Chassis</v>
          </cell>
        </row>
        <row r="28">
          <cell r="B28" t="str">
            <v>101162250E</v>
          </cell>
          <cell r="C28" t="str">
            <v>Khung CP40L</v>
          </cell>
          <cell r="D28" t="str">
            <v>CP40L Chassis</v>
          </cell>
        </row>
        <row r="29">
          <cell r="B29" t="str">
            <v>1012134590</v>
          </cell>
          <cell r="C29" t="str">
            <v>Vá CP40L  (T0.8)</v>
          </cell>
          <cell r="D29" t="str">
            <v>CP40L Case (T0.8)</v>
          </cell>
        </row>
        <row r="30">
          <cell r="B30" t="str">
            <v>101258982A</v>
          </cell>
          <cell r="C30" t="str">
            <v xml:space="preserve">B¶n mÆt sau CP40L </v>
          </cell>
          <cell r="D30" t="str">
            <v>CP40L Rear Panel</v>
          </cell>
        </row>
        <row r="31">
          <cell r="B31" t="str">
            <v>1023138770</v>
          </cell>
          <cell r="C31" t="str">
            <v>Linh kiÖn kim lo¹i C-MS8 IEC</v>
          </cell>
          <cell r="D31" t="str">
            <v>C-MS8 IEC Bracket</v>
          </cell>
        </row>
        <row r="32">
          <cell r="B32" t="str">
            <v>132066358B</v>
          </cell>
          <cell r="C32" t="str">
            <v xml:space="preserve">Hép carton CP40 </v>
          </cell>
          <cell r="D32" t="str">
            <v>CP40 Packing Case</v>
          </cell>
        </row>
        <row r="33">
          <cell r="B33" t="str">
            <v>V320600280</v>
          </cell>
          <cell r="C33" t="str">
            <v>Hép carton bao ngoµi CP40L</v>
          </cell>
          <cell r="D33" t="str">
            <v>CP40L Outer Packing Case</v>
          </cell>
        </row>
        <row r="34">
          <cell r="B34" t="str">
            <v>1010842080</v>
          </cell>
          <cell r="C34" t="str">
            <v>Bé t¶n nhiÖt L=201.5</v>
          </cell>
          <cell r="D34" t="str">
            <v>Colgate Heat Sink L=201.5</v>
          </cell>
        </row>
        <row r="35">
          <cell r="B35" t="str">
            <v>1123140040</v>
          </cell>
          <cell r="C35" t="str">
            <v xml:space="preserve">§iÖn trë SR25N  820 </v>
          </cell>
          <cell r="D35" t="str">
            <v>SR25N  820 Ω J</v>
          </cell>
        </row>
        <row r="36">
          <cell r="B36" t="str">
            <v>1123140880</v>
          </cell>
          <cell r="C36" t="str">
            <v>§iÖn trë SR25N  1.8K</v>
          </cell>
          <cell r="D36" t="str">
            <v>SR25N  1.8KΩ J</v>
          </cell>
        </row>
        <row r="37">
          <cell r="B37" t="str">
            <v>112494014F</v>
          </cell>
          <cell r="C37" t="str">
            <v>§iÖn trë SPR5L30 10</v>
          </cell>
          <cell r="D37" t="str">
            <v>SPR5L30 10Ω(J)</v>
          </cell>
        </row>
        <row r="38">
          <cell r="B38" t="str">
            <v>1133291530</v>
          </cell>
          <cell r="C38" t="str">
            <v>Tô ®iÖn CE04 LXY 35V 560MF VB</v>
          </cell>
          <cell r="D38" t="str">
            <v>CE04 LXY 35V 560MF VB</v>
          </cell>
        </row>
        <row r="39">
          <cell r="B39" t="str">
            <v>1155107400</v>
          </cell>
          <cell r="C39" t="str">
            <v xml:space="preserve">C«ng t¾c ch×m  J-S8766-04 </v>
          </cell>
          <cell r="D39" t="str">
            <v>DIP Switch J-S8766-04 4 Bit</v>
          </cell>
        </row>
        <row r="40">
          <cell r="B40" t="str">
            <v>1231649480</v>
          </cell>
          <cell r="C40" t="str">
            <v>§Çu nèi VH B2P-VH</v>
          </cell>
          <cell r="D40" t="str">
            <v>VH Connector B2P-VH</v>
          </cell>
        </row>
        <row r="41">
          <cell r="B41" t="str">
            <v>1232647850</v>
          </cell>
          <cell r="C41" t="str">
            <v>§Çu nèi B2B-ZR</v>
          </cell>
          <cell r="D41" t="str">
            <v>B2B-ZR Connector</v>
          </cell>
        </row>
        <row r="42">
          <cell r="B42" t="str">
            <v>1233622340</v>
          </cell>
          <cell r="C42" t="str">
            <v>§Çu nèi B2B-PH-K-S</v>
          </cell>
          <cell r="D42" t="str">
            <v>Connector B2B-PH-K-S</v>
          </cell>
        </row>
        <row r="43">
          <cell r="B43" t="str">
            <v>1233622410</v>
          </cell>
          <cell r="C43" t="str">
            <v>§Çu nèi B3B-PH-K-S</v>
          </cell>
          <cell r="D43" t="str">
            <v>Connector B3B-PH-K-S</v>
          </cell>
        </row>
        <row r="44">
          <cell r="B44" t="str">
            <v>1233622610</v>
          </cell>
          <cell r="C44" t="str">
            <v>§Çu nèi B5B-PH-K-S</v>
          </cell>
          <cell r="D44" t="str">
            <v>Connector B5B-PH-K-S</v>
          </cell>
        </row>
        <row r="45">
          <cell r="B45" t="str">
            <v>1233622960</v>
          </cell>
          <cell r="C45" t="str">
            <v>§Çu nèi B8B-PH-K-S</v>
          </cell>
          <cell r="D45" t="str">
            <v>Connector B8B-PH-K-S</v>
          </cell>
        </row>
        <row r="46">
          <cell r="B46" t="str">
            <v>1233623130</v>
          </cell>
          <cell r="C46" t="str">
            <v>§Çu nèi B10B-PH-K-S</v>
          </cell>
          <cell r="D46" t="str">
            <v>Connector B10B-PH-K-S</v>
          </cell>
        </row>
        <row r="47">
          <cell r="B47" t="str">
            <v>1233623310</v>
          </cell>
          <cell r="C47" t="str">
            <v>§Çu nèi B12B-PH-K-S</v>
          </cell>
          <cell r="D47" t="str">
            <v>Connector B12B-PH-K-S</v>
          </cell>
        </row>
        <row r="48">
          <cell r="B48" t="str">
            <v>133124154A</v>
          </cell>
          <cell r="C48" t="str">
            <v>S¸ch h­íng dÉn CP40L</v>
          </cell>
          <cell r="D48" t="str">
            <v>CP40L Manual (JPN)</v>
          </cell>
        </row>
        <row r="49">
          <cell r="B49" t="str">
            <v>133212505A</v>
          </cell>
          <cell r="C49" t="str">
            <v xml:space="preserve">S¸ch chó ý CP10AL CDU </v>
          </cell>
          <cell r="D49" t="str">
            <v xml:space="preserve">CP10AL CDU Caution </v>
          </cell>
        </row>
        <row r="50">
          <cell r="B50" t="str">
            <v>1332129540</v>
          </cell>
          <cell r="C50" t="str">
            <v xml:space="preserve">H­íng dÉn an toµn thiÕt bÞ ®iÖn </v>
          </cell>
          <cell r="D50" t="str">
            <v>Safety Caution</v>
          </cell>
        </row>
        <row r="51">
          <cell r="B51" t="str">
            <v>2012589830</v>
          </cell>
          <cell r="C51" t="str">
            <v>In l­íi mÆt sau CP40L</v>
          </cell>
          <cell r="D51" t="str">
            <v>CP40L Rear Panel Silk</v>
          </cell>
        </row>
        <row r="52">
          <cell r="B52" t="str">
            <v>1000321700</v>
          </cell>
          <cell r="C52" t="str">
            <v>D©y nguån LCA50S-24X</v>
          </cell>
          <cell r="D52" t="str">
            <v>Switching  Power Supply LCA50S-24X</v>
          </cell>
        </row>
        <row r="53">
          <cell r="B53" t="str">
            <v>1110114030</v>
          </cell>
          <cell r="C53" t="str">
            <v>Bãng b¸n dÉn 2SB940</v>
          </cell>
          <cell r="D53" t="str">
            <v>2SB940</v>
          </cell>
        </row>
        <row r="54">
          <cell r="B54" t="str">
            <v>1133296940</v>
          </cell>
          <cell r="C54" t="str">
            <v>Tô ®iÖn ZA 16V470MF</v>
          </cell>
          <cell r="D54" t="str">
            <v>ZA 16V470MF</v>
          </cell>
        </row>
        <row r="55">
          <cell r="B55" t="str">
            <v>1133298740</v>
          </cell>
          <cell r="C55" t="str">
            <v>Tô ®iÖn YXF 16V 1000MF</v>
          </cell>
          <cell r="D55" t="str">
            <v>YXF 16V 1000MF</v>
          </cell>
        </row>
        <row r="56">
          <cell r="B56" t="str">
            <v>1133298890</v>
          </cell>
          <cell r="C56" t="str">
            <v>Tô ®iÖn YXF 35V 470MF</v>
          </cell>
          <cell r="D56" t="str">
            <v>YXF 35V 470MF</v>
          </cell>
        </row>
        <row r="57">
          <cell r="B57" t="str">
            <v>1151445630</v>
          </cell>
          <cell r="C57" t="str">
            <v>D©y nguån AAP8Y2112</v>
          </cell>
          <cell r="D57" t="str">
            <v>Power Switch  AAP8Y2112</v>
          </cell>
        </row>
        <row r="58">
          <cell r="B58" t="str">
            <v>1154604900</v>
          </cell>
          <cell r="C58" t="str">
            <v>M¸y rung th¹ch anh HC-49U 14.31818M 17P KDK</v>
          </cell>
          <cell r="D58" t="str">
            <v>HC-49U 14.31818M 17P KDK</v>
          </cell>
        </row>
        <row r="59">
          <cell r="B59" t="str">
            <v>1210301330</v>
          </cell>
          <cell r="C59" t="str">
            <v>Ch©n nhùa  NO1</v>
          </cell>
          <cell r="D59" t="str">
            <v>Plastic Foot NO1</v>
          </cell>
        </row>
        <row r="60">
          <cell r="B60" t="str">
            <v>1210901060</v>
          </cell>
          <cell r="C60" t="str">
            <v>§ièt ph¸t s¸ng D1103 LED 2*4</v>
          </cell>
          <cell r="D60" t="str">
            <v>D1103 LED Light 2*4</v>
          </cell>
        </row>
        <row r="61">
          <cell r="B61" t="str">
            <v>1230525800</v>
          </cell>
          <cell r="C61" t="str">
            <v>æ c¾m HXC0328-01-110 SW BNC</v>
          </cell>
          <cell r="D61" t="str">
            <v>HXC0328-01-110 None Switch BNC</v>
          </cell>
        </row>
        <row r="62">
          <cell r="B62" t="str">
            <v>1323117170</v>
          </cell>
          <cell r="C62" t="str">
            <v>GiÊy d¸n m· v¹ch 56*135</v>
          </cell>
          <cell r="D62" t="str">
            <v>Bar Code Label 56*135</v>
          </cell>
        </row>
        <row r="63">
          <cell r="B63" t="str">
            <v>1333105310</v>
          </cell>
          <cell r="C63" t="str">
            <v>GiÊy b¶o hµnh</v>
          </cell>
          <cell r="D63" t="str">
            <v>Guarantee Certificate YEL</v>
          </cell>
        </row>
        <row r="64">
          <cell r="B64" t="str">
            <v>6051013510</v>
          </cell>
          <cell r="C64" t="str">
            <v>èng UL3/8 T-105ｸﾛ L=180</v>
          </cell>
          <cell r="D64" t="str">
            <v>ULTube3/8 T-105BLK L=180</v>
          </cell>
        </row>
        <row r="65">
          <cell r="B65" t="str">
            <v>6060101930</v>
          </cell>
          <cell r="C65" t="str">
            <v xml:space="preserve">VÝt låi (+) 3*6  </v>
          </cell>
          <cell r="D65" t="str">
            <v>+Pan 3*6 3 Set Screw P4 FEZNC</v>
          </cell>
        </row>
        <row r="66">
          <cell r="B66" t="str">
            <v>6060430070</v>
          </cell>
          <cell r="C66" t="str">
            <v>VÝt ®Çu «van (+) 3*8 FE NI</v>
          </cell>
          <cell r="D66" t="str">
            <v>+Flat B 3*8 FE NI</v>
          </cell>
        </row>
        <row r="67">
          <cell r="B67" t="str">
            <v>UV00711</v>
          </cell>
          <cell r="C67" t="str">
            <v>B¶ng m¹ch m¸y tÝnh CP40L NTSC KU P6460</v>
          </cell>
          <cell r="D67" t="str">
            <v>TVC CP40L NTSC Comp Chip KU P6460</v>
          </cell>
        </row>
        <row r="68">
          <cell r="B68" t="str">
            <v>101047559A</v>
          </cell>
          <cell r="C68" t="str">
            <v xml:space="preserve">B¶n mÆt tr­íc CP40L </v>
          </cell>
          <cell r="D68" t="str">
            <v>CP40L Front Panel</v>
          </cell>
        </row>
        <row r="69">
          <cell r="B69" t="str">
            <v>1020215520</v>
          </cell>
          <cell r="C69" t="str">
            <v>Ch©n ®ì b¶ng m¹ch KGLS-8RF</v>
          </cell>
          <cell r="D69" t="str">
            <v>RCM-8 PCB Support</v>
          </cell>
        </row>
        <row r="70">
          <cell r="B70" t="str">
            <v>1020235920</v>
          </cell>
          <cell r="C70" t="str">
            <v>M¨ng s«ng M3.L=10</v>
          </cell>
          <cell r="D70" t="str">
            <v>Support M3*10*5.5</v>
          </cell>
          <cell r="E70" t="str">
            <v>Support M3*10*5.5 w/o plating</v>
          </cell>
        </row>
        <row r="71">
          <cell r="B71" t="str">
            <v>1020243620</v>
          </cell>
          <cell r="C71" t="str">
            <v>M¨ng s«ng M3*8*5.5</v>
          </cell>
          <cell r="D71" t="str">
            <v>Support M3*8*5.5</v>
          </cell>
        </row>
        <row r="72">
          <cell r="B72" t="str">
            <v>1021511230</v>
          </cell>
          <cell r="C72" t="str">
            <v>Thanh dÉn D4 (BLK)</v>
          </cell>
          <cell r="D72" t="str">
            <v>D4 Knob Guide Black</v>
          </cell>
        </row>
        <row r="73">
          <cell r="B73" t="str">
            <v>1060302790</v>
          </cell>
          <cell r="C73" t="str">
            <v>VÝt ®Çu trßn (+)  3X8  FE ZNC</v>
          </cell>
          <cell r="D73" t="str">
            <v>+Bind 3X8 FE ZNC</v>
          </cell>
          <cell r="E73" t="str">
            <v>+Bind screw 3X8 FE ZNC</v>
          </cell>
        </row>
        <row r="74">
          <cell r="B74" t="str">
            <v>1110831650</v>
          </cell>
          <cell r="C74" t="str">
            <v>§ièt ph¸t s¸ng MO34PC LED(®á)</v>
          </cell>
          <cell r="D74" t="str">
            <v>MO34PC LED(RED)</v>
          </cell>
        </row>
        <row r="75">
          <cell r="B75" t="str">
            <v>1110831780</v>
          </cell>
          <cell r="C75" t="str">
            <v>§ièt ph¸t s¸ng MO34GC LED(xanh)</v>
          </cell>
          <cell r="D75" t="str">
            <v>MO34GC LED(GRN)</v>
          </cell>
        </row>
        <row r="76">
          <cell r="B76" t="str">
            <v>1151224170</v>
          </cell>
          <cell r="C76" t="str">
            <v>ThiÕt bÞ chuyÓn m¹ch SHB-239-05B</v>
          </cell>
          <cell r="D76" t="str">
            <v>SHB-239-05B Slide Switch</v>
          </cell>
          <cell r="E76" t="str">
            <v xml:space="preserve">Slide Sw SHB-239-05B </v>
          </cell>
        </row>
        <row r="77">
          <cell r="B77" t="str">
            <v>115230521A</v>
          </cell>
          <cell r="C77" t="str">
            <v xml:space="preserve">B¶ng m¹ch phô CP40SAL </v>
          </cell>
          <cell r="D77" t="str">
            <v>CP40SAL Sub PCB</v>
          </cell>
        </row>
        <row r="78">
          <cell r="B78" t="str">
            <v>1210149000</v>
          </cell>
          <cell r="C78" t="str">
            <v>C«ng t¾c Ên10 BLK</v>
          </cell>
          <cell r="D78" t="str">
            <v>Push Knob 10 BLK</v>
          </cell>
        </row>
        <row r="79">
          <cell r="B79" t="str">
            <v>1230526100</v>
          </cell>
          <cell r="C79" t="str">
            <v>§Çu c¾m vµo SS-7B</v>
          </cell>
          <cell r="D79" t="str">
            <v>AC Inlet SS-7B</v>
          </cell>
        </row>
        <row r="80">
          <cell r="B80" t="str">
            <v>1230531760</v>
          </cell>
          <cell r="C80" t="str">
            <v>æ c¾m AC SS-6C</v>
          </cell>
          <cell r="D80" t="str">
            <v>AC Socket SS-6C</v>
          </cell>
        </row>
        <row r="81">
          <cell r="B81" t="str">
            <v>1240312980</v>
          </cell>
          <cell r="C81" t="str">
            <v>Thanh cam 4MM</v>
          </cell>
          <cell r="D81" t="str">
            <v>Terminal Lug 4MM</v>
          </cell>
        </row>
        <row r="82">
          <cell r="B82" t="str">
            <v>1253182110</v>
          </cell>
          <cell r="C82" t="str">
            <v xml:space="preserve">D©y nguån YA-305 </v>
          </cell>
          <cell r="D82" t="str">
            <v>YA-305 AC Power Cord</v>
          </cell>
        </row>
        <row r="83">
          <cell r="B83" t="str">
            <v>1255117170</v>
          </cell>
          <cell r="C83" t="str">
            <v>§ai kÑp nhá MWS-6</v>
          </cell>
          <cell r="D83" t="str">
            <v>Wire Mount MWS-6</v>
          </cell>
        </row>
        <row r="84">
          <cell r="B84" t="str">
            <v>1312721980</v>
          </cell>
          <cell r="C84" t="str">
            <v xml:space="preserve">§Ò can an toµn CC5220 </v>
          </cell>
          <cell r="D84" t="str">
            <v>CC5220 Safety Earth Mark</v>
          </cell>
        </row>
        <row r="85">
          <cell r="B85" t="str">
            <v>1322100760</v>
          </cell>
          <cell r="C85" t="str">
            <v>Tói nilon 380X580</v>
          </cell>
          <cell r="D85" t="str">
            <v>Poly Bag 380X580</v>
          </cell>
        </row>
        <row r="86">
          <cell r="B86" t="str">
            <v>1322115250</v>
          </cell>
          <cell r="C86" t="str">
            <v>Tói nilon 220*360</v>
          </cell>
          <cell r="D86" t="str">
            <v>Poly Bag 220X360</v>
          </cell>
        </row>
        <row r="87">
          <cell r="B87" t="str">
            <v>1350105380</v>
          </cell>
          <cell r="C87" t="str">
            <v>B¨ng dÝnh TOA (48*50M)</v>
          </cell>
          <cell r="D87" t="str">
            <v>TOA Tape (48*50M）</v>
          </cell>
        </row>
        <row r="88">
          <cell r="B88" t="str">
            <v>60603102</v>
          </cell>
          <cell r="C88" t="str">
            <v>VÝt ®Çu trßn (+) 3X4  FE ZNC</v>
          </cell>
          <cell r="D88" t="str">
            <v>+Bind  3X4  FE ZNC</v>
          </cell>
        </row>
        <row r="89">
          <cell r="B89" t="str">
            <v>60603103</v>
          </cell>
          <cell r="C89" t="str">
            <v>VÝt ®Çu trßn (+) 3X6  FE ZNC</v>
          </cell>
          <cell r="D89" t="str">
            <v>+Bind  3X6  FE ZNC</v>
          </cell>
        </row>
        <row r="90">
          <cell r="B90" t="str">
            <v>6063130070</v>
          </cell>
          <cell r="C90" t="str">
            <v>VÝt ®Çu trßn (+) kh«ng thÊm, 3X12 FE ZNC</v>
          </cell>
          <cell r="D90" t="str">
            <v>+Bind B 3X12 FE ZNC</v>
          </cell>
        </row>
        <row r="91">
          <cell r="B91" t="str">
            <v>6063130760</v>
          </cell>
          <cell r="C91" t="str">
            <v>VÝt ®Çu trßn (+) kh«ng thÊm, 3X8  FE ZNC</v>
          </cell>
          <cell r="D91" t="str">
            <v>+Bind B 3X8  FE ZNC</v>
          </cell>
          <cell r="E91" t="str">
            <v>+Bind screw B-tight 3X8  FE ZNC</v>
          </cell>
        </row>
        <row r="92">
          <cell r="B92" t="str">
            <v>6063130810</v>
          </cell>
          <cell r="C92" t="str">
            <v>VÝt ®Çu trßn (+) kh«ng thÊm, 4X10 FE ZNC</v>
          </cell>
          <cell r="D92" t="str">
            <v>+Bind B 4X10 FE ZNC</v>
          </cell>
        </row>
        <row r="93">
          <cell r="B93" t="str">
            <v>6255300070</v>
          </cell>
          <cell r="C93" t="str">
            <v>D©y ®ai th¾t KI-100M (VL)</v>
          </cell>
          <cell r="D93" t="str">
            <v>KI Band 100MM</v>
          </cell>
          <cell r="E93" t="str">
            <v>KI Band 100MM (yj-100)</v>
          </cell>
        </row>
        <row r="94">
          <cell r="B94" t="str">
            <v>6312100010</v>
          </cell>
          <cell r="C94" t="str">
            <v>§Ò can tr¾ng 55*36</v>
          </cell>
          <cell r="D94" t="str">
            <v>Blank Name Plate 55*36mm</v>
          </cell>
        </row>
        <row r="95">
          <cell r="B95" t="str">
            <v>V063100100</v>
          </cell>
          <cell r="C95" t="str">
            <v>VÝt ®Çu trßn (+) kh«ng thÊm, 3X8 FE ZNC</v>
          </cell>
          <cell r="D95" t="str">
            <v>+Bind B  3X8  FE ZNC-BLK</v>
          </cell>
        </row>
      </sheetData>
      <sheetData sheetId="5" refreshError="1"/>
      <sheetData sheetId="6"/>
      <sheetData sheetId="7"/>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Bieu1-LDTN"/>
      <sheetName val="Bieu 2a"/>
      <sheetName val="Bieu 2b"/>
      <sheetName val="Bieu 2c"/>
      <sheetName val="Bieu 3"/>
      <sheetName val="Bieu 4a"/>
      <sheetName val="Bieu 4b"/>
      <sheetName val="Bieu 4c-1"/>
      <sheetName val="Bieu 4c-2"/>
      <sheetName val="Bieu 5"/>
      <sheetName val="Bieu 6"/>
      <sheetName val="TDKT"/>
      <sheetName val="XL4Poppy"/>
      <sheetName val="Gia VL"/>
      <sheetName val="Bang gia ca may"/>
      <sheetName val="Bang luong CB"/>
      <sheetName val="Bang P.tich CT"/>
      <sheetName val="D.toan chi tiet"/>
      <sheetName val="Bang TH Dtoan"/>
      <sheetName val="XXXXXXXX"/>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Tong San luong"/>
      <sheetName val="TQT"/>
      <sheetName val="Tong Quyettoan"/>
      <sheetName val="Quyettoan 2001"/>
      <sheetName val="TT tam ung"/>
      <sheetName val="QT thue 2001"/>
      <sheetName val="P bo CPC 2001"/>
      <sheetName val="PB KHTS 2001"/>
      <sheetName val="Dieuchinh thueVAT"/>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Sheet2"/>
      <sheetName val="Sheet3"/>
      <sheetName val="KHthuvon T3-2003"/>
      <sheetName val="KHThuvonT4-2003"/>
      <sheetName val="THuchienKHTVQI-2003"/>
      <sheetName val="KHTV Q2-2003"/>
      <sheetName val="Thang5-0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ccdc"/>
      <sheetName val="pbnvlieu"/>
      <sheetName val="NKNVLIEUBSUNG"/>
      <sheetName val="pbcpqlq4"/>
      <sheetName val="pbcpchung"/>
      <sheetName val="pbccdcDUNG"/>
      <sheetName val="NVLQ1+2,03"/>
      <sheetName val="CCDCQ1+2.03"/>
      <sheetName val="1421Q1+2"/>
      <sheetName val="XXXXXXX0"/>
      <sheetName val="KM0+KM1"/>
      <sheetName val="KM1+KM2"/>
      <sheetName val="KM2+KM3"/>
      <sheetName val="Nen-Mat"/>
      <sheetName val="Ho ga"/>
      <sheetName val="Ho thu"/>
      <sheetName val=" Kl ranh kin BT, H30"/>
      <sheetName val="1.2-Kluong bo via &amp; rdan"/>
      <sheetName val="2.2-Kluong lat he"/>
      <sheetName val="BIA KP"/>
      <sheetName val="Congty"/>
      <sheetName val="VPPN"/>
      <sheetName val="XN74"/>
      <sheetName val="XN54"/>
      <sheetName val="XN33"/>
      <sheetName val="NK96"/>
      <sheetName val="XL4Test5"/>
      <sheetName val="T3"/>
      <sheetName val="KCT moi"/>
      <sheetName val="KCT moi (2)"/>
      <sheetName val="Hoi"/>
      <sheetName val="T4"/>
      <sheetName val="T5"/>
      <sheetName val="Quytien mat2003 baocao)"/>
      <sheetName val="T4 (2)"/>
      <sheetName val="T6"/>
      <sheetName val="T6Bich"/>
      <sheetName val="PC"/>
      <sheetName val="Ph-Thu"/>
      <sheetName val="Ph-Thu (2)"/>
      <sheetName val="PC (2)"/>
      <sheetName val="Chart2"/>
      <sheetName val="Chart1"/>
      <sheetName val="PC (3)"/>
      <sheetName val="NEW_PANEL"/>
      <sheetName val="Tonghop30.9"/>
      <sheetName val="Tonghop15.7"/>
      <sheetName val="Tonghop30.6"/>
      <sheetName val="Tonghop30.4"/>
      <sheetName val="Tonghop30.2"/>
      <sheetName val="Tonghop31.12"/>
      <sheetName val="CPQl"/>
      <sheetName val="DBDAN"/>
      <sheetName val="CTCCN"/>
      <sheetName val="TDC"/>
      <sheetName val="Daotao"/>
      <sheetName val="Quang Tri"/>
      <sheetName val="TTHue"/>
      <sheetName val="Da Nang"/>
      <sheetName val="Quang Nam"/>
      <sheetName val="Quang Ngai"/>
      <sheetName val="TH DH-QN"/>
      <sheetName val="KP HD"/>
      <sheetName val="DB HD"/>
      <sheetName val="TH"/>
      <sheetName val="ton tam"/>
      <sheetName val="Thep hinh"/>
      <sheetName val="p-in"/>
      <sheetName val="5 nam (tach)"/>
      <sheetName val="5 nam (tach) (2)"/>
      <sheetName val="KH 2003"/>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ong hop"/>
      <sheetName val="phan tich DG"/>
      <sheetName val="gia vat lieu"/>
      <sheetName val="gia xe may"/>
      <sheetName val="gia nhan cong"/>
      <sheetName val="504"/>
      <sheetName val="807"/>
      <sheetName val="809"/>
      <sheetName val="801"/>
      <sheetName val="10-3"/>
      <sheetName val="CAVICO"/>
      <sheetName val="SD7"/>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THop (2)"/>
      <sheetName val="phÐp 99"/>
      <sheetName val="Nghi s¬n (2)"/>
      <sheetName val="kt1 (2)"/>
      <sheetName val="Tiepthi"/>
      <sheetName val="THop"/>
      <sheetName val="Cau 100 tan"/>
      <sheetName val="UongBi (2)"/>
      <sheetName val="UongBi"/>
      <sheetName val="tgd"/>
      <sheetName val="HDQT"/>
      <sheetName val="tc"/>
      <sheetName val="tv"/>
      <sheetName val="qlm"/>
      <sheetName val=" dngoai"/>
      <sheetName val="hchi"/>
      <sheetName val="dd"/>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Phantich"/>
      <sheetName val="Toan_DA"/>
      <sheetName val="2004"/>
      <sheetName val="2005"/>
      <sheetName val="DSKH HN"/>
      <sheetName val="NKY "/>
      <sheetName val="DS-TT"/>
      <sheetName val=" HN NHAP"/>
      <sheetName val="KHO HN"/>
      <sheetName val="CNO "/>
      <sheetName val="Sheet4"/>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KHOI LUONG"/>
      <sheetName val="Sheet5"/>
      <sheetName val="Sheet6"/>
      <sheetName val="Sheet7"/>
      <sheetName val="Sheet8"/>
      <sheetName val="Sheet9"/>
      <sheetName val="Sheet10"/>
      <sheetName val="Sheet13"/>
      <sheetName val="Sheet14"/>
      <sheetName val="Sheet15"/>
      <sheetName val="Sheet16"/>
      <sheetName val="[heet30"/>
      <sheetName val="BL01"/>
      <sheetName val="BL02"/>
      <sheetName val="BL03"/>
      <sheetName val=""/>
      <sheetName val="TK331A"/>
      <sheetName val="TK131B"/>
      <sheetName val="TK131A"/>
      <sheetName val="TK 331c1"/>
      <sheetName val="TK331C"/>
      <sheetName val="CT331-2003"/>
      <sheetName val="CT 331"/>
      <sheetName val="CT131-2003"/>
      <sheetName val="CT 131"/>
      <sheetName val="TK331B"/>
      <sheetName val="cong40_x0016_-410"/>
      <sheetName val="DTCT"/>
      <sheetName val="PTVT"/>
      <sheetName val="THDT"/>
      <sheetName val="THVT"/>
      <sheetName val="THGT"/>
      <sheetName val="gia vat mieu"/>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k`28-10"/>
      <sheetName val="ctTBA"/>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kh Òv-10"/>
      <sheetName val="Kc giavonQ1.05"/>
      <sheetName val="Gan tru thue"/>
      <sheetName val="DThu"/>
      <sheetName val="Nhap KPCT"/>
      <sheetName val="PBo KPCT"/>
      <sheetName val="KP nop CT"/>
      <sheetName val="PB LV CNhanh"/>
      <sheetName val="PB CPC"/>
      <sheetName val="PB LV doi Q4"/>
      <sheetName val="PB LV doi"/>
      <sheetName val="GtQ4.05L4"/>
      <sheetName val="GTQ4.05L3"/>
      <sheetName val="GTQ4.05 L2"/>
      <sheetName val="GTQ4.05"/>
      <sheetName val="GT Q3,05 sua"/>
      <sheetName val="GT Kc Q3.05"/>
      <sheetName val="GT Q2.05"/>
      <sheetName val="GT01.2005"/>
      <sheetName val="K255 SBasa"/>
      <sheetName val="_x0012_2-9"/>
      <sheetName val="SŨeet3"/>
      <sheetName val="Phan dap J95"/>
      <sheetName val="400-415.37"/>
      <sheetName val="KL NR2"/>
      <sheetName val="NR2 565 PQ DQ"/>
      <sheetName val="565 DD"/>
      <sheetName val="M2-415.37"/>
      <sheetName val="Cong"/>
      <sheetName val="507 PQ"/>
      <sheetName val="507 DD"/>
      <sheetName val=" Subbase"/>
      <sheetName val="NR2"/>
      <sheetName val="P.Thu"/>
      <sheetName val="P.Chi"/>
      <sheetName val="C.tu co NH"/>
      <sheetName val="C.tu no NH"/>
      <sheetName val="P.N.K"/>
      <sheetName val="PXKLD"/>
      <sheetName val="PNKTP"/>
      <sheetName val="HDMH"/>
      <sheetName val="HDBH"/>
      <sheetName val="PXKBH"/>
      <sheetName val="P.bo T.Luong"/>
      <sheetName val="C.Tu ghi so"/>
      <sheetName val="C.doi PS"/>
      <sheetName val="P.Bo C.Cu"/>
      <sheetName val="tk131t1 (2)"/>
      <sheetName val="tk331 (3)"/>
      <sheetName val="tk336t1 (5)"/>
      <sheetName val="Ma KH 331 "/>
      <sheetName val="Danh sach (7)"/>
      <sheetName val="Danh sach (8)"/>
      <sheetName val="cong no TD (2)"/>
      <sheetName val="BKCN331-04 (2)"/>
      <sheetName val="Shaet28"/>
      <sheetName val="T9"/>
      <sheetName val="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refreshError="1"/>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refreshError="1"/>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refreshError="1"/>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8"/>
      <sheetName val="GVL"/>
      <sheetName val="Sheet6"/>
      <sheetName val="CT"/>
      <sheetName val="Sheet4"/>
      <sheetName val="DT"/>
      <sheetName val="Sheet2"/>
      <sheetName val="dongia"/>
      <sheetName val="Sheet3"/>
      <sheetName val="Sheet1"/>
      <sheetName val="Congty"/>
      <sheetName val="VPPN"/>
      <sheetName val="XN74"/>
      <sheetName val="XN54"/>
      <sheetName val="XN33"/>
      <sheetName val="NK96"/>
      <sheetName val="XL4Test5"/>
      <sheetName val="dongia_x0000__x0000__x0000__x0000__x0000__x0000__x0000__x0000__x0000__x0000__x0009__x0000_㢠ś_x0000__x0004__x0000__x0000__x0000__x0000__x0000__x0000_㋄ś_x0000_"/>
      <sheetName val="tong hop"/>
      <sheetName val="phan tich DG"/>
      <sheetName val="gia vat lieu"/>
      <sheetName val="gia xe may"/>
      <sheetName val="gia nhan cong"/>
      <sheetName val="Thang04"/>
      <sheetName val="Thang06"/>
      <sheetName val="Thang0"/>
      <sheetName val="00000000"/>
      <sheetName val="han"/>
      <sheetName val="thkp"/>
      <sheetName val="TC "/>
      <sheetName val="TC  (2)"/>
      <sheetName val="thct"/>
      <sheetName val="list"/>
      <sheetName val="dg"/>
      <sheetName val="VLTD"/>
      <sheetName val="KL"/>
      <sheetName val="GVLDCCT"/>
      <sheetName val="PTVC"/>
      <sheetName val="Tke"/>
      <sheetName val="KSP"/>
      <sheetName val="PL KS"/>
      <sheetName val="thi sat"/>
      <sheetName val="GCMay"/>
      <sheetName val="nc-m"/>
      <sheetName val="den bu"/>
      <sheetName val="10000000"/>
      <sheetName val="C47-456"/>
      <sheetName val="C46"/>
      <sheetName val="C47-PII"/>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XL4Poppy"/>
      <sheetName val="d䁧"/>
      <sheetName val="GT TT (2)"/>
      <sheetName val="KLTC giai doan"/>
      <sheetName val="KL (2)"/>
      <sheetName val="KLtt lan3"/>
      <sheetName val="GTT2 lan3 tt"/>
      <sheetName val="GTT2 lan 4 dc "/>
      <sheetName val="chenh lech gia"/>
      <sheetName val="KL bao con lai"/>
      <sheetName val="GTT2 lan 4 tt"/>
      <sheetName val="XXXXXXXX"/>
      <sheetName val="NEW-PANEL"/>
      <sheetName val="Tai khoan"/>
      <sheetName val="CV1"/>
      <sheetName val="CV2"/>
      <sheetName val="CV3"/>
      <sheetName val="CV4"/>
      <sheetName val="CV5"/>
      <sheetName val="CV6"/>
      <sheetName val="CV7"/>
      <sheetName val="CV8"/>
      <sheetName val="CV9"/>
      <sheetName val="THDGCT"/>
      <sheetName val="THgiathau"/>
      <sheetName val="GVT"/>
      <sheetName val="THCP"/>
      <sheetName val="BQT"/>
      <sheetName val="RG"/>
      <sheetName val="BCVT"/>
      <sheetName val="BKHD"/>
      <sheetName val="dongia_x0000_ 㢠ś_x0000__x0004__x0000_㋄ś_x0000_"/>
      <sheetName val="TN"/>
      <sheetName val="ND"/>
      <sheetName val="VL"/>
      <sheetName val="phan tich DG_x0000__x0000_㠨Ȣ_x0000__x0004__x0000__x0000__x0000__x0000__x0000__x0000_杀Ȣ_x0000__x0000__x0000__x0000__x0000_"/>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K NO 111"/>
      <sheetName val="TK NO 112"/>
      <sheetName val="TK 1418"/>
      <sheetName val="TK 331"/>
      <sheetName val="TK 1412"/>
      <sheetName val="BCAO SDCT"/>
      <sheetName val="TK 142"/>
      <sheetName val="TK 242"/>
      <sheetName val="TK CO 112"/>
      <sheetName val="TK 153"/>
      <sheetName val="334"/>
      <sheetName val="Sheet5"/>
      <sheetName val="642"/>
      <sheetName val="154"/>
      <sheetName val="CT 154"/>
      <sheetName val="1362"/>
      <sheetName val="TK CO 111"/>
      <sheetName val="XXXXXXX0"/>
      <sheetName val="Chart1"/>
      <sheetName val="KL18Thang"/>
      <sheetName val="TH"/>
      <sheetName val="M200"/>
      <sheetName val="DTCT"/>
      <sheetName val="Shaet4"/>
      <sheetName val="_x0000__x0000__x0000__x0000__x0000__x0000__x0000__x0000__x0000__x0009__x0000_?s_x0000__x0004__x0000__x0000__x0000__x0000__x0000__x0000_?s_x0000__x0000__x0000__x0000__x0000__x0000__x0000__x0000_"/>
      <sheetName val="d?"/>
      <sheetName val="dongia_x0000__x0000__x0000__x0000__x0000__x0000__x0000__x0000__x0000__x0000__x0009__x0000_?s_x0000__x0004__x0000__x0000__x0000__x0000__x0000__x0000_?s_x0000_"/>
      <sheetName val="ch DG_x0000__x0000_??_x0000__x0004__x0000__x0000__x0000__x0000__x0000__x0000_??_x0000__x0000__x0000__x0000__x0000__x0000__x0000__x0000_??_x0000__x0000_"/>
      <sheetName val="Page 3"/>
      <sheetName val="dongia_x0000_ ?s_x0000__x0004__x0000_?s_x0000_"/>
      <sheetName val="ctTBA"/>
      <sheetName val="phan tich DG_x0000__x0000_??_x0000__x0004__x0000__x0000__x0000__x0000__x0000__x0000_??_x0000__x0000__x0000__x0000__x0000_"/>
      <sheetName val="tra-vat-lieu"/>
      <sheetName val="dongia??????????_x0009_?㢠ś?_x0004_??????㋄ś?"/>
      <sheetName val="dongia?_x0009_㢠ś?_x0004_?㋄ś?"/>
      <sheetName val="dongia?_x0009_㢠ś_x0004_?㋄ś"/>
      <sheetName val="phan tich DG??㠨Ȣ?_x0004_??????杀Ȣ?????"/>
      <sheetName val="?????????_x0009_??s?_x0004_???????s????????"/>
      <sheetName val="dongia??????????_x0009_??s?_x0004_???????s?"/>
      <sheetName val="dongia?_x0009_?s?_x0004_??s?"/>
      <sheetName val="dongia?_x0009_?s_x0004_??s"/>
      <sheetName val="ch DG?????_x0004_????????????????????"/>
      <sheetName val="dongia? 㢠ś?_x0004_?㋄ś?"/>
      <sheetName val="phan tich DG?????_x0004_?????????????"/>
      <sheetName val="dongia? ?s?_x0004_??s?"/>
      <sheetName val="_x0009_?s?_x0004_??s?"/>
      <sheetName val="ch DG????_x0004_???????"/>
      <sheetName val="phan tich DG????_x0004_????"/>
      <sheetName val="Hướng dẫn"/>
      <sheetName val="Ví dụ hàm Vlookup"/>
      <sheetName val="ch DG"/>
      <sheetName val="_x0009_?s"/>
      <sheetName val=""/>
      <sheetName val="d_"/>
      <sheetName val="_x0009__s"/>
      <sheetName val="dongia___________x0009__㢠ś__x0004_______㋄ś_"/>
      <sheetName val="dongia__x0009_㢠ś__x0004__㋄ś_"/>
      <sheetName val="dongia__x0009_㢠ś_x0004__㋄ś"/>
      <sheetName val="phan tich DG__㠨Ȣ__x0004_______杀Ȣ_____"/>
      <sheetName val="__________x0009___s__x0004________s________"/>
      <sheetName val="dongia___________x0009___s__x0004________s_"/>
      <sheetName val="dongia__x0009__s__x0004___s_"/>
      <sheetName val="dongia__x0009__s_x0004___s"/>
      <sheetName val="ch DG______x0004_____________________"/>
      <sheetName val="dongia_ 㢠ś__x0004__㋄ś_"/>
      <sheetName val="phan tich DG______x0004______________"/>
      <sheetName val="dongia_ _s__x0004___s_"/>
      <sheetName val="_x0009__s__x0004___s_"/>
      <sheetName val="ch DG_____x0004________"/>
      <sheetName val="phan tich DG_____x0004_____"/>
      <sheetName val="dongia? 㢠ś_x0004_?㋄ś"/>
      <sheetName val="_x0000_@_x0000_@_x0000_@_x0000_@_x0000_@_x0000_@_x0000_@_x0000_@_x0000_@_x0000_@_x0000_@_x0000_@_x0000_@_x0000_@_x0000_@_x0000_"/>
      <sheetName val="CPVCBT"/>
      <sheetName val="CPVCBD"/>
      <sheetName val="GVLBT"/>
      <sheetName val="GVLBD"/>
      <sheetName val="vuabt"/>
      <sheetName val="vuabd"/>
      <sheetName val="SXDDMO"/>
      <sheetName val="SXDH"/>
      <sheetName val="SXBTN"/>
      <sheetName val="SXDDMOD"/>
      <sheetName val="SXDHD"/>
      <sheetName val="SXBTND"/>
      <sheetName val="gcm"/>
      <sheetName val="gcm06"/>
      <sheetName val="cphoi"/>
      <sheetName val="cphoi2"/>
      <sheetName val="duoith"/>
      <sheetName val="cpnc205"/>
      <sheetName val="cpnc205mtc"/>
      <sheetName val="cpnclx205"/>
      <sheetName val="cpncvts"/>
      <sheetName val="cpnctnvs"/>
      <sheetName val="cpnctlan"/>
      <sheetName val="KGA"/>
      <sheetName val="ctldtb"/>
      <sheetName val="tonghopldtb"/>
      <sheetName val="ctldtbd"/>
      <sheetName val="tonghopldtbd"/>
      <sheetName val=" ?s_x0000__x0004__x0000_?s_x0000_"/>
      <sheetName val="@_x0000_@_x0000_@_x0000_@_x0000_@_x0000_@_x0000_@_x0000_@_x0000_@_x0000_@_x0000_@_x0000_@_x0000_@_x0000_@_x0000_@_x0000_@"/>
      <sheetName val="Comb"/>
      <sheetName val="dongia_x0000_̃̃̃̃̃̃̃̃̃̃̃̃̃̃̃̃̃̃̃̃̃̃̃̃"/>
      <sheetName val="NEW_PANEL"/>
      <sheetName val=" _s"/>
      <sheetName val="@"/>
      <sheetName val="dongia_ 㢠ś_x0004__㋄ś"/>
      <sheetName val="Hu?ng d?n"/>
      <sheetName val="Ví d? hàm Vlookup"/>
      <sheetName val="dongia_x0000__x0000__x0000__x0000__x0000__x0000__x0002__x0000__x0000__x0000__x0009__x0000_?s_x0000__x0004__x0000__x0000__x0000__x0000__x0000__x0000_?s_x0000_"/>
      <sheetName val="phaɮ tich DG??㠨Ȣ?_x0004_??????杀Ȣ?????"/>
      <sheetName val="Input"/>
      <sheetName val="T1"/>
      <sheetName val="T2"/>
      <sheetName val="T3"/>
      <sheetName val="T4"/>
      <sheetName val="T5"/>
      <sheetName val="T6"/>
      <sheetName val="T7"/>
      <sheetName val="T8"/>
      <sheetName val="t9"/>
      <sheetName val="t10"/>
      <sheetName val="t11"/>
      <sheetName val="t12"/>
      <sheetName val="Cham cong 07-&gt;12"/>
      <sheetName val="Cham cong TH 1-&gt;6"/>
      <sheetName val="T Hop luong"/>
      <sheetName val="dongia??????_x0002_???_x0009_??s?_x0004_???????s?"/>
      <sheetName val="pha? tich DG?????_x0004_?????????????"/>
      <sheetName val="dongia?_x0002_?_x0009_?s?_x0004_??s?"/>
      <sheetName val="?@?@?@?@?@?@?@?@?@?@?@?@?@?@?@?"/>
      <sheetName val="ch DG???_x0004_???????"/>
      <sheetName val="dongia?̃̃̃̃̃̃̃̃̃̃̃̃̃̃̃̃̃̃̃̃̃̃̃̃"/>
      <sheetName val=" ?s?_x0004_??s?"/>
      <sheetName val="dongia___________x0009__?s__x0004_______?s_"/>
      <sheetName val="dongia__x0009_?s__x0004__?s_"/>
      <sheetName val="dongia__x0009_?s_x0004__?s"/>
      <sheetName val="phan tich DG__??__x0004_______??_____"/>
      <sheetName val="dongia_ ?s__x0004__?s_"/>
      <sheetName val="dongia_ ?s_x0004__?s"/>
      <sheetName val="dongia? ?s_x0004_??s"/>
      <sheetName val="~~~~~~~~~~~~~~~~~~~~~~~~~~~~~~~"/>
      <sheetName val="@?@?@?@?@?@?@?@?@?@?@?@?@?@?@?@"/>
      <sheetName val="XF33"/>
      <sheetName val="XL4Dest5"/>
      <sheetName val="Hu_ng d_n"/>
      <sheetName val="Ví d_ hàm Vlookup"/>
      <sheetName val="phaɮ tich DG__㠨Ȣ__x0004_______杀Ȣ_____"/>
      <sheetName val="dongia_______x0002_____x0009___s__x0004________s_"/>
      <sheetName val="pha_ tich DG______x0004______________"/>
      <sheetName val="dongia__x0002___x0009__s__x0004___s_"/>
      <sheetName val="_@_@_@_@_@_@_@_@_@_@_@_@_@_@_@_"/>
      <sheetName val="ch DG____x0004________"/>
      <sheetName val="dongia_̃̃̃̃̃̃̃̃̃̃̃̃̃̃̃̃̃̃̃̃̃̃̃̃"/>
      <sheetName val=" _s__x0004___s_"/>
      <sheetName val="dongia_ _s_x0004___s"/>
      <sheetName val="@_@_@_@_@_@_@_@_@_@_@_@_@_@_@_@"/>
      <sheetName val="dongia?????????? ?㢠ś?_x0004_??????㋄ś?"/>
      <sheetName val="????????? ??s?_x0004_???????s????????"/>
      <sheetName val="dongia?????????? ??s?_x0004_???????s?"/>
      <sheetName val=" ?s"/>
      <sheetName val="dongia__________ _㢠ś__x0004_______㋄ś_"/>
      <sheetName val="_________ __s__x0004________s________"/>
      <sheetName val="dongia__________ __s__x0004________s_"/>
      <sheetName val="dongia_x0000__x0000__x0000__x0000__x0000__x0000__x0002__x0000__x0000__x0000_ _x0000_?s_x0000__x0004__x0000__x0000__x0000__x0000__x0000__x0000_?s_x0000_"/>
      <sheetName val="dongia??????_x0002_??? ??s?_x0004_???????s?"/>
      <sheetName val="dongia?_x0002_? ?s?_x0004_??s?"/>
      <sheetName val="dongia__________ _?s__x0004_______?s_"/>
      <sheetName val="dongia_______x0002____ __s__x0004________s_"/>
      <sheetName val="dongia__x0002__ _s__x0004___s_"/>
    </sheetNames>
    <sheetDataSet>
      <sheetData sheetId="0" refreshError="1"/>
      <sheetData sheetId="1" refreshError="1">
        <row r="6">
          <cell r="A6">
            <v>2</v>
          </cell>
          <cell r="B6" t="str">
            <v>VËt liÖu</v>
          </cell>
          <cell r="C6" t="str">
            <v>c¸i</v>
          </cell>
          <cell r="D6">
            <v>15000</v>
          </cell>
        </row>
        <row r="7">
          <cell r="A7" t="str">
            <v>147</v>
          </cell>
          <cell r="B7" t="str">
            <v>DÇu mazót</v>
          </cell>
          <cell r="C7" t="str">
            <v>kg</v>
          </cell>
          <cell r="D7">
            <v>36.576000000000001</v>
          </cell>
          <cell r="E7">
            <v>4300</v>
          </cell>
          <cell r="F7">
            <v>157277</v>
          </cell>
        </row>
        <row r="8">
          <cell r="A8" t="str">
            <v>082</v>
          </cell>
          <cell r="B8" t="str">
            <v>CÊp phèi</v>
          </cell>
          <cell r="C8" t="str">
            <v>m3</v>
          </cell>
          <cell r="D8">
            <v>49.334400000000002</v>
          </cell>
          <cell r="E8">
            <v>52581.25</v>
          </cell>
          <cell r="F8">
            <v>986688</v>
          </cell>
        </row>
        <row r="9">
          <cell r="A9" t="str">
            <v>049</v>
          </cell>
          <cell r="B9" t="str">
            <v>Bª t«ng nhùa h¹t mÞn</v>
          </cell>
          <cell r="C9" t="str">
            <v>TÊn</v>
          </cell>
          <cell r="D9">
            <v>34.50564</v>
          </cell>
          <cell r="E9">
            <v>918577</v>
          </cell>
        </row>
        <row r="10">
          <cell r="A10" t="str">
            <v>050</v>
          </cell>
          <cell r="B10" t="str">
            <v>Bª t«ng nhùa h¹t th«</v>
          </cell>
          <cell r="C10" t="str">
            <v>TÊn</v>
          </cell>
          <cell r="D10">
            <v>104762</v>
          </cell>
          <cell r="E10">
            <v>887074</v>
          </cell>
        </row>
        <row r="11">
          <cell r="A11" t="str">
            <v>367</v>
          </cell>
          <cell r="B11" t="str">
            <v>TÊm bª t«ng 20x20</v>
          </cell>
          <cell r="C11" t="str">
            <v>m</v>
          </cell>
          <cell r="D11">
            <v>73.8</v>
          </cell>
          <cell r="E11">
            <v>23000</v>
          </cell>
          <cell r="F11">
            <v>1697400</v>
          </cell>
        </row>
        <row r="12">
          <cell r="A12" t="str">
            <v>337</v>
          </cell>
          <cell r="B12" t="str">
            <v>ThÐp trßn</v>
          </cell>
          <cell r="C12" t="str">
            <v>kg</v>
          </cell>
          <cell r="D12">
            <v>377.34899999999999</v>
          </cell>
          <cell r="E12">
            <v>4100</v>
          </cell>
          <cell r="F12">
            <v>1547131</v>
          </cell>
        </row>
        <row r="13">
          <cell r="A13" t="str">
            <v>331</v>
          </cell>
          <cell r="B13" t="str">
            <v>ThÐp h×nh</v>
          </cell>
          <cell r="C13" t="str">
            <v>kg</v>
          </cell>
          <cell r="D13">
            <v>560.2704</v>
          </cell>
          <cell r="E13">
            <v>4014</v>
          </cell>
          <cell r="F13">
            <v>2248925</v>
          </cell>
        </row>
        <row r="14">
          <cell r="A14" t="str">
            <v>442</v>
          </cell>
          <cell r="B14" t="str">
            <v>§Êt ®Ìn</v>
          </cell>
          <cell r="C14" t="str">
            <v>kg</v>
          </cell>
          <cell r="D14">
            <v>24.94858</v>
          </cell>
          <cell r="E14">
            <v>7500</v>
          </cell>
          <cell r="F14">
            <v>187114</v>
          </cell>
        </row>
        <row r="15">
          <cell r="A15" t="str">
            <v>400</v>
          </cell>
          <cell r="B15" t="str">
            <v>¤ xy</v>
          </cell>
          <cell r="C15" t="str">
            <v>chai</v>
          </cell>
          <cell r="D15">
            <v>6.2348800000000004</v>
          </cell>
          <cell r="E15">
            <v>25000</v>
          </cell>
          <cell r="F15">
            <v>155872</v>
          </cell>
        </row>
        <row r="16">
          <cell r="A16" t="str">
            <v>348</v>
          </cell>
          <cell r="B16" t="str">
            <v>ThÐp ®Öm</v>
          </cell>
          <cell r="C16" t="str">
            <v>kg</v>
          </cell>
          <cell r="D16">
            <v>75.400000000000006</v>
          </cell>
          <cell r="E16">
            <v>5000</v>
          </cell>
          <cell r="F16">
            <v>377000</v>
          </cell>
        </row>
        <row r="17">
          <cell r="A17" t="str">
            <v>026</v>
          </cell>
          <cell r="B17" t="str">
            <v>Bu l«ng M18x20</v>
          </cell>
          <cell r="C17" t="str">
            <v>c¸i</v>
          </cell>
          <cell r="D17">
            <v>174</v>
          </cell>
          <cell r="E17">
            <v>2897</v>
          </cell>
          <cell r="F17">
            <v>504078</v>
          </cell>
        </row>
        <row r="18">
          <cell r="A18" t="str">
            <v>341</v>
          </cell>
          <cell r="B18" t="str">
            <v>ThÐp trßn D &gt; 18mm</v>
          </cell>
          <cell r="C18" t="str">
            <v>kg</v>
          </cell>
          <cell r="D18">
            <v>2780.52</v>
          </cell>
          <cell r="E18">
            <v>3971.43</v>
          </cell>
          <cell r="F18">
            <v>10515927</v>
          </cell>
        </row>
        <row r="19">
          <cell r="A19" t="str">
            <v>388</v>
          </cell>
          <cell r="B19" t="str">
            <v>V÷a bª t«ng</v>
          </cell>
          <cell r="C19" t="str">
            <v>m3</v>
          </cell>
          <cell r="D19">
            <v>473.23360000000002</v>
          </cell>
        </row>
        <row r="20">
          <cell r="A20" t="str">
            <v>443</v>
          </cell>
          <cell r="B20" t="str">
            <v>§Êt ®á</v>
          </cell>
          <cell r="C20" t="str">
            <v>m3</v>
          </cell>
          <cell r="D20">
            <v>26.39744</v>
          </cell>
          <cell r="E20">
            <v>52581.25</v>
          </cell>
          <cell r="F20">
            <v>527949</v>
          </cell>
        </row>
        <row r="21">
          <cell r="A21" t="str">
            <v>427</v>
          </cell>
          <cell r="B21" t="str">
            <v>§¸ d¨m 0,5x1</v>
          </cell>
          <cell r="C21" t="str">
            <v>m3</v>
          </cell>
          <cell r="D21">
            <v>9.8604800000000008</v>
          </cell>
          <cell r="E21">
            <v>123207.61</v>
          </cell>
          <cell r="F21">
            <v>788838</v>
          </cell>
        </row>
        <row r="22">
          <cell r="A22" t="str">
            <v>430</v>
          </cell>
          <cell r="B22" t="str">
            <v>§¸ d¨m 4x6 t/c</v>
          </cell>
          <cell r="C22" t="str">
            <v>m3</v>
          </cell>
          <cell r="D22">
            <v>69.36</v>
          </cell>
          <cell r="E22">
            <v>94327.61</v>
          </cell>
          <cell r="F22">
            <v>4161600</v>
          </cell>
        </row>
        <row r="23">
          <cell r="A23" t="str">
            <v>426</v>
          </cell>
          <cell r="B23" t="str">
            <v>§¸ d¨m 4x6 t/h</v>
          </cell>
          <cell r="C23" t="str">
            <v>m3</v>
          </cell>
          <cell r="D23">
            <v>7.4755500000000001</v>
          </cell>
          <cell r="E23">
            <v>79089.509999999995</v>
          </cell>
          <cell r="F23">
            <v>448533</v>
          </cell>
        </row>
        <row r="24">
          <cell r="A24" t="str">
            <v>434</v>
          </cell>
          <cell r="B24" t="str">
            <v>§¸ héc</v>
          </cell>
          <cell r="C24" t="str">
            <v>m3</v>
          </cell>
          <cell r="D24">
            <v>178.11600000000001</v>
          </cell>
          <cell r="E24">
            <v>75923.8</v>
          </cell>
          <cell r="F24">
            <v>8096263</v>
          </cell>
        </row>
        <row r="25">
          <cell r="A25" t="str">
            <v>163</v>
          </cell>
          <cell r="B25" t="str">
            <v>GiÊy dÇu</v>
          </cell>
          <cell r="C25" t="str">
            <v>m2</v>
          </cell>
          <cell r="D25">
            <v>287.53919999999999</v>
          </cell>
          <cell r="E25">
            <v>15000</v>
          </cell>
          <cell r="F25">
            <v>4313088</v>
          </cell>
        </row>
        <row r="26">
          <cell r="A26" t="str">
            <v>002</v>
          </cell>
          <cell r="B26" t="str">
            <v>Bao t¶i</v>
          </cell>
          <cell r="C26" t="str">
            <v>m2</v>
          </cell>
          <cell r="D26">
            <v>157.7664</v>
          </cell>
          <cell r="E26">
            <v>3800</v>
          </cell>
          <cell r="F26">
            <v>599512</v>
          </cell>
        </row>
        <row r="27">
          <cell r="A27" t="str">
            <v>343</v>
          </cell>
          <cell r="B27" t="str">
            <v>ThÐp trßn D&lt;= 18mm</v>
          </cell>
          <cell r="C27" t="str">
            <v>kg</v>
          </cell>
          <cell r="D27">
            <v>32321.0052</v>
          </cell>
          <cell r="E27">
            <v>3971.43</v>
          </cell>
          <cell r="F27">
            <v>122981425</v>
          </cell>
        </row>
        <row r="28">
          <cell r="A28" t="str">
            <v>8002</v>
          </cell>
          <cell r="B28" t="str">
            <v>ThÐp trßn D= 10mm A2</v>
          </cell>
          <cell r="C28" t="str">
            <v>kg</v>
          </cell>
          <cell r="D28">
            <v>1900</v>
          </cell>
          <cell r="E28">
            <v>4447.62</v>
          </cell>
        </row>
        <row r="29">
          <cell r="A29" t="str">
            <v>8000</v>
          </cell>
          <cell r="B29" t="str">
            <v>ThÐp trßn D&lt;= 12mm A2</v>
          </cell>
          <cell r="C29" t="str">
            <v>kg</v>
          </cell>
          <cell r="D29">
            <v>109524</v>
          </cell>
          <cell r="E29">
            <v>4447.62</v>
          </cell>
        </row>
        <row r="30">
          <cell r="A30" t="str">
            <v>412</v>
          </cell>
          <cell r="B30" t="str">
            <v>§inh ®Øa</v>
          </cell>
          <cell r="C30" t="str">
            <v>C¸i</v>
          </cell>
          <cell r="D30">
            <v>1283.63219</v>
          </cell>
          <cell r="E30">
            <v>600</v>
          </cell>
          <cell r="F30">
            <v>770179</v>
          </cell>
        </row>
        <row r="31">
          <cell r="A31" t="str">
            <v>232</v>
          </cell>
          <cell r="B31" t="str">
            <v>Gç v¸n cÇu c«ng t¸c</v>
          </cell>
          <cell r="C31" t="str">
            <v>m3</v>
          </cell>
          <cell r="D31">
            <v>71.614959999999996</v>
          </cell>
          <cell r="E31">
            <v>1454545</v>
          </cell>
          <cell r="F31">
            <v>104167182</v>
          </cell>
        </row>
        <row r="32">
          <cell r="A32" t="str">
            <v>282</v>
          </cell>
          <cell r="B32" t="str">
            <v>Phô gia dÎo ho¸</v>
          </cell>
          <cell r="C32" t="str">
            <v>kg</v>
          </cell>
          <cell r="D32">
            <v>13083.99057</v>
          </cell>
          <cell r="E32">
            <v>673</v>
          </cell>
          <cell r="F32">
            <v>8805526</v>
          </cell>
        </row>
        <row r="33">
          <cell r="A33" t="str">
            <v>0414</v>
          </cell>
          <cell r="B33" t="str">
            <v>èng bª t«ng ly t©m D1200mm (èng dµi 2m)</v>
          </cell>
          <cell r="C33" t="str">
            <v>m</v>
          </cell>
          <cell r="D33">
            <v>6740.6149999999998</v>
          </cell>
          <cell r="E33">
            <v>647619.05000000005</v>
          </cell>
        </row>
        <row r="34">
          <cell r="A34" t="str">
            <v>0412</v>
          </cell>
          <cell r="B34" t="str">
            <v>èng bª t«ng ly t©m D1000mm (èng dµi 2m)</v>
          </cell>
          <cell r="C34" t="str">
            <v>m</v>
          </cell>
          <cell r="D34">
            <v>1555.9949999999999</v>
          </cell>
          <cell r="E34">
            <v>461904.76</v>
          </cell>
          <cell r="F34">
            <v>12557733</v>
          </cell>
        </row>
        <row r="35">
          <cell r="A35" t="str">
            <v>127</v>
          </cell>
          <cell r="B35" t="str">
            <v>D©y buéc</v>
          </cell>
          <cell r="C35" t="str">
            <v>kg</v>
          </cell>
          <cell r="D35">
            <v>50.790900000000001</v>
          </cell>
          <cell r="E35">
            <v>5500</v>
          </cell>
          <cell r="F35">
            <v>279350</v>
          </cell>
        </row>
        <row r="36">
          <cell r="A36" t="str">
            <v>214</v>
          </cell>
          <cell r="B36" t="str">
            <v>G¹ch x©y (6,5x10,5x22)</v>
          </cell>
          <cell r="C36" t="str">
            <v>viªn</v>
          </cell>
          <cell r="D36">
            <v>495.11</v>
          </cell>
          <cell r="E36">
            <v>485.71</v>
          </cell>
          <cell r="F36">
            <v>225275</v>
          </cell>
        </row>
        <row r="37">
          <cell r="A37" t="str">
            <v>0410</v>
          </cell>
          <cell r="B37" t="str">
            <v>èng bª t«ng ly t©m D800mm (èng dµi 2m)</v>
          </cell>
          <cell r="C37" t="str">
            <v>m</v>
          </cell>
          <cell r="D37">
            <v>458.78</v>
          </cell>
          <cell r="E37">
            <v>357142.86</v>
          </cell>
        </row>
        <row r="38">
          <cell r="A38" t="str">
            <v>078</v>
          </cell>
          <cell r="B38" t="str">
            <v>C¸t mÞn ML 1,5 - 2,0</v>
          </cell>
          <cell r="C38" t="str">
            <v>m3</v>
          </cell>
          <cell r="D38">
            <v>64.351879999999994</v>
          </cell>
          <cell r="E38">
            <v>79716.009999999995</v>
          </cell>
          <cell r="F38">
            <v>3159098</v>
          </cell>
        </row>
        <row r="39">
          <cell r="A39" t="str">
            <v>220</v>
          </cell>
          <cell r="B39" t="str">
            <v>Gç chÌn khi l¾p cÊu kiÖn</v>
          </cell>
          <cell r="C39" t="str">
            <v>m3</v>
          </cell>
          <cell r="D39">
            <v>29.02</v>
          </cell>
          <cell r="E39">
            <v>1454545</v>
          </cell>
          <cell r="F39">
            <v>42210896</v>
          </cell>
        </row>
        <row r="40">
          <cell r="A40" t="str">
            <v>286</v>
          </cell>
          <cell r="B40" t="str">
            <v>Que hµn</v>
          </cell>
          <cell r="C40" t="str">
            <v>kg</v>
          </cell>
          <cell r="D40">
            <v>4426.36114</v>
          </cell>
          <cell r="E40">
            <v>8500</v>
          </cell>
          <cell r="F40">
            <v>37624070</v>
          </cell>
        </row>
        <row r="41">
          <cell r="A41" t="str">
            <v>313</v>
          </cell>
          <cell r="B41" t="str">
            <v>S¾t ®Öm</v>
          </cell>
          <cell r="C41" t="str">
            <v>kg</v>
          </cell>
          <cell r="D41">
            <v>2902</v>
          </cell>
          <cell r="E41">
            <v>5000</v>
          </cell>
          <cell r="F41">
            <v>14510000</v>
          </cell>
        </row>
        <row r="42">
          <cell r="A42" t="str">
            <v>385</v>
          </cell>
          <cell r="B42" t="str">
            <v>V÷a</v>
          </cell>
          <cell r="C42" t="str">
            <v>m3</v>
          </cell>
          <cell r="D42">
            <v>0.51382000000000005</v>
          </cell>
        </row>
        <row r="43">
          <cell r="A43" t="str">
            <v>234</v>
          </cell>
          <cell r="B43" t="str">
            <v>Gç v¸n khu«n (c¶ nÑp)</v>
          </cell>
          <cell r="C43" t="str">
            <v>m3</v>
          </cell>
          <cell r="D43">
            <v>40.070059999999998</v>
          </cell>
          <cell r="E43">
            <v>1454545</v>
          </cell>
          <cell r="F43">
            <v>58283705</v>
          </cell>
        </row>
        <row r="44">
          <cell r="A44" t="str">
            <v>136</v>
          </cell>
          <cell r="B44" t="str">
            <v>D©y thÐp</v>
          </cell>
          <cell r="C44" t="str">
            <v>kg</v>
          </cell>
          <cell r="D44">
            <v>7438.5787399999999</v>
          </cell>
          <cell r="E44">
            <v>5455</v>
          </cell>
          <cell r="F44">
            <v>40577447</v>
          </cell>
        </row>
        <row r="45">
          <cell r="A45" t="str">
            <v>344</v>
          </cell>
          <cell r="B45" t="str">
            <v>ThÐp trßn D&lt;=10mm</v>
          </cell>
          <cell r="C45" t="str">
            <v>kg</v>
          </cell>
          <cell r="D45">
            <v>325952.06205000001</v>
          </cell>
          <cell r="E45">
            <v>4100</v>
          </cell>
          <cell r="F45">
            <v>1336403454</v>
          </cell>
        </row>
        <row r="46">
          <cell r="A46" t="str">
            <v>0408</v>
          </cell>
          <cell r="B46" t="str">
            <v>èng bª t«ng ly t©m D600mm (èng dµi 2m)</v>
          </cell>
          <cell r="C46" t="str">
            <v>m</v>
          </cell>
          <cell r="D46">
            <v>24.36</v>
          </cell>
          <cell r="E46">
            <v>180952.38</v>
          </cell>
        </row>
        <row r="47">
          <cell r="A47" t="str">
            <v>079</v>
          </cell>
          <cell r="B47" t="str">
            <v>C¸t nÒn</v>
          </cell>
          <cell r="C47" t="str">
            <v>m3</v>
          </cell>
          <cell r="D47">
            <v>435.57659999999998</v>
          </cell>
          <cell r="E47">
            <v>40668.39</v>
          </cell>
          <cell r="F47">
            <v>7523279</v>
          </cell>
        </row>
        <row r="48">
          <cell r="A48" t="str">
            <v>126</v>
          </cell>
          <cell r="B48" t="str">
            <v>D©y</v>
          </cell>
          <cell r="C48" t="str">
            <v>kg</v>
          </cell>
          <cell r="D48">
            <v>620.90231000000006</v>
          </cell>
          <cell r="E48">
            <v>5500</v>
          </cell>
          <cell r="F48">
            <v>3414963</v>
          </cell>
        </row>
        <row r="49">
          <cell r="A49" t="str">
            <v>231</v>
          </cell>
          <cell r="B49" t="str">
            <v>Gç v¸n</v>
          </cell>
          <cell r="C49" t="str">
            <v>m3</v>
          </cell>
          <cell r="D49">
            <v>14.951700000000001</v>
          </cell>
          <cell r="E49">
            <v>1454545</v>
          </cell>
          <cell r="F49">
            <v>21747920</v>
          </cell>
        </row>
        <row r="50">
          <cell r="A50" t="str">
            <v>071</v>
          </cell>
          <cell r="B50" t="str">
            <v>C©y chèng</v>
          </cell>
          <cell r="C50" t="str">
            <v>c©y</v>
          </cell>
          <cell r="D50">
            <v>2358.3970300000001</v>
          </cell>
          <cell r="E50">
            <v>17142.86</v>
          </cell>
          <cell r="F50">
            <v>23583970</v>
          </cell>
        </row>
        <row r="51">
          <cell r="A51" t="str">
            <v>100</v>
          </cell>
          <cell r="B51" t="str">
            <v>Cäc tre</v>
          </cell>
          <cell r="C51" t="str">
            <v>m</v>
          </cell>
          <cell r="D51">
            <v>138712.21875</v>
          </cell>
          <cell r="E51">
            <v>1136</v>
          </cell>
          <cell r="F51">
            <v>157577080</v>
          </cell>
        </row>
        <row r="52">
          <cell r="A52" t="str">
            <v>141</v>
          </cell>
          <cell r="B52" t="str">
            <v>D©y thõng</v>
          </cell>
          <cell r="C52" t="str">
            <v>m</v>
          </cell>
          <cell r="D52">
            <v>6562.5420000000004</v>
          </cell>
          <cell r="E52">
            <v>1121</v>
          </cell>
          <cell r="F52">
            <v>7356610</v>
          </cell>
        </row>
        <row r="53">
          <cell r="A53" t="str">
            <v>272</v>
          </cell>
          <cell r="B53" t="str">
            <v>Nhùa bitum sè 4</v>
          </cell>
          <cell r="C53" t="str">
            <v>kg</v>
          </cell>
          <cell r="D53">
            <v>5889.5495199999996</v>
          </cell>
          <cell r="E53">
            <v>2747</v>
          </cell>
          <cell r="F53">
            <v>13545964</v>
          </cell>
        </row>
        <row r="54">
          <cell r="A54" t="str">
            <v>428</v>
          </cell>
          <cell r="B54" t="str">
            <v>§¸ d¨m 1x2</v>
          </cell>
          <cell r="C54" t="str">
            <v>m3</v>
          </cell>
          <cell r="D54">
            <v>5234.9716600000002</v>
          </cell>
          <cell r="E54">
            <v>107017.13</v>
          </cell>
          <cell r="F54">
            <v>385482373</v>
          </cell>
        </row>
        <row r="55">
          <cell r="A55" t="str">
            <v>119</v>
          </cell>
          <cell r="B55" t="str">
            <v>Cñi</v>
          </cell>
          <cell r="C55" t="str">
            <v>kg</v>
          </cell>
          <cell r="D55">
            <v>97185.240720000002</v>
          </cell>
          <cell r="E55">
            <v>400</v>
          </cell>
          <cell r="F55">
            <v>38874096</v>
          </cell>
        </row>
        <row r="56">
          <cell r="A56" t="str">
            <v>067</v>
          </cell>
          <cell r="B56" t="str">
            <v>Bét ®¸</v>
          </cell>
          <cell r="C56" t="str">
            <v>kg</v>
          </cell>
          <cell r="D56">
            <v>46573.931519999998</v>
          </cell>
          <cell r="E56">
            <v>266.66666666666663</v>
          </cell>
          <cell r="F56">
            <v>8476456</v>
          </cell>
        </row>
        <row r="57">
          <cell r="A57" t="str">
            <v>271</v>
          </cell>
          <cell r="B57" t="str">
            <v>Nhùa bitum</v>
          </cell>
          <cell r="C57" t="str">
            <v>kg</v>
          </cell>
          <cell r="D57">
            <v>80860.92</v>
          </cell>
          <cell r="E57">
            <v>2747</v>
          </cell>
          <cell r="F57">
            <v>185980116</v>
          </cell>
        </row>
        <row r="58">
          <cell r="A58" t="str">
            <v>401</v>
          </cell>
          <cell r="B58" t="str">
            <v>§inh</v>
          </cell>
          <cell r="C58" t="str">
            <v>kg</v>
          </cell>
          <cell r="D58">
            <v>2302.0592499999998</v>
          </cell>
          <cell r="E58">
            <v>5455</v>
          </cell>
          <cell r="F58">
            <v>12557733</v>
          </cell>
        </row>
        <row r="59">
          <cell r="A59" t="str">
            <v>221</v>
          </cell>
          <cell r="B59" t="str">
            <v>Gç chèng</v>
          </cell>
          <cell r="C59" t="str">
            <v>m3</v>
          </cell>
          <cell r="D59">
            <v>62.123640000000002</v>
          </cell>
          <cell r="E59">
            <v>1454545</v>
          </cell>
          <cell r="F59">
            <v>90361630</v>
          </cell>
        </row>
        <row r="60">
          <cell r="A60" t="str">
            <v>239</v>
          </cell>
          <cell r="B60" t="str">
            <v>Gç ®µ nÑp</v>
          </cell>
          <cell r="C60" t="str">
            <v>m3</v>
          </cell>
          <cell r="D60">
            <v>16.925940000000001</v>
          </cell>
          <cell r="E60">
            <v>1454545</v>
          </cell>
          <cell r="F60">
            <v>24619541</v>
          </cell>
        </row>
        <row r="61">
          <cell r="A61" t="str">
            <v>233</v>
          </cell>
          <cell r="B61" t="str">
            <v>Gç v¸n khu«n</v>
          </cell>
          <cell r="C61" t="str">
            <v>m3</v>
          </cell>
          <cell r="D61">
            <v>114.6778</v>
          </cell>
          <cell r="E61">
            <v>1454545</v>
          </cell>
          <cell r="F61">
            <v>166804021</v>
          </cell>
        </row>
        <row r="62">
          <cell r="A62" t="str">
            <v>275</v>
          </cell>
          <cell r="B62" t="str">
            <v>N­íc</v>
          </cell>
          <cell r="C62" t="str">
            <v>LÝt</v>
          </cell>
          <cell r="D62">
            <v>1213213.2553900001</v>
          </cell>
          <cell r="E62">
            <v>6</v>
          </cell>
          <cell r="F62">
            <v>2426427</v>
          </cell>
        </row>
        <row r="63">
          <cell r="A63" t="str">
            <v>429</v>
          </cell>
          <cell r="B63" t="str">
            <v>§¸ d¨m 2x4</v>
          </cell>
          <cell r="C63" t="str">
            <v>m3</v>
          </cell>
          <cell r="D63">
            <v>397.76119</v>
          </cell>
          <cell r="E63">
            <v>102899.04</v>
          </cell>
          <cell r="F63">
            <v>27843283</v>
          </cell>
        </row>
        <row r="64">
          <cell r="A64" t="str">
            <v>081</v>
          </cell>
          <cell r="B64" t="str">
            <v>C¸t vµng</v>
          </cell>
          <cell r="C64" t="str">
            <v>m3</v>
          </cell>
          <cell r="D64">
            <v>3098.9452200000001</v>
          </cell>
          <cell r="E64">
            <v>79716.009999999995</v>
          </cell>
          <cell r="F64">
            <v>163398085</v>
          </cell>
        </row>
        <row r="65">
          <cell r="A65" t="str">
            <v>0002</v>
          </cell>
          <cell r="B65" t="str">
            <v>C¸t vµng</v>
          </cell>
          <cell r="C65" t="str">
            <v>m3</v>
          </cell>
          <cell r="D65">
            <v>203.15798000000001</v>
          </cell>
          <cell r="E65">
            <v>79716.009999999995</v>
          </cell>
          <cell r="F65">
            <v>10711911</v>
          </cell>
        </row>
        <row r="66">
          <cell r="A66" t="str">
            <v>390</v>
          </cell>
          <cell r="B66" t="str">
            <v>Xi m¨ng PC30</v>
          </cell>
          <cell r="C66" t="str">
            <v>kg</v>
          </cell>
          <cell r="D66">
            <v>2379864.18872</v>
          </cell>
          <cell r="E66">
            <v>714.29</v>
          </cell>
          <cell r="F66">
            <v>1601648599</v>
          </cell>
        </row>
        <row r="67">
          <cell r="A67" t="str">
            <v>0192</v>
          </cell>
          <cell r="B67" t="str">
            <v>Cñi ®un</v>
          </cell>
          <cell r="C67" t="str">
            <v>kg</v>
          </cell>
          <cell r="D67">
            <v>6936.9691999999995</v>
          </cell>
          <cell r="E67">
            <v>400</v>
          </cell>
          <cell r="F67">
            <v>2774788</v>
          </cell>
        </row>
        <row r="68">
          <cell r="A68" t="str">
            <v>0191</v>
          </cell>
          <cell r="B68" t="str">
            <v>Nhùa bi tum</v>
          </cell>
          <cell r="C68" t="str">
            <v>kg</v>
          </cell>
          <cell r="D68">
            <v>6936.9691999999995</v>
          </cell>
          <cell r="E68">
            <v>2747</v>
          </cell>
          <cell r="F68">
            <v>20810908</v>
          </cell>
        </row>
        <row r="69">
          <cell r="A69" t="str">
            <v>0372</v>
          </cell>
          <cell r="B69" t="str">
            <v>D©y ®ay</v>
          </cell>
          <cell r="C69" t="str">
            <v>kg</v>
          </cell>
          <cell r="D69">
            <v>22048.333999999999</v>
          </cell>
          <cell r="E69">
            <v>2500</v>
          </cell>
          <cell r="F69">
            <v>61760966</v>
          </cell>
        </row>
        <row r="70">
          <cell r="A70" t="str">
            <v>0406</v>
          </cell>
          <cell r="B70" t="str">
            <v>èng bª t«ng ly t©m D400mm (èng dµi 2m)</v>
          </cell>
          <cell r="C70" t="str">
            <v>m</v>
          </cell>
          <cell r="D70">
            <v>645.54</v>
          </cell>
          <cell r="E70">
            <v>104761.9</v>
          </cell>
        </row>
        <row r="71">
          <cell r="A71">
            <v>8001</v>
          </cell>
          <cell r="B71" t="str">
            <v>N¾p ga gang</v>
          </cell>
          <cell r="C71" t="str">
            <v>c¸i</v>
          </cell>
          <cell r="D71">
            <v>150</v>
          </cell>
          <cell r="E71">
            <v>1800000</v>
          </cell>
        </row>
        <row r="72">
          <cell r="A72" t="str">
            <v>6125</v>
          </cell>
          <cell r="B72" t="str">
            <v>Nh©n c«ng 2,5/7</v>
          </cell>
          <cell r="C72" t="str">
            <v>c«ng</v>
          </cell>
          <cell r="D72">
            <v>2.5272000000000001</v>
          </cell>
          <cell r="E72">
            <v>11889</v>
          </cell>
          <cell r="F72">
            <v>30046</v>
          </cell>
        </row>
        <row r="73">
          <cell r="A73" t="str">
            <v>6140</v>
          </cell>
          <cell r="B73" t="str">
            <v>Nh©n c«ng 4/7</v>
          </cell>
          <cell r="C73" t="str">
            <v>c«ng</v>
          </cell>
          <cell r="D73">
            <v>7110.9864900000002</v>
          </cell>
          <cell r="E73">
            <v>13529</v>
          </cell>
          <cell r="F73">
            <v>96204536</v>
          </cell>
        </row>
        <row r="74">
          <cell r="A74" t="str">
            <v>6137</v>
          </cell>
          <cell r="B74" t="str">
            <v>Nh©n c«ng 3,7/7</v>
          </cell>
          <cell r="C74" t="str">
            <v>c«ng</v>
          </cell>
          <cell r="D74">
            <v>1330.2401199999999</v>
          </cell>
          <cell r="E74">
            <v>13194</v>
          </cell>
          <cell r="F74">
            <v>17551188</v>
          </cell>
        </row>
        <row r="75">
          <cell r="A75" t="str">
            <v>6006</v>
          </cell>
          <cell r="B75" t="str">
            <v>Nh©n c«ng bËc 4/7</v>
          </cell>
          <cell r="C75" t="str">
            <v>C«ng</v>
          </cell>
          <cell r="D75">
            <v>41484.468999999997</v>
          </cell>
          <cell r="E75">
            <v>14506</v>
          </cell>
          <cell r="F75">
            <v>601773707</v>
          </cell>
        </row>
        <row r="76">
          <cell r="A76" t="str">
            <v>6135</v>
          </cell>
          <cell r="B76" t="str">
            <v>Nh©n c«ng 3,5/7</v>
          </cell>
          <cell r="C76" t="str">
            <v>c«ng</v>
          </cell>
          <cell r="D76">
            <v>21174.588159999999</v>
          </cell>
          <cell r="E76">
            <v>12971</v>
          </cell>
          <cell r="F76">
            <v>274655583</v>
          </cell>
        </row>
        <row r="77">
          <cell r="A77" t="str">
            <v>6005</v>
          </cell>
          <cell r="B77" t="str">
            <v>Nh©n c«ng bËc 3,5/7</v>
          </cell>
          <cell r="C77" t="str">
            <v>C«ng</v>
          </cell>
          <cell r="D77">
            <v>796.27200000000005</v>
          </cell>
          <cell r="E77">
            <v>13809</v>
          </cell>
          <cell r="F77">
            <v>10995720</v>
          </cell>
        </row>
        <row r="78">
          <cell r="A78" t="str">
            <v>6127</v>
          </cell>
          <cell r="B78" t="str">
            <v>Nh©n c«ng 2,7/7</v>
          </cell>
          <cell r="C78" t="str">
            <v>c«ng</v>
          </cell>
          <cell r="D78">
            <v>28854.020789999999</v>
          </cell>
          <cell r="E78">
            <v>12099</v>
          </cell>
          <cell r="F78">
            <v>349104798</v>
          </cell>
        </row>
        <row r="79">
          <cell r="A79" t="str">
            <v>6130</v>
          </cell>
          <cell r="B79" t="str">
            <v>Nh©n c«ng 3/7</v>
          </cell>
          <cell r="C79" t="str">
            <v>c«ng</v>
          </cell>
          <cell r="D79">
            <v>24441.44425</v>
          </cell>
          <cell r="E79">
            <v>12413</v>
          </cell>
          <cell r="F79">
            <v>303391647</v>
          </cell>
        </row>
        <row r="80">
          <cell r="A80">
            <v>76</v>
          </cell>
          <cell r="B80" t="str">
            <v>M¸y thi c«ng</v>
          </cell>
          <cell r="C80" t="str">
            <v>c¸i</v>
          </cell>
          <cell r="D80">
            <v>50000</v>
          </cell>
        </row>
        <row r="81">
          <cell r="A81" t="str">
            <v>7576</v>
          </cell>
          <cell r="B81" t="str">
            <v>M¸y ®Çm b¸nh lèp 16T</v>
          </cell>
          <cell r="C81" t="str">
            <v>ca</v>
          </cell>
          <cell r="D81">
            <v>4.6080000000000003E-2</v>
          </cell>
          <cell r="E81">
            <v>432053</v>
          </cell>
          <cell r="F81">
            <v>19909</v>
          </cell>
        </row>
        <row r="82">
          <cell r="A82" t="str">
            <v>7544</v>
          </cell>
          <cell r="B82" t="str">
            <v>M¸y lu 10T</v>
          </cell>
          <cell r="C82" t="str">
            <v>ca</v>
          </cell>
          <cell r="D82">
            <v>8.6400000000000005E-2</v>
          </cell>
          <cell r="E82">
            <v>288922</v>
          </cell>
          <cell r="F82">
            <v>24963</v>
          </cell>
        </row>
        <row r="83">
          <cell r="A83" t="str">
            <v>7555</v>
          </cell>
          <cell r="B83" t="str">
            <v>M¸y r¶i 20T/h</v>
          </cell>
          <cell r="C83" t="str">
            <v>ca</v>
          </cell>
          <cell r="D83">
            <v>7.1999999999999995E-2</v>
          </cell>
          <cell r="E83">
            <v>450000</v>
          </cell>
          <cell r="F83">
            <v>32400</v>
          </cell>
        </row>
        <row r="84">
          <cell r="A84" t="str">
            <v>7539</v>
          </cell>
          <cell r="B84" t="str">
            <v>M¸y khoan 4,5kw</v>
          </cell>
          <cell r="C84" t="str">
            <v>ca</v>
          </cell>
          <cell r="D84">
            <v>1.5854999999999999</v>
          </cell>
          <cell r="E84">
            <v>72334</v>
          </cell>
          <cell r="F84">
            <v>114686</v>
          </cell>
        </row>
        <row r="85">
          <cell r="A85" t="str">
            <v>7545</v>
          </cell>
          <cell r="B85" t="str">
            <v>M¸y lu 8,5T</v>
          </cell>
          <cell r="C85" t="str">
            <v>ca</v>
          </cell>
          <cell r="D85">
            <v>9.6975999999999996</v>
          </cell>
          <cell r="E85">
            <v>252823</v>
          </cell>
          <cell r="F85">
            <v>2451776</v>
          </cell>
        </row>
        <row r="86">
          <cell r="A86" t="str">
            <v>7561</v>
          </cell>
          <cell r="B86" t="str">
            <v>M¸y vËn th¨ng 0,8T</v>
          </cell>
          <cell r="C86" t="str">
            <v>ca</v>
          </cell>
          <cell r="D86">
            <v>64.078770000000006</v>
          </cell>
          <cell r="E86">
            <v>54495</v>
          </cell>
          <cell r="F86">
            <v>3491973</v>
          </cell>
        </row>
        <row r="87">
          <cell r="A87" t="str">
            <v>7538</v>
          </cell>
          <cell r="B87" t="str">
            <v>M¸y hµn 23kw</v>
          </cell>
          <cell r="C87" t="str">
            <v>ca</v>
          </cell>
          <cell r="D87">
            <v>634.41282999999999</v>
          </cell>
          <cell r="E87">
            <v>77338</v>
          </cell>
          <cell r="F87">
            <v>49064219</v>
          </cell>
        </row>
        <row r="88">
          <cell r="A88" t="str">
            <v>7506</v>
          </cell>
          <cell r="B88" t="str">
            <v>CÇn cÈu 10T</v>
          </cell>
          <cell r="C88" t="str">
            <v>ca</v>
          </cell>
          <cell r="D88">
            <v>105.922</v>
          </cell>
          <cell r="E88">
            <v>615511</v>
          </cell>
          <cell r="F88">
            <v>65196156</v>
          </cell>
        </row>
        <row r="89">
          <cell r="A89" t="str">
            <v>7559</v>
          </cell>
          <cell r="B89" t="str">
            <v>M¸y trén 80L</v>
          </cell>
          <cell r="C89" t="str">
            <v>ca</v>
          </cell>
          <cell r="D89">
            <v>0.78237000000000001</v>
          </cell>
          <cell r="E89">
            <v>45294</v>
          </cell>
          <cell r="F89">
            <v>35437</v>
          </cell>
        </row>
        <row r="90">
          <cell r="A90" t="str">
            <v>7536</v>
          </cell>
          <cell r="B90" t="str">
            <v>M¸y c¾t uèn</v>
          </cell>
          <cell r="C90" t="str">
            <v>ca</v>
          </cell>
          <cell r="D90">
            <v>140.30824000000001</v>
          </cell>
          <cell r="E90">
            <v>39789</v>
          </cell>
          <cell r="F90">
            <v>5582725</v>
          </cell>
        </row>
        <row r="91">
          <cell r="A91" t="str">
            <v>7573</v>
          </cell>
          <cell r="B91" t="str">
            <v>M¸y ®Çm 25T</v>
          </cell>
          <cell r="C91" t="str">
            <v>ca</v>
          </cell>
          <cell r="D91">
            <v>221.21337</v>
          </cell>
          <cell r="E91">
            <v>580000</v>
          </cell>
          <cell r="F91">
            <v>128303755</v>
          </cell>
        </row>
        <row r="92">
          <cell r="A92" t="str">
            <v>7579</v>
          </cell>
          <cell r="B92" t="str">
            <v>M¸y ®Çm dïi 1,5kw</v>
          </cell>
          <cell r="C92" t="str">
            <v>ca</v>
          </cell>
          <cell r="D92">
            <v>410.88961999999998</v>
          </cell>
          <cell r="E92">
            <v>37456</v>
          </cell>
          <cell r="F92">
            <v>15390282</v>
          </cell>
        </row>
        <row r="93">
          <cell r="A93" t="str">
            <v>7558</v>
          </cell>
          <cell r="B93" t="str">
            <v>M¸y trén 250L</v>
          </cell>
          <cell r="C93" t="str">
            <v>ca</v>
          </cell>
          <cell r="D93">
            <v>641.54966999999999</v>
          </cell>
          <cell r="E93">
            <v>96272</v>
          </cell>
          <cell r="F93">
            <v>61763270</v>
          </cell>
        </row>
        <row r="94">
          <cell r="A94" t="str">
            <v>6805</v>
          </cell>
          <cell r="B94" t="str">
            <v>CÈu b¸nh h¬i 6,0T</v>
          </cell>
          <cell r="C94" t="str">
            <v>ca</v>
          </cell>
          <cell r="D94">
            <v>250.79310000000001</v>
          </cell>
          <cell r="E94">
            <v>357174</v>
          </cell>
        </row>
        <row r="95">
          <cell r="A95" t="str">
            <v>7586</v>
          </cell>
          <cell r="B95" t="str">
            <v>M¸y ñi 110cv</v>
          </cell>
          <cell r="C95" t="str">
            <v>ca</v>
          </cell>
          <cell r="D95">
            <v>145.06644</v>
          </cell>
          <cell r="E95">
            <v>669348</v>
          </cell>
          <cell r="F95">
            <v>97099931</v>
          </cell>
        </row>
        <row r="96">
          <cell r="A96" t="str">
            <v>7616</v>
          </cell>
          <cell r="B96" t="str">
            <v>¤ t« &lt;=5T</v>
          </cell>
          <cell r="C96" t="str">
            <v>ca</v>
          </cell>
          <cell r="D96">
            <v>717.91236000000004</v>
          </cell>
          <cell r="E96">
            <v>309841</v>
          </cell>
          <cell r="F96">
            <v>222438684</v>
          </cell>
        </row>
        <row r="97">
          <cell r="A97" t="str">
            <v>7565</v>
          </cell>
          <cell r="B97" t="str">
            <v>M¸y ®µo &lt;= 0,4m3</v>
          </cell>
          <cell r="C97" t="str">
            <v>ca</v>
          </cell>
          <cell r="D97">
            <v>521.92228</v>
          </cell>
          <cell r="E97">
            <v>393549</v>
          </cell>
          <cell r="F97">
            <v>205401991</v>
          </cell>
        </row>
        <row r="98">
          <cell r="A98" t="str">
            <v>.</v>
          </cell>
          <cell r="B98" t="str">
            <v>VËt liÖu kh¸c</v>
          </cell>
          <cell r="C98" t="str">
            <v>m2</v>
          </cell>
          <cell r="D98">
            <v>3800</v>
          </cell>
          <cell r="F98">
            <v>50057508</v>
          </cell>
        </row>
        <row r="99">
          <cell r="A99" t="str">
            <v>.</v>
          </cell>
          <cell r="B99" t="str">
            <v>Nh©n c«ng kh¸c</v>
          </cell>
          <cell r="C99" t="str">
            <v>bÇu</v>
          </cell>
          <cell r="D99">
            <v>2000</v>
          </cell>
        </row>
        <row r="100">
          <cell r="A100" t="str">
            <v>.</v>
          </cell>
          <cell r="B100" t="str">
            <v>M¸y thi c«ng kh¸c</v>
          </cell>
          <cell r="C100" t="str">
            <v>bé</v>
          </cell>
          <cell r="D100">
            <v>170000</v>
          </cell>
          <cell r="F100">
            <v>84087</v>
          </cell>
        </row>
        <row r="101">
          <cell r="A101" t="str">
            <v>TT</v>
          </cell>
          <cell r="B101" t="str">
            <v>VËn chuyÓn èng cèng D=400</v>
          </cell>
          <cell r="C101" t="str">
            <v>m</v>
          </cell>
          <cell r="D101">
            <v>636</v>
          </cell>
        </row>
        <row r="102">
          <cell r="A102" t="str">
            <v>TT2</v>
          </cell>
          <cell r="B102" t="str">
            <v>VËn chuyÓn èng cèng D=600</v>
          </cell>
          <cell r="C102" t="str">
            <v>m</v>
          </cell>
          <cell r="D102">
            <v>24</v>
          </cell>
        </row>
        <row r="103">
          <cell r="A103" t="str">
            <v>TT3</v>
          </cell>
          <cell r="B103" t="str">
            <v>VËn chuyÓn vµ l¾p ®Æt tÊm ®an cèng D=600</v>
          </cell>
          <cell r="C103" t="str">
            <v>tÊm</v>
          </cell>
          <cell r="D103">
            <v>24</v>
          </cell>
        </row>
        <row r="104">
          <cell r="A104" t="str">
            <v>a</v>
          </cell>
          <cell r="B104" t="str">
            <v>ChÌn khe cèng</v>
          </cell>
          <cell r="C104" t="str">
            <v>kg</v>
          </cell>
          <cell r="D104">
            <v>381</v>
          </cell>
        </row>
        <row r="105">
          <cell r="A105" t="str">
            <v>b</v>
          </cell>
          <cell r="B105" t="str">
            <v>§óc tÊm ®an mèi nèi</v>
          </cell>
          <cell r="C105" t="str">
            <v>tÊm</v>
          </cell>
          <cell r="D105">
            <v>44</v>
          </cell>
        </row>
        <row r="106">
          <cell r="A106" t="str">
            <v>TT4</v>
          </cell>
          <cell r="B106" t="str">
            <v>VËn chuyÓn mèi nèi</v>
          </cell>
          <cell r="C106" t="str">
            <v>tÊm</v>
          </cell>
          <cell r="D106">
            <v>44</v>
          </cell>
        </row>
        <row r="107">
          <cell r="A107" t="str">
            <v>TT5</v>
          </cell>
          <cell r="B107" t="str">
            <v>VËn chuyÓn èng cèng D800</v>
          </cell>
          <cell r="C107" t="str">
            <v>m</v>
          </cell>
          <cell r="D107">
            <v>452</v>
          </cell>
        </row>
        <row r="108">
          <cell r="A108" t="str">
            <v>TT3</v>
          </cell>
          <cell r="B108" t="str">
            <v>VËn chuyÓn vµ l¾p ®Æt tÊm ®an cèng D=600</v>
          </cell>
          <cell r="C108" t="str">
            <v>tÊm</v>
          </cell>
          <cell r="D108">
            <v>452</v>
          </cell>
        </row>
        <row r="109">
          <cell r="A109" t="str">
            <v>a</v>
          </cell>
          <cell r="B109" t="str">
            <v>ChÌn khe cèng</v>
          </cell>
          <cell r="C109" t="str">
            <v>kg</v>
          </cell>
          <cell r="D109">
            <v>12727</v>
          </cell>
        </row>
        <row r="110">
          <cell r="A110" t="str">
            <v>b</v>
          </cell>
          <cell r="B110" t="str">
            <v>§óc tÊm ®an mèi nèi</v>
          </cell>
          <cell r="C110" t="str">
            <v>tÊm</v>
          </cell>
          <cell r="D110">
            <v>1281</v>
          </cell>
        </row>
        <row r="111">
          <cell r="A111" t="str">
            <v>TT4</v>
          </cell>
          <cell r="B111" t="str">
            <v>VËn chuyÓn mèi nèi</v>
          </cell>
          <cell r="C111" t="str">
            <v>tÊm</v>
          </cell>
          <cell r="D111">
            <v>1281</v>
          </cell>
        </row>
        <row r="112">
          <cell r="A112" t="str">
            <v>TT5</v>
          </cell>
          <cell r="B112" t="str">
            <v>VËn chuyÓn èng cèng D1000</v>
          </cell>
          <cell r="C112" t="str">
            <v>m</v>
          </cell>
          <cell r="D112">
            <v>1502</v>
          </cell>
        </row>
        <row r="113">
          <cell r="A113" t="str">
            <v>TT3</v>
          </cell>
          <cell r="B113" t="str">
            <v>VËn chuyÓn vµ l¾p ®Æt tÊm ®an cèng D=600</v>
          </cell>
          <cell r="C113" t="str">
            <v>tÊm</v>
          </cell>
          <cell r="D113">
            <v>1502</v>
          </cell>
        </row>
        <row r="114">
          <cell r="A114" t="str">
            <v>a</v>
          </cell>
          <cell r="B114" t="str">
            <v>chÌn khe cèng</v>
          </cell>
          <cell r="C114" t="str">
            <v>c¸i</v>
          </cell>
          <cell r="D114">
            <v>2300</v>
          </cell>
        </row>
        <row r="115">
          <cell r="A115" t="str">
            <v>b</v>
          </cell>
          <cell r="B115" t="str">
            <v>§óc tÊm ®an mèi nèi</v>
          </cell>
          <cell r="C115" t="str">
            <v>tÊm</v>
          </cell>
          <cell r="D115">
            <v>4389</v>
          </cell>
        </row>
        <row r="116">
          <cell r="A116" t="str">
            <v>TT4</v>
          </cell>
          <cell r="B116" t="str">
            <v>VËn chuyÓn mèi nèi</v>
          </cell>
          <cell r="C116" t="str">
            <v>tÊm</v>
          </cell>
          <cell r="D116">
            <v>4389</v>
          </cell>
        </row>
        <row r="117">
          <cell r="A117" t="str">
            <v>TT5</v>
          </cell>
          <cell r="B117" t="str">
            <v>VËn chuyÓn èng cèng D1000</v>
          </cell>
          <cell r="C117" t="str">
            <v>m</v>
          </cell>
          <cell r="D117">
            <v>31</v>
          </cell>
        </row>
        <row r="118">
          <cell r="A118" t="str">
            <v>TT3</v>
          </cell>
          <cell r="B118" t="str">
            <v>VËn chuyÓn vµ l¾p ®Æt tÊm ®an cèng D=600</v>
          </cell>
          <cell r="C118" t="str">
            <v>tÊm</v>
          </cell>
          <cell r="D118">
            <v>31</v>
          </cell>
        </row>
        <row r="119">
          <cell r="A119" t="str">
            <v>a</v>
          </cell>
          <cell r="B119" t="str">
            <v>chÌn khe cèng</v>
          </cell>
          <cell r="C119" t="str">
            <v>c¸i</v>
          </cell>
          <cell r="D119">
            <v>2200000</v>
          </cell>
        </row>
        <row r="120">
          <cell r="A120" t="str">
            <v>b</v>
          </cell>
          <cell r="B120" t="str">
            <v>§óc tÊm ®an mèi nèi</v>
          </cell>
          <cell r="C120" t="str">
            <v>tÊm</v>
          </cell>
          <cell r="D120">
            <v>90</v>
          </cell>
        </row>
        <row r="121">
          <cell r="A121" t="str">
            <v>TT4</v>
          </cell>
          <cell r="B121" t="str">
            <v>VËn chuyÓn mèi nèi</v>
          </cell>
          <cell r="C121" t="str">
            <v>tÊm</v>
          </cell>
          <cell r="D121">
            <v>90</v>
          </cell>
        </row>
        <row r="122">
          <cell r="A122" t="str">
            <v>TT5</v>
          </cell>
          <cell r="B122" t="str">
            <v>VËn chuyÓn èng cèng D1200</v>
          </cell>
          <cell r="C122" t="str">
            <v>m</v>
          </cell>
          <cell r="D122">
            <v>3334</v>
          </cell>
        </row>
        <row r="123">
          <cell r="A123" t="str">
            <v>TT3</v>
          </cell>
          <cell r="B123" t="str">
            <v>VËn chuyÓn vµ l¾p ®Æt tÊm ®an cèng D=600</v>
          </cell>
          <cell r="C123" t="str">
            <v>tÊm</v>
          </cell>
          <cell r="D123">
            <v>3334</v>
          </cell>
        </row>
        <row r="124">
          <cell r="A124" t="str">
            <v>a</v>
          </cell>
          <cell r="B124" t="str">
            <v>chÌn khe cèng</v>
          </cell>
          <cell r="C124" t="str">
            <v>c¸i</v>
          </cell>
          <cell r="D124">
            <v>1400</v>
          </cell>
        </row>
        <row r="125">
          <cell r="A125" t="str">
            <v>b</v>
          </cell>
          <cell r="B125" t="str">
            <v>§óc tÊm ®an mèi nèi</v>
          </cell>
          <cell r="C125" t="str">
            <v>bé</v>
          </cell>
          <cell r="D125">
            <v>9768</v>
          </cell>
        </row>
        <row r="126">
          <cell r="A126" t="str">
            <v>TT4</v>
          </cell>
          <cell r="B126" t="str">
            <v>VËn chuyÓn mèi nèi</v>
          </cell>
          <cell r="C126" t="str">
            <v>tÊm</v>
          </cell>
          <cell r="D126">
            <v>9768</v>
          </cell>
        </row>
        <row r="127">
          <cell r="A127" t="str">
            <v>TT5</v>
          </cell>
          <cell r="B127" t="str">
            <v>VËn chuyÓn èng cèng D1200</v>
          </cell>
          <cell r="C127" t="str">
            <v>m</v>
          </cell>
          <cell r="D127">
            <v>3307</v>
          </cell>
        </row>
        <row r="128">
          <cell r="A128" t="str">
            <v>TT3</v>
          </cell>
          <cell r="B128" t="str">
            <v>VËn chuyÓn vµ l¾p ®Æt tÊm ®an cèng D=600</v>
          </cell>
          <cell r="C128" t="str">
            <v>tÊm</v>
          </cell>
          <cell r="D128">
            <v>3307</v>
          </cell>
        </row>
        <row r="129">
          <cell r="A129" t="str">
            <v>a</v>
          </cell>
          <cell r="B129" t="str">
            <v>chÌn khe cèng</v>
          </cell>
          <cell r="C129" t="str">
            <v>c¸i</v>
          </cell>
          <cell r="D129">
            <v>1500</v>
          </cell>
        </row>
        <row r="130">
          <cell r="A130" t="str">
            <v>b</v>
          </cell>
          <cell r="B130" t="str">
            <v>§óc tÊm ®an mèi nèi</v>
          </cell>
          <cell r="C130" t="str">
            <v>c¸i</v>
          </cell>
          <cell r="D130">
            <v>9681</v>
          </cell>
        </row>
        <row r="131">
          <cell r="A131" t="str">
            <v>TT4</v>
          </cell>
          <cell r="B131" t="str">
            <v>VËn chuyÓn mèi nèi</v>
          </cell>
          <cell r="C131" t="str">
            <v>tÊm</v>
          </cell>
          <cell r="D131">
            <v>9681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refreshError="1"/>
      <sheetData sheetId="137"/>
      <sheetData sheetId="138"/>
      <sheetData sheetId="139"/>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refreshError="1"/>
      <sheetData sheetId="248"/>
      <sheetData sheetId="249" refreshError="1"/>
      <sheetData sheetId="250"/>
      <sheetData sheetId="251" refreshError="1"/>
      <sheetData sheetId="252"/>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sheetData sheetId="278"/>
      <sheetData sheetId="279" refreshError="1"/>
      <sheetData sheetId="280" refreshError="1"/>
      <sheetData sheetId="281" refreshError="1"/>
      <sheetData sheetId="282" refreshError="1"/>
      <sheetData sheetId="283" refreshError="1"/>
      <sheetData sheetId="284"/>
      <sheetData sheetId="285"/>
      <sheetData sheetId="286"/>
      <sheetData sheetId="287" refreshError="1"/>
      <sheetData sheetId="28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ｶﾒﾗ関連展開(見積用）"/>
      <sheetName val="2004年受・売･在"/>
      <sheetName val="仕入計画"/>
      <sheetName val="最新個別原価表"/>
      <sheetName val="第4次新部品のみ"/>
      <sheetName val="Sheet1"/>
      <sheetName val="最新一括ＭＲＰ展開表"/>
      <sheetName val="Sheet1 (2)"/>
      <sheetName val="Sheet2"/>
    </sheetNames>
    <sheetDataSet>
      <sheetData sheetId="0" refreshError="1"/>
      <sheetData sheetId="1" refreshError="1"/>
      <sheetData sheetId="2" refreshError="1"/>
      <sheetData sheetId="3" refreshError="1"/>
      <sheetData sheetId="4"/>
      <sheetData sheetId="5" refreshError="1">
        <row r="17">
          <cell r="I17" t="str">
            <v>ＨＨ</v>
          </cell>
          <cell r="N17" t="str">
            <v>発注数</v>
          </cell>
        </row>
        <row r="18">
          <cell r="I18" t="str">
            <v>123396585B</v>
          </cell>
          <cell r="J18" t="str">
            <v>新規</v>
          </cell>
          <cell r="K18" t="str">
            <v>8P-1685#28(55)W*8/SH-SH</v>
          </cell>
          <cell r="L18" t="str">
            <v>KDC</v>
          </cell>
          <cell r="M18" t="str">
            <v>KDC</v>
          </cell>
          <cell r="N18">
            <v>15</v>
          </cell>
        </row>
        <row r="19">
          <cell r="I19" t="str">
            <v>1233977110</v>
          </cell>
          <cell r="J19" t="str">
            <v>新規</v>
          </cell>
          <cell r="K19" t="str">
            <v>4P1685#28(70)W*4/SH-SH</v>
          </cell>
          <cell r="L19" t="str">
            <v>KDC</v>
          </cell>
          <cell r="M19" t="str">
            <v>KDC</v>
          </cell>
          <cell r="N19">
            <v>15</v>
          </cell>
        </row>
        <row r="20">
          <cell r="I20" t="str">
            <v>1233977240</v>
          </cell>
          <cell r="J20" t="str">
            <v>新規</v>
          </cell>
          <cell r="K20" t="str">
            <v>3P1685#28(45)W*3/SH-SH</v>
          </cell>
          <cell r="L20" t="str">
            <v>KDC</v>
          </cell>
          <cell r="M20" t="str">
            <v>KDC</v>
          </cell>
          <cell r="N20">
            <v>15</v>
          </cell>
        </row>
        <row r="21">
          <cell r="I21" t="str">
            <v>1233977390</v>
          </cell>
          <cell r="J21" t="str">
            <v>新規</v>
          </cell>
          <cell r="K21" t="str">
            <v>2P1007#26(175)WW/PHPH</v>
          </cell>
          <cell r="L21" t="str">
            <v>KDC</v>
          </cell>
          <cell r="M21" t="str">
            <v>KDC</v>
          </cell>
          <cell r="N21">
            <v>4</v>
          </cell>
        </row>
        <row r="22">
          <cell r="I22" t="str">
            <v>1233979800</v>
          </cell>
          <cell r="J22" t="str">
            <v>新規</v>
          </cell>
          <cell r="K22" t="str">
            <v>10P1685#28(90)W*10/SH-SH</v>
          </cell>
          <cell r="L22" t="str">
            <v>KDC</v>
          </cell>
          <cell r="M22" t="str">
            <v>KDC</v>
          </cell>
          <cell r="N22">
            <v>15</v>
          </cell>
        </row>
        <row r="23">
          <cell r="I23" t="str">
            <v>1233979970</v>
          </cell>
          <cell r="J23" t="str">
            <v>新規</v>
          </cell>
          <cell r="K23" t="str">
            <v>6P1685#28(75)W*6/SH-SH</v>
          </cell>
          <cell r="L23" t="str">
            <v>KDC</v>
          </cell>
          <cell r="M23" t="str">
            <v>KDC</v>
          </cell>
          <cell r="N23">
            <v>15</v>
          </cell>
        </row>
        <row r="24">
          <cell r="I24" t="str">
            <v>1320693860</v>
          </cell>
          <cell r="J24" t="str">
            <v>新規</v>
          </cell>
          <cell r="K24" t="str">
            <v>CCC300 ﾊﾟｯｷﾝｸﾞｹｰｽ</v>
          </cell>
          <cell r="L24" t="str">
            <v>LOCAL</v>
          </cell>
          <cell r="M24" t="str">
            <v>LOCAL</v>
          </cell>
          <cell r="N24">
            <v>10</v>
          </cell>
        </row>
        <row r="25">
          <cell r="I25" t="str">
            <v>1320695680</v>
          </cell>
          <cell r="J25" t="str">
            <v>新規</v>
          </cell>
          <cell r="K25" t="str">
            <v>TCR0410 ﾕｿｳﾊﾞｺ</v>
          </cell>
          <cell r="L25" t="str">
            <v>LOCAL</v>
          </cell>
          <cell r="M25" t="str">
            <v>LOCAL</v>
          </cell>
          <cell r="N25">
            <v>1</v>
          </cell>
        </row>
        <row r="26">
          <cell r="I26" t="str">
            <v>1321609620</v>
          </cell>
          <cell r="J26" t="str">
            <v>新規</v>
          </cell>
          <cell r="K26" t="str">
            <v>C2900 ﾊﾟﾂｷﾝｸﾞｹ-ｽ</v>
          </cell>
          <cell r="L26" t="str">
            <v>LOCAL</v>
          </cell>
          <cell r="M26" t="str">
            <v>LOCAL</v>
          </cell>
          <cell r="N26">
            <v>5</v>
          </cell>
        </row>
        <row r="27">
          <cell r="I27" t="str">
            <v>6320407570</v>
          </cell>
          <cell r="J27" t="str">
            <v>新規</v>
          </cell>
          <cell r="K27" t="str">
            <v>CCC300 ｺｿｳﾊﾞｺ</v>
          </cell>
          <cell r="L27" t="str">
            <v>LOCAL</v>
          </cell>
          <cell r="M27" t="str">
            <v>LOCAL</v>
          </cell>
          <cell r="N27">
            <v>10</v>
          </cell>
        </row>
        <row r="28">
          <cell r="I28" t="str">
            <v>6320408900</v>
          </cell>
          <cell r="J28" t="str">
            <v>新規</v>
          </cell>
          <cell r="K28" t="str">
            <v>CMS90 ｺｿｳﾊﾞｺ</v>
          </cell>
          <cell r="L28" t="str">
            <v>LOCAL</v>
          </cell>
          <cell r="M28" t="str">
            <v>LOCAL</v>
          </cell>
          <cell r="N28">
            <v>4</v>
          </cell>
        </row>
        <row r="29">
          <cell r="I29" t="str">
            <v>6320411010</v>
          </cell>
          <cell r="J29" t="str">
            <v>新規</v>
          </cell>
          <cell r="K29" t="str">
            <v>C2900 ｺｿｳﾊﾞｺ</v>
          </cell>
          <cell r="L29" t="str">
            <v>LOCAL</v>
          </cell>
          <cell r="M29" t="str">
            <v>LOCAL</v>
          </cell>
          <cell r="N29">
            <v>5</v>
          </cell>
        </row>
        <row r="30">
          <cell r="I30" t="str">
            <v>133127948D</v>
          </cell>
          <cell r="J30" t="str">
            <v>新規</v>
          </cell>
          <cell r="K30" t="str">
            <v>CCV10 ﾄﾘｾﾂ (JPN)</v>
          </cell>
          <cell r="L30" t="str">
            <v>LOCAL</v>
          </cell>
          <cell r="M30" t="str">
            <v>LOCAL</v>
          </cell>
          <cell r="N30">
            <v>10</v>
          </cell>
        </row>
        <row r="31">
          <cell r="I31" t="str">
            <v>133128020B</v>
          </cell>
          <cell r="J31" t="str">
            <v>新規</v>
          </cell>
          <cell r="K31" t="str">
            <v>CCV10SS ﾄﾘｾﾂ (JPN)</v>
          </cell>
          <cell r="L31" t="str">
            <v>LOCAL</v>
          </cell>
          <cell r="M31" t="str">
            <v>LOCAL</v>
          </cell>
        </row>
        <row r="32">
          <cell r="I32" t="str">
            <v>1331282330</v>
          </cell>
          <cell r="J32" t="str">
            <v>新規</v>
          </cell>
          <cell r="K32" t="str">
            <v>CPV04 ﾄﾘｾﾂ(JPN)</v>
          </cell>
          <cell r="L32" t="str">
            <v>LOCAL</v>
          </cell>
          <cell r="M32" t="str">
            <v>LOCAL</v>
          </cell>
          <cell r="N32">
            <v>10</v>
          </cell>
        </row>
        <row r="33">
          <cell r="I33" t="str">
            <v>133128295A</v>
          </cell>
          <cell r="J33" t="str">
            <v>新規</v>
          </cell>
          <cell r="K33" t="str">
            <v>C2900 ﾄﾘｾﾂ(JPN)</v>
          </cell>
          <cell r="L33" t="str">
            <v>LOCAL</v>
          </cell>
          <cell r="M33" t="str">
            <v>LOCAL</v>
          </cell>
          <cell r="N33">
            <v>10</v>
          </cell>
        </row>
        <row r="34">
          <cell r="I34" t="str">
            <v>1331284460</v>
          </cell>
          <cell r="J34" t="str">
            <v>新規</v>
          </cell>
          <cell r="K34" t="str">
            <v>ZCYH601 ﾄﾘｾﾂ(JPN)</v>
          </cell>
          <cell r="L34" t="str">
            <v>LOCAL</v>
          </cell>
          <cell r="M34" t="str">
            <v>LOCAL</v>
          </cell>
          <cell r="N34">
            <v>10</v>
          </cell>
        </row>
        <row r="35">
          <cell r="I35" t="str">
            <v>1321610420</v>
          </cell>
          <cell r="J35" t="str">
            <v>新規</v>
          </cell>
          <cell r="K35" t="str">
            <v>C2900 ﾕｿｳﾊﾞｺ</v>
          </cell>
          <cell r="L35" t="str">
            <v>LOCAL</v>
          </cell>
          <cell r="M35" t="str">
            <v>LOCAL</v>
          </cell>
          <cell r="N35">
            <v>1</v>
          </cell>
        </row>
        <row r="36">
          <cell r="I36" t="str">
            <v>6321310950</v>
          </cell>
          <cell r="J36" t="str">
            <v>新規</v>
          </cell>
          <cell r="K36" t="str">
            <v>ｴｱｰｷｬｯﾌﾟ 290*740(140ﾌｸﾛ)</v>
          </cell>
          <cell r="L36" t="str">
            <v>LOCAL</v>
          </cell>
          <cell r="M36" t="str">
            <v>LOCAL</v>
          </cell>
          <cell r="N36">
            <v>50</v>
          </cell>
        </row>
        <row r="37">
          <cell r="I37" t="str">
            <v>113420812X</v>
          </cell>
          <cell r="J37" t="str">
            <v>新規</v>
          </cell>
          <cell r="K37" t="str">
            <v>EEVHB 6.3V 330MF</v>
          </cell>
          <cell r="L37" t="str">
            <v>SIIX</v>
          </cell>
          <cell r="M37" t="str">
            <v>SIIX</v>
          </cell>
          <cell r="N37">
            <v>1000</v>
          </cell>
        </row>
        <row r="38">
          <cell r="I38" t="str">
            <v>113405497X</v>
          </cell>
          <cell r="J38" t="str">
            <v>新規</v>
          </cell>
          <cell r="K38" t="str">
            <v>C 1608 50V 680PFCHJﾁｯﾌﾟT</v>
          </cell>
          <cell r="L38" t="str">
            <v>SIIX</v>
          </cell>
          <cell r="M38" t="str">
            <v>SIIX</v>
          </cell>
          <cell r="N38">
            <v>4000</v>
          </cell>
        </row>
        <row r="39">
          <cell r="I39" t="str">
            <v>114199074X</v>
          </cell>
          <cell r="J39" t="str">
            <v>新規</v>
          </cell>
          <cell r="K39" t="str">
            <v>SLF7045T 1000MH</v>
          </cell>
          <cell r="L39" t="str">
            <v>SIIX</v>
          </cell>
          <cell r="M39" t="str">
            <v>SIIX</v>
          </cell>
          <cell r="N39">
            <v>1000</v>
          </cell>
        </row>
        <row r="40">
          <cell r="I40" t="str">
            <v>114199089X</v>
          </cell>
          <cell r="J40" t="str">
            <v>新規</v>
          </cell>
          <cell r="K40" t="str">
            <v>SLF7045T 330MH</v>
          </cell>
          <cell r="L40" t="str">
            <v>SIIX</v>
          </cell>
          <cell r="M40" t="str">
            <v>SIIX</v>
          </cell>
          <cell r="N40">
            <v>1000</v>
          </cell>
        </row>
        <row r="41">
          <cell r="I41" t="str">
            <v>112803630X</v>
          </cell>
          <cell r="J41" t="str">
            <v>新規</v>
          </cell>
          <cell r="K41" t="str">
            <v>1608  1.2Kｵｰﾑ J    ﾁｯﾌﾟT</v>
          </cell>
          <cell r="L41" t="str">
            <v>SIIX</v>
          </cell>
          <cell r="M41" t="str">
            <v>SIIX</v>
          </cell>
          <cell r="N41">
            <v>5000</v>
          </cell>
        </row>
        <row r="42">
          <cell r="I42" t="str">
            <v>112804617X</v>
          </cell>
          <cell r="J42" t="str">
            <v>新規</v>
          </cell>
          <cell r="K42" t="str">
            <v>R1608 1/16W 3.3K DﾁｯﾌﾟT</v>
          </cell>
          <cell r="L42" t="str">
            <v>SIIX</v>
          </cell>
          <cell r="M42" t="str">
            <v>SIIX</v>
          </cell>
          <cell r="N42">
            <v>5000</v>
          </cell>
        </row>
        <row r="43">
          <cell r="I43" t="str">
            <v>112804620X</v>
          </cell>
          <cell r="J43" t="str">
            <v>新規</v>
          </cell>
          <cell r="K43" t="str">
            <v>1608 4.7Kｵｰﾑ 0.5%  ﾁｯﾌﾟT</v>
          </cell>
          <cell r="L43" t="str">
            <v>SIIX</v>
          </cell>
          <cell r="M43" t="str">
            <v>SIIX</v>
          </cell>
          <cell r="N43">
            <v>5000</v>
          </cell>
        </row>
        <row r="44">
          <cell r="I44" t="str">
            <v>112804837X</v>
          </cell>
          <cell r="J44" t="str">
            <v>新規</v>
          </cell>
          <cell r="K44" t="str">
            <v>MCR50 68ｵｰﾑ 1/2W</v>
          </cell>
          <cell r="L44" t="str">
            <v>SIIX</v>
          </cell>
          <cell r="M44" t="str">
            <v>SIIX</v>
          </cell>
          <cell r="N44">
            <v>4000</v>
          </cell>
        </row>
        <row r="45">
          <cell r="I45" t="str">
            <v>112805177X</v>
          </cell>
          <cell r="J45" t="str">
            <v>新規</v>
          </cell>
          <cell r="K45" t="str">
            <v>R5025 1/2W 470ｵｰﾑ JﾁｯﾌﾟT</v>
          </cell>
          <cell r="L45" t="str">
            <v>SIIX</v>
          </cell>
          <cell r="M45" t="str">
            <v>SIIX</v>
          </cell>
          <cell r="N45">
            <v>4000</v>
          </cell>
        </row>
        <row r="46">
          <cell r="I46" t="str">
            <v>112805232X</v>
          </cell>
          <cell r="J46" t="str">
            <v>新規</v>
          </cell>
          <cell r="K46" t="str">
            <v>R 5025 1/2W 1.8K   JﾁﾂﾌﾟT</v>
          </cell>
          <cell r="L46" t="str">
            <v>SIIX</v>
          </cell>
          <cell r="M46" t="str">
            <v>SIIX</v>
          </cell>
          <cell r="N46">
            <v>4000</v>
          </cell>
        </row>
        <row r="47">
          <cell r="I47" t="str">
            <v>112805584X</v>
          </cell>
          <cell r="J47" t="str">
            <v>新規</v>
          </cell>
          <cell r="K47" t="str">
            <v>R 1608 1/16W330ｵｰﾑDﾁｯﾌﾟT</v>
          </cell>
          <cell r="L47" t="str">
            <v>SIIX</v>
          </cell>
          <cell r="M47" t="str">
            <v>SIIX</v>
          </cell>
          <cell r="N47">
            <v>5000</v>
          </cell>
        </row>
        <row r="48">
          <cell r="I48" t="str">
            <v>112806118X</v>
          </cell>
          <cell r="J48" t="str">
            <v>新規</v>
          </cell>
          <cell r="K48" t="str">
            <v>R3225 1/3W 75ｵｰﾑ J      TAPING</v>
          </cell>
          <cell r="L48" t="str">
            <v>SIIX</v>
          </cell>
          <cell r="M48" t="str">
            <v>SIIX</v>
          </cell>
          <cell r="N48">
            <v>4000</v>
          </cell>
        </row>
        <row r="49">
          <cell r="I49" t="str">
            <v>113420825X</v>
          </cell>
          <cell r="J49" t="str">
            <v>新規</v>
          </cell>
          <cell r="K49" t="str">
            <v>RGV 35V 100MF</v>
          </cell>
          <cell r="L49" t="str">
            <v>SIIX 大阪</v>
          </cell>
          <cell r="M49" t="str">
            <v>SIIX 大阪</v>
          </cell>
          <cell r="N49">
            <v>500</v>
          </cell>
        </row>
        <row r="50">
          <cell r="I50" t="str">
            <v>1000733420</v>
          </cell>
          <cell r="J50" t="str">
            <v>新規</v>
          </cell>
          <cell r="K50" t="str">
            <v>ﾊﾞﾘﾌｫ-ｶﾙﾚﾝｽﾞQC2Z0214ABC1</v>
          </cell>
          <cell r="L50" t="str">
            <v>CBC</v>
          </cell>
          <cell r="M50" t="str">
            <v>TAKEX</v>
          </cell>
          <cell r="N50">
            <v>5</v>
          </cell>
        </row>
        <row r="51">
          <cell r="I51" t="str">
            <v>1000735350</v>
          </cell>
          <cell r="J51" t="str">
            <v>新規</v>
          </cell>
          <cell r="K51" t="str">
            <v>ﾊﾞﾘﾌｫｰｶﾙﾚﾝｽﾞ TG2Z2814FCS-2</v>
          </cell>
          <cell r="L51">
            <v>0</v>
          </cell>
          <cell r="M51" t="str">
            <v>TAKEX</v>
          </cell>
          <cell r="N51">
            <v>5</v>
          </cell>
        </row>
        <row r="52">
          <cell r="I52" t="str">
            <v>1000735420</v>
          </cell>
          <cell r="J52" t="str">
            <v>新規</v>
          </cell>
          <cell r="K52" t="str">
            <v>HCS802D ｶﾒﾗﾄﾘﾂｹｶﾅｸﾞ</v>
          </cell>
          <cell r="L52">
            <v>0</v>
          </cell>
          <cell r="M52" t="str">
            <v>TAKEX</v>
          </cell>
          <cell r="N52">
            <v>5</v>
          </cell>
        </row>
        <row r="53">
          <cell r="I53" t="str">
            <v>1233978760</v>
          </cell>
          <cell r="J53" t="str">
            <v>新規</v>
          </cell>
          <cell r="K53" t="str">
            <v>4P-1061#28(50)B*4/DF13-ZH</v>
          </cell>
          <cell r="L53" t="str">
            <v>ﾀﾞｲﾄｴﾚｸﾄﾛﾝ</v>
          </cell>
          <cell r="M53" t="str">
            <v>TAKEX</v>
          </cell>
          <cell r="N53">
            <v>10</v>
          </cell>
        </row>
        <row r="54">
          <cell r="I54" t="str">
            <v>1230109510</v>
          </cell>
          <cell r="J54" t="str">
            <v>新規</v>
          </cell>
          <cell r="K54" t="str">
            <v>BNC HXC0328-01-010</v>
          </cell>
          <cell r="L54" t="str">
            <v>おおとり</v>
          </cell>
          <cell r="M54" t="str">
            <v>TAKEX</v>
          </cell>
          <cell r="N54">
            <v>18</v>
          </cell>
        </row>
        <row r="55">
          <cell r="I55" t="str">
            <v>1230109620</v>
          </cell>
          <cell r="J55" t="str">
            <v>新規</v>
          </cell>
          <cell r="K55" t="str">
            <v>BNC HXC0330-01-010 SW</v>
          </cell>
          <cell r="L55" t="str">
            <v>おおとり</v>
          </cell>
          <cell r="M55" t="str">
            <v>TAKEX</v>
          </cell>
          <cell r="N55">
            <v>18</v>
          </cell>
        </row>
        <row r="56">
          <cell r="I56" t="str">
            <v>1133288660</v>
          </cell>
          <cell r="J56" t="str">
            <v>新規</v>
          </cell>
          <cell r="K56" t="str">
            <v>CE04 YXF 50V 10MF</v>
          </cell>
          <cell r="L56" t="str">
            <v>SIIX 大阪</v>
          </cell>
          <cell r="M56" t="str">
            <v>TAKEX</v>
          </cell>
          <cell r="N56">
            <v>18</v>
          </cell>
        </row>
        <row r="57">
          <cell r="I57" t="str">
            <v>111012677X</v>
          </cell>
          <cell r="J57" t="str">
            <v>新規</v>
          </cell>
          <cell r="K57" t="str">
            <v>2SB1188-QR  T100</v>
          </cell>
          <cell r="L57" t="str">
            <v xml:space="preserve">SIIX </v>
          </cell>
          <cell r="M57" t="str">
            <v>TAKEX</v>
          </cell>
          <cell r="N57">
            <v>100</v>
          </cell>
        </row>
        <row r="58">
          <cell r="I58" t="str">
            <v>115511923X</v>
          </cell>
          <cell r="J58" t="str">
            <v>新規</v>
          </cell>
          <cell r="K58" t="str">
            <v>A6S-3102-P</v>
          </cell>
          <cell r="L58" t="str">
            <v xml:space="preserve">SIIX </v>
          </cell>
          <cell r="M58" t="str">
            <v>TAKEX</v>
          </cell>
          <cell r="N58">
            <v>100</v>
          </cell>
        </row>
        <row r="59">
          <cell r="I59" t="str">
            <v>1232680080</v>
          </cell>
          <cell r="J59" t="str">
            <v>新規</v>
          </cell>
          <cell r="K59" t="str">
            <v>S4B-ZR</v>
          </cell>
          <cell r="L59" t="str">
            <v xml:space="preserve">SIIX </v>
          </cell>
          <cell r="M59" t="str">
            <v>TAKEX</v>
          </cell>
          <cell r="N59">
            <v>20</v>
          </cell>
        </row>
        <row r="60">
          <cell r="I60" t="str">
            <v>123362386X</v>
          </cell>
          <cell r="J60" t="str">
            <v>新規</v>
          </cell>
          <cell r="K60" t="str">
            <v>BM06B-SRSS-TB</v>
          </cell>
          <cell r="L60" t="str">
            <v xml:space="preserve">SIIX </v>
          </cell>
          <cell r="M60" t="str">
            <v>TAKEX</v>
          </cell>
          <cell r="N60">
            <v>100</v>
          </cell>
        </row>
        <row r="61">
          <cell r="I61" t="str">
            <v>123362557X</v>
          </cell>
          <cell r="J61" t="str">
            <v>新規</v>
          </cell>
          <cell r="K61" t="str">
            <v>BM04B-SRSS-TB</v>
          </cell>
          <cell r="L61" t="str">
            <v xml:space="preserve">SIIX </v>
          </cell>
          <cell r="M61" t="str">
            <v>TAKEX</v>
          </cell>
          <cell r="N61">
            <v>100</v>
          </cell>
        </row>
        <row r="62">
          <cell r="I62" t="str">
            <v>123362568X</v>
          </cell>
          <cell r="J62" t="str">
            <v>新規</v>
          </cell>
          <cell r="K62" t="str">
            <v>BM03B-SRSS-TB</v>
          </cell>
          <cell r="L62" t="str">
            <v xml:space="preserve">SIIX </v>
          </cell>
          <cell r="M62" t="str">
            <v>TAKEX</v>
          </cell>
          <cell r="N62">
            <v>100</v>
          </cell>
        </row>
        <row r="63">
          <cell r="I63" t="str">
            <v>6235300890</v>
          </cell>
          <cell r="J63" t="str">
            <v>新規</v>
          </cell>
          <cell r="K63" t="str">
            <v>SSH-003T-P0.2</v>
          </cell>
          <cell r="L63" t="str">
            <v xml:space="preserve">SIIX </v>
          </cell>
          <cell r="M63" t="str">
            <v>TAKEX</v>
          </cell>
          <cell r="N63">
            <v>1000</v>
          </cell>
        </row>
        <row r="64">
          <cell r="I64" t="str">
            <v>1020245350</v>
          </cell>
          <cell r="J64" t="str">
            <v>新規</v>
          </cell>
          <cell r="K64" t="str">
            <v>SBB-213 ｽﾘｰﾌﾞL=13</v>
          </cell>
          <cell r="L64" t="str">
            <v>おおとり</v>
          </cell>
          <cell r="M64" t="str">
            <v>TAKEX</v>
          </cell>
          <cell r="N64">
            <v>15</v>
          </cell>
        </row>
        <row r="65">
          <cell r="I65" t="str">
            <v>1230331670</v>
          </cell>
          <cell r="J65" t="str">
            <v>新規</v>
          </cell>
          <cell r="K65" t="str">
            <v>ｼﾞｬｯｸ SVJ-420100 4P</v>
          </cell>
          <cell r="L65" t="str">
            <v>おおとり</v>
          </cell>
          <cell r="M65" t="str">
            <v>TAKEX</v>
          </cell>
          <cell r="N65">
            <v>15</v>
          </cell>
        </row>
        <row r="66">
          <cell r="I66" t="str">
            <v>6235205610</v>
          </cell>
          <cell r="J66" t="str">
            <v>新規</v>
          </cell>
          <cell r="K66" t="str">
            <v>VHR-5N</v>
          </cell>
          <cell r="L66" t="str">
            <v>おおとり</v>
          </cell>
          <cell r="M66" t="str">
            <v>TAKEX</v>
          </cell>
          <cell r="N66">
            <v>10</v>
          </cell>
        </row>
        <row r="67">
          <cell r="I67" t="str">
            <v>1065301110</v>
          </cell>
          <cell r="J67" t="str">
            <v>新規</v>
          </cell>
          <cell r="K67" t="str">
            <v>VC2200 ﾘﾝｸﾞﾘﾃｰﾅ</v>
          </cell>
          <cell r="L67" t="str">
            <v>おおとり</v>
          </cell>
          <cell r="M67" t="str">
            <v>TAKEX</v>
          </cell>
          <cell r="N67">
            <v>15</v>
          </cell>
        </row>
        <row r="68">
          <cell r="I68" t="str">
            <v>1023001630</v>
          </cell>
          <cell r="J68" t="str">
            <v>新規</v>
          </cell>
          <cell r="K68" t="str">
            <v>CCV40 ｺｳｶﾞｸLPF 8.4*8.9</v>
          </cell>
          <cell r="L68" t="str">
            <v>おおとり</v>
          </cell>
          <cell r="M68" t="str">
            <v>TAKEX</v>
          </cell>
          <cell r="N68">
            <v>8</v>
          </cell>
        </row>
        <row r="69">
          <cell r="I69" t="str">
            <v>1023001760</v>
          </cell>
          <cell r="J69" t="str">
            <v>新規</v>
          </cell>
          <cell r="K69" t="str">
            <v>C-2900 ｺｳｶﾞｸ LPF 7.3*7.8</v>
          </cell>
          <cell r="L69" t="str">
            <v>おおとり</v>
          </cell>
          <cell r="M69" t="str">
            <v>TAKEX</v>
          </cell>
          <cell r="N69">
            <v>12</v>
          </cell>
        </row>
        <row r="70">
          <cell r="I70" t="str">
            <v>1312120750</v>
          </cell>
          <cell r="J70" t="str">
            <v>新規</v>
          </cell>
          <cell r="K70" t="str">
            <v>ﾃｲｶｸﾒｲﾊﾞﾝ ﾑｼﾞ 7ｾｯﾄ</v>
          </cell>
          <cell r="L70" t="str">
            <v>おおとり</v>
          </cell>
          <cell r="M70" t="str">
            <v>TAKEX</v>
          </cell>
          <cell r="N70">
            <v>200</v>
          </cell>
        </row>
        <row r="71">
          <cell r="I71" t="str">
            <v>6063200180</v>
          </cell>
          <cell r="J71" t="str">
            <v>新規</v>
          </cell>
          <cell r="K71" t="str">
            <v>-ｽﾜﾘﾂｷﾄﾒﾈｼﾞ 4*4FEﾎﾟﾘｼ-ﾙ</v>
          </cell>
          <cell r="L71" t="str">
            <v>おおとり</v>
          </cell>
          <cell r="M71" t="str">
            <v>TAKEX</v>
          </cell>
          <cell r="N71">
            <v>100</v>
          </cell>
        </row>
        <row r="72">
          <cell r="I72" t="str">
            <v>111067039X</v>
          </cell>
          <cell r="J72" t="str">
            <v>新規</v>
          </cell>
          <cell r="K72" t="str">
            <v>CXD1267AN-T4  16ﾃ-ﾌﾟ</v>
          </cell>
          <cell r="L72" t="str">
            <v>㈱ユーエスシー</v>
          </cell>
          <cell r="M72" t="str">
            <v>TAKEX</v>
          </cell>
          <cell r="N72">
            <v>50</v>
          </cell>
        </row>
        <row r="73">
          <cell r="I73" t="str">
            <v>1110903340</v>
          </cell>
          <cell r="J73" t="str">
            <v>新規</v>
          </cell>
          <cell r="K73" t="str">
            <v>ICX228AK</v>
          </cell>
          <cell r="L73" t="str">
            <v>㈱ユーエスシー</v>
          </cell>
          <cell r="M73" t="str">
            <v>TAKEX</v>
          </cell>
          <cell r="N73">
            <v>18</v>
          </cell>
        </row>
        <row r="74">
          <cell r="I74" t="str">
            <v>1012145790</v>
          </cell>
          <cell r="J74" t="str">
            <v>新規</v>
          </cell>
          <cell r="K74" t="str">
            <v>CCV10 ｼﾀｶﾊﾞｰ ｷｼﾞ</v>
          </cell>
          <cell r="L74" t="str">
            <v>HIROTA</v>
          </cell>
          <cell r="M74" t="str">
            <v>TAKEX</v>
          </cell>
        </row>
        <row r="75">
          <cell r="I75" t="str">
            <v>1012145840</v>
          </cell>
          <cell r="J75" t="str">
            <v>新規</v>
          </cell>
          <cell r="K75" t="str">
            <v>CCV10 ｳｴｶﾊﾞｰ ｷｼﾞ</v>
          </cell>
          <cell r="L75" t="str">
            <v>HIROTA</v>
          </cell>
          <cell r="M75" t="str">
            <v>TAKEX</v>
          </cell>
        </row>
        <row r="76">
          <cell r="I76" t="str">
            <v>101352998A</v>
          </cell>
          <cell r="J76" t="str">
            <v>新規</v>
          </cell>
          <cell r="K76" t="str">
            <v>CCV10 ﾘｱﾊﾟﾈﾙ ｷｼﾞ</v>
          </cell>
          <cell r="L76" t="str">
            <v>HIROTA</v>
          </cell>
          <cell r="M76" t="str">
            <v>TAKEX</v>
          </cell>
          <cell r="N76">
            <v>20</v>
          </cell>
        </row>
        <row r="77">
          <cell r="I77" t="str">
            <v>1240430910</v>
          </cell>
          <cell r="J77" t="str">
            <v>新規</v>
          </cell>
          <cell r="K77" t="str">
            <v>CV10ｾｯﾃﾝｶﾅｸﾞ</v>
          </cell>
          <cell r="L77" t="str">
            <v>HIROTA</v>
          </cell>
          <cell r="M77" t="str">
            <v>TAKEX</v>
          </cell>
          <cell r="N77">
            <v>20</v>
          </cell>
        </row>
        <row r="78">
          <cell r="I78" t="str">
            <v>115222043B</v>
          </cell>
          <cell r="J78" t="str">
            <v>新規</v>
          </cell>
          <cell r="K78" t="str">
            <v>P6G-CV40 CAMERA NEW 112*186</v>
          </cell>
          <cell r="L78" t="str">
            <v>おおとり</v>
          </cell>
          <cell r="M78" t="str">
            <v>TAKEX</v>
          </cell>
          <cell r="N78">
            <v>6</v>
          </cell>
        </row>
        <row r="79">
          <cell r="I79" t="str">
            <v>1111232630</v>
          </cell>
          <cell r="J79" t="str">
            <v>新規</v>
          </cell>
          <cell r="K79" t="str">
            <v>UPD780054GK TOAROM2</v>
          </cell>
          <cell r="L79" t="str">
            <v>日立</v>
          </cell>
          <cell r="M79" t="str">
            <v>TAKEX</v>
          </cell>
          <cell r="N79">
            <v>30</v>
          </cell>
        </row>
        <row r="80">
          <cell r="I80" t="str">
            <v>1113169440</v>
          </cell>
          <cell r="J80" t="str">
            <v>新規</v>
          </cell>
          <cell r="K80" t="str">
            <v>SR02120</v>
          </cell>
          <cell r="L80" t="str">
            <v>日立</v>
          </cell>
          <cell r="M80" t="str">
            <v>TAKEX</v>
          </cell>
          <cell r="N80">
            <v>30</v>
          </cell>
        </row>
        <row r="81">
          <cell r="I81" t="str">
            <v>1113169530</v>
          </cell>
          <cell r="J81" t="str">
            <v>新規</v>
          </cell>
          <cell r="K81" t="str">
            <v>HD49334F</v>
          </cell>
          <cell r="L81" t="str">
            <v>日立</v>
          </cell>
          <cell r="M81" t="str">
            <v>TAKEX</v>
          </cell>
          <cell r="N81">
            <v>30</v>
          </cell>
        </row>
        <row r="82">
          <cell r="I82" t="str">
            <v>1240419500</v>
          </cell>
          <cell r="J82" t="str">
            <v>新規</v>
          </cell>
          <cell r="K82" t="str">
            <v>VC2110S ｽﾌﾟﾘﾝｸﾞ ｸﾛﾆｯｹﾙ</v>
          </cell>
          <cell r="L82" t="str">
            <v>おおとり</v>
          </cell>
          <cell r="M82" t="str">
            <v>TAKEX</v>
          </cell>
          <cell r="N82">
            <v>13</v>
          </cell>
        </row>
        <row r="83">
          <cell r="I83" t="str">
            <v>1023170550</v>
          </cell>
          <cell r="J83" t="str">
            <v>新規</v>
          </cell>
          <cell r="K83" t="str">
            <v>CCC300 ﾏｳﾝﾄｶﾅｸﾞ</v>
          </cell>
          <cell r="L83" t="str">
            <v>おおとり</v>
          </cell>
          <cell r="M83" t="str">
            <v>TAKEX</v>
          </cell>
          <cell r="N83">
            <v>18</v>
          </cell>
        </row>
        <row r="84">
          <cell r="I84" t="str">
            <v>111068582X</v>
          </cell>
          <cell r="J84" t="str">
            <v>新規</v>
          </cell>
          <cell r="K84" t="str">
            <v>NJM78M12DL1A(TE1)</v>
          </cell>
          <cell r="L84" t="str">
            <v>おおとり</v>
          </cell>
          <cell r="M84" t="str">
            <v>TAKEX</v>
          </cell>
          <cell r="N84">
            <v>50</v>
          </cell>
        </row>
        <row r="85">
          <cell r="I85" t="str">
            <v>1013534500</v>
          </cell>
          <cell r="J85" t="str">
            <v>新規</v>
          </cell>
          <cell r="K85" t="str">
            <v>CPV04 ﾘｱﾊﾟﾈﾙ ｷｼﾞ</v>
          </cell>
          <cell r="L85" t="str">
            <v>HIROTA</v>
          </cell>
          <cell r="M85" t="str">
            <v>TAKEX</v>
          </cell>
          <cell r="N85">
            <v>10</v>
          </cell>
        </row>
        <row r="86">
          <cell r="I86" t="str">
            <v>1311784010</v>
          </cell>
          <cell r="J86" t="str">
            <v>新規</v>
          </cell>
          <cell r="K86" t="str">
            <v>VC2300 ｶﾊﾞｰﾗﾍﾞﾙ</v>
          </cell>
          <cell r="L86" t="str">
            <v>東電</v>
          </cell>
          <cell r="M86" t="str">
            <v>TAKEX</v>
          </cell>
          <cell r="N86">
            <v>20</v>
          </cell>
        </row>
        <row r="87">
          <cell r="I87" t="str">
            <v>1020242450</v>
          </cell>
          <cell r="J87" t="str">
            <v>新規</v>
          </cell>
          <cell r="K87" t="str">
            <v>CCDｽﾍﾟｰｻ 0.8MM</v>
          </cell>
          <cell r="L87" t="str">
            <v>おおとり</v>
          </cell>
          <cell r="M87" t="str">
            <v>TAKEX</v>
          </cell>
          <cell r="N87">
            <v>20</v>
          </cell>
        </row>
        <row r="88">
          <cell r="I88" t="str">
            <v>1021511650</v>
          </cell>
          <cell r="J88" t="str">
            <v>新規</v>
          </cell>
          <cell r="K88" t="str">
            <v>D5.5 ｶｸﾂﾏﾐｶﾞｲﾄﾞ ﾀﾞｲ=1</v>
          </cell>
          <cell r="L88" t="str">
            <v>おおとり</v>
          </cell>
          <cell r="M88" t="str">
            <v>TAKEX</v>
          </cell>
          <cell r="N88">
            <v>20</v>
          </cell>
        </row>
        <row r="89">
          <cell r="I89" t="str">
            <v>105026666A</v>
          </cell>
          <cell r="J89" t="str">
            <v>新規</v>
          </cell>
          <cell r="K89" t="str">
            <v>CCC250 ﾌｨﾙﾀｸｯｼｮﾝ</v>
          </cell>
          <cell r="L89" t="str">
            <v>おおとり</v>
          </cell>
          <cell r="M89" t="str">
            <v>TAKEX</v>
          </cell>
          <cell r="N89">
            <v>20</v>
          </cell>
        </row>
        <row r="90">
          <cell r="I90" t="str">
            <v>1152014350</v>
          </cell>
          <cell r="J90" t="str">
            <v>新規</v>
          </cell>
          <cell r="K90" t="str">
            <v>P1F-CV11CS LENS 112*110</v>
          </cell>
          <cell r="L90" t="str">
            <v>中国</v>
          </cell>
          <cell r="M90" t="str">
            <v>TAKEX</v>
          </cell>
          <cell r="N90">
            <v>5</v>
          </cell>
        </row>
        <row r="91">
          <cell r="I91" t="str">
            <v>1021540740</v>
          </cell>
          <cell r="J91" t="str">
            <v>新規</v>
          </cell>
          <cell r="K91" t="str">
            <v>CCC300 ﾏｳﾝﾄﾍﾞｰｽ</v>
          </cell>
          <cell r="L91" t="str">
            <v>タケックス</v>
          </cell>
          <cell r="M91" t="str">
            <v>TAKEX</v>
          </cell>
          <cell r="N91">
            <v>20</v>
          </cell>
        </row>
        <row r="92">
          <cell r="I92" t="str">
            <v>1021543910</v>
          </cell>
          <cell r="J92" t="str">
            <v>新規</v>
          </cell>
          <cell r="K92" t="str">
            <v>CCV10 ﾚﾝｽﾞﾏｳﾝﾄ</v>
          </cell>
          <cell r="L92" t="str">
            <v>タケックス</v>
          </cell>
          <cell r="M92" t="str">
            <v>TAKEX</v>
          </cell>
          <cell r="N92">
            <v>10</v>
          </cell>
        </row>
        <row r="93">
          <cell r="I93" t="str">
            <v>1210389530</v>
          </cell>
          <cell r="J93" t="str">
            <v>新規</v>
          </cell>
          <cell r="K93" t="str">
            <v>CCV10 ﾘｱｶﾊﾞｰ</v>
          </cell>
          <cell r="L93" t="str">
            <v>SHOWPLA</v>
          </cell>
          <cell r="M93" t="str">
            <v>TAKEX</v>
          </cell>
          <cell r="N93">
            <v>10</v>
          </cell>
        </row>
        <row r="94">
          <cell r="I94" t="str">
            <v>1210389640</v>
          </cell>
          <cell r="J94" t="str">
            <v>新規</v>
          </cell>
          <cell r="K94" t="str">
            <v>CCV10 ﾌﾛﾝﾄｶﾊﾞｰ</v>
          </cell>
          <cell r="L94" t="str">
            <v>SHOWPLA</v>
          </cell>
          <cell r="M94" t="str">
            <v>TAKEX</v>
          </cell>
          <cell r="N94">
            <v>10</v>
          </cell>
        </row>
        <row r="95">
          <cell r="I95" t="str">
            <v>1133244600</v>
          </cell>
          <cell r="J95" t="str">
            <v>新規</v>
          </cell>
          <cell r="K95" t="str">
            <v>25V100MF(BP)</v>
          </cell>
          <cell r="L95" t="str">
            <v>おおとり</v>
          </cell>
          <cell r="M95" t="str">
            <v>TAKEX</v>
          </cell>
          <cell r="N95">
            <v>20</v>
          </cell>
        </row>
        <row r="96">
          <cell r="I96" t="str">
            <v>1133245410</v>
          </cell>
          <cell r="J96" t="str">
            <v>新規</v>
          </cell>
          <cell r="K96" t="str">
            <v>CE04KME35V 22MF(BP)VB</v>
          </cell>
          <cell r="L96" t="str">
            <v>SIIX</v>
          </cell>
          <cell r="M96" t="str">
            <v>TAKEX</v>
          </cell>
          <cell r="N96">
            <v>20</v>
          </cell>
        </row>
        <row r="97">
          <cell r="I97" t="str">
            <v>101171207A</v>
          </cell>
          <cell r="J97" t="str">
            <v>新規</v>
          </cell>
          <cell r="K97" t="str">
            <v>VC2300 ｶﾑ</v>
          </cell>
          <cell r="L97" t="str">
            <v>タケックス</v>
          </cell>
          <cell r="M97" t="str">
            <v>TAKEX</v>
          </cell>
          <cell r="N97">
            <v>20</v>
          </cell>
        </row>
        <row r="98">
          <cell r="I98" t="str">
            <v>1020517970</v>
          </cell>
          <cell r="J98" t="str">
            <v>新規</v>
          </cell>
          <cell r="K98" t="str">
            <v>VC2200 ｶﾊﾞｰ</v>
          </cell>
          <cell r="L98" t="str">
            <v>タケックス</v>
          </cell>
          <cell r="M98" t="str">
            <v>TAKEX</v>
          </cell>
          <cell r="N98">
            <v>20</v>
          </cell>
        </row>
        <row r="99">
          <cell r="I99" t="str">
            <v>1210334820</v>
          </cell>
          <cell r="J99" t="str">
            <v>新規</v>
          </cell>
          <cell r="K99" t="str">
            <v>CC1000 ﾋﾞｼﾞｺﾝｶﾊﾞｰ</v>
          </cell>
          <cell r="L99" t="str">
            <v>タケックス</v>
          </cell>
          <cell r="M99" t="str">
            <v>TAKEX</v>
          </cell>
          <cell r="N99">
            <v>10</v>
          </cell>
        </row>
        <row r="100">
          <cell r="I100" t="str">
            <v>201210426A</v>
          </cell>
          <cell r="J100" t="str">
            <v>新規</v>
          </cell>
          <cell r="K100" t="str">
            <v>CCV10 ｼﾀｶﾊﾞｰ ﾇﾘ</v>
          </cell>
          <cell r="L100" t="str">
            <v>PAKER</v>
          </cell>
          <cell r="M100" t="str">
            <v>TAKEX</v>
          </cell>
          <cell r="N100">
            <v>10</v>
          </cell>
        </row>
        <row r="101">
          <cell r="I101" t="str">
            <v>201210431A</v>
          </cell>
          <cell r="J101" t="str">
            <v>新規</v>
          </cell>
          <cell r="K101" t="str">
            <v>CCV10 ｳｴｶﾊﾞｰ ﾇﾘ</v>
          </cell>
          <cell r="L101" t="str">
            <v>PAKER</v>
          </cell>
          <cell r="M101" t="str">
            <v>TAKEX</v>
          </cell>
          <cell r="N101">
            <v>10</v>
          </cell>
        </row>
        <row r="102">
          <cell r="I102" t="str">
            <v>201350878A</v>
          </cell>
          <cell r="J102" t="str">
            <v>新規</v>
          </cell>
          <cell r="K102" t="str">
            <v>CCV10 ﾌﾛﾝﾄﾊﾟﾈﾙ ﾇﾘ</v>
          </cell>
          <cell r="L102" t="str">
            <v>PAKER</v>
          </cell>
          <cell r="M102" t="str">
            <v>TAKEX</v>
          </cell>
          <cell r="N102">
            <v>10</v>
          </cell>
        </row>
        <row r="103">
          <cell r="I103" t="str">
            <v>6252000470</v>
          </cell>
          <cell r="J103" t="str">
            <v>新規</v>
          </cell>
          <cell r="K103" t="str">
            <v>AWG1672#22 ｸﾛ 280-15-15</v>
          </cell>
          <cell r="L103" t="str">
            <v>TVC</v>
          </cell>
          <cell r="M103" t="str">
            <v>TVC</v>
          </cell>
        </row>
        <row r="104">
          <cell r="I104" t="str">
            <v>6252010460</v>
          </cell>
          <cell r="J104" t="str">
            <v>新規</v>
          </cell>
          <cell r="K104" t="str">
            <v>AWG1672#22 ｼﾛ 280-15-15</v>
          </cell>
          <cell r="L104" t="str">
            <v>TVC</v>
          </cell>
          <cell r="M104" t="str">
            <v>TVC</v>
          </cell>
        </row>
        <row r="105">
          <cell r="I105" t="str">
            <v>2013508540</v>
          </cell>
          <cell r="J105" t="str">
            <v>新規</v>
          </cell>
          <cell r="K105" t="str">
            <v>CCV10 ﾘｱﾊﾟﾈﾙ ｼﾙｸ</v>
          </cell>
          <cell r="L105" t="str">
            <v>TVC</v>
          </cell>
          <cell r="M105" t="str">
            <v>TVC</v>
          </cell>
        </row>
        <row r="106">
          <cell r="I106" t="str">
            <v>2013521130</v>
          </cell>
          <cell r="J106" t="str">
            <v>新規</v>
          </cell>
          <cell r="K106" t="str">
            <v>CPV04 ﾘｱﾊﾟﾈﾙ ｼﾙｸ</v>
          </cell>
          <cell r="L106" t="str">
            <v>TVC</v>
          </cell>
          <cell r="M106" t="str">
            <v>TVC</v>
          </cell>
        </row>
        <row r="107">
          <cell r="I107" t="str">
            <v>123360593X</v>
          </cell>
          <cell r="J107" t="str">
            <v>新規</v>
          </cell>
          <cell r="K107" t="str">
            <v>DF13A-4P-1.25H  24MMﾃ-ﾌﾟ</v>
          </cell>
          <cell r="L107" t="str">
            <v>おおとり</v>
          </cell>
          <cell r="M107" t="str">
            <v>おおとり</v>
          </cell>
          <cell r="N107">
            <v>1000</v>
          </cell>
        </row>
        <row r="108">
          <cell r="I108" t="str">
            <v>112066516X</v>
          </cell>
          <cell r="J108" t="str">
            <v>新規</v>
          </cell>
          <cell r="K108" t="str">
            <v>RH03AVAN3J 1K   ﾁｯﾌﾟT</v>
          </cell>
          <cell r="L108" t="str">
            <v>おおとり</v>
          </cell>
          <cell r="M108" t="str">
            <v>おおとり</v>
          </cell>
          <cell r="N108">
            <v>400</v>
          </cell>
        </row>
        <row r="109">
          <cell r="I109" t="str">
            <v>113135114X</v>
          </cell>
          <cell r="J109" t="str">
            <v>新規</v>
          </cell>
          <cell r="K109" t="str">
            <v>6032C3 25V 10MF</v>
          </cell>
          <cell r="L109" t="str">
            <v>おおとり</v>
          </cell>
          <cell r="M109" t="str">
            <v>おおとり</v>
          </cell>
          <cell r="N109">
            <v>600</v>
          </cell>
        </row>
        <row r="110">
          <cell r="I110" t="str">
            <v>113420801X</v>
          </cell>
          <cell r="J110" t="str">
            <v>新規</v>
          </cell>
          <cell r="K110" t="str">
            <v>MVY 25V 470MF</v>
          </cell>
          <cell r="L110" t="str">
            <v>おおとり</v>
          </cell>
          <cell r="M110" t="str">
            <v>おおとり</v>
          </cell>
          <cell r="N110">
            <v>500</v>
          </cell>
        </row>
        <row r="111">
          <cell r="I111" t="str">
            <v>113421158X</v>
          </cell>
          <cell r="J111" t="str">
            <v>新規</v>
          </cell>
          <cell r="K111" t="str">
            <v>MVY 10VC 470MF</v>
          </cell>
          <cell r="L111" t="str">
            <v>おおとり</v>
          </cell>
          <cell r="M111" t="str">
            <v>おおとり</v>
          </cell>
          <cell r="N111">
            <v>500</v>
          </cell>
        </row>
        <row r="112">
          <cell r="I112" t="str">
            <v>113421169X</v>
          </cell>
          <cell r="J112" t="str">
            <v>新規</v>
          </cell>
          <cell r="K112" t="str">
            <v>MVY 16VC 470MF</v>
          </cell>
          <cell r="L112" t="str">
            <v>おおとり</v>
          </cell>
          <cell r="M112" t="str">
            <v>おおとり</v>
          </cell>
          <cell r="N112">
            <v>500</v>
          </cell>
        </row>
        <row r="113">
          <cell r="I113" t="str">
            <v>1151449700</v>
          </cell>
          <cell r="J113" t="str">
            <v>新規</v>
          </cell>
          <cell r="K113" t="str">
            <v>ﾃﾞﾝｹﾞﾝSW AAPY2112</v>
          </cell>
          <cell r="L113" t="str">
            <v>SIIX</v>
          </cell>
          <cell r="M113" t="str">
            <v>現共通</v>
          </cell>
        </row>
        <row r="114">
          <cell r="I114" t="str">
            <v>101353001B</v>
          </cell>
          <cell r="J114" t="str">
            <v>新規</v>
          </cell>
          <cell r="K114" t="str">
            <v>CCV10 ﾌﾛﾝﾄﾊﾟﾈﾙ ｷｼﾞ</v>
          </cell>
          <cell r="L114" t="str">
            <v>HIROTA</v>
          </cell>
          <cell r="M114" t="str">
            <v>塗り購入</v>
          </cell>
        </row>
        <row r="115">
          <cell r="I115" t="str">
            <v>6060420040</v>
          </cell>
          <cell r="J115" t="str">
            <v>新規</v>
          </cell>
          <cell r="K115" t="str">
            <v>+ｻﾗPﾀｲﾄ 2*4 FE ｸﾛｱｴﾝ</v>
          </cell>
          <cell r="L115" t="str">
            <v>東電</v>
          </cell>
          <cell r="M115" t="str">
            <v>東電</v>
          </cell>
          <cell r="N115">
            <v>500</v>
          </cell>
        </row>
        <row r="116">
          <cell r="I116" t="str">
            <v>1060100330</v>
          </cell>
          <cell r="J116" t="str">
            <v>新規</v>
          </cell>
          <cell r="K116" t="str">
            <v>+ﾅﾍﾞ   2X4  FE ZNC</v>
          </cell>
          <cell r="L116" t="str">
            <v>東電</v>
          </cell>
          <cell r="M116" t="str">
            <v>東電</v>
          </cell>
          <cell r="N116">
            <v>1000</v>
          </cell>
        </row>
        <row r="117">
          <cell r="I117" t="str">
            <v>1022141780</v>
          </cell>
          <cell r="J117" t="str">
            <v>新規</v>
          </cell>
          <cell r="K117" t="str">
            <v>ｷﾊﾞﾝﾄﾘﾂｹｶﾅｸﾞ F4052A</v>
          </cell>
          <cell r="L117" t="str">
            <v>東電</v>
          </cell>
          <cell r="M117" t="str">
            <v>東電</v>
          </cell>
          <cell r="N117">
            <v>35</v>
          </cell>
        </row>
        <row r="118">
          <cell r="I118" t="str">
            <v>1010262590</v>
          </cell>
          <cell r="J118" t="str">
            <v>新規</v>
          </cell>
          <cell r="K118" t="str">
            <v>C2900 ﾚﾝｽﾞｶﾊﾞ-</v>
          </cell>
          <cell r="L118" t="str">
            <v>東電</v>
          </cell>
          <cell r="M118" t="str">
            <v>東電</v>
          </cell>
          <cell r="N118">
            <v>10</v>
          </cell>
        </row>
        <row r="119">
          <cell r="I119" t="str">
            <v>1010262600</v>
          </cell>
          <cell r="J119" t="str">
            <v>新規</v>
          </cell>
          <cell r="K119" t="str">
            <v>C2900 ﾘｱｶﾊﾞ-</v>
          </cell>
          <cell r="L119" t="str">
            <v>東電</v>
          </cell>
          <cell r="M119" t="str">
            <v>東電</v>
          </cell>
          <cell r="N119">
            <v>15</v>
          </cell>
        </row>
        <row r="120">
          <cell r="I120" t="str">
            <v>1010487500</v>
          </cell>
          <cell r="J120" t="str">
            <v>新規</v>
          </cell>
          <cell r="K120" t="str">
            <v>CPV04 ﾌﾛﾝﾄﾊﾟﾈﾙ ﾇﾘ､ｼﾙｸ</v>
          </cell>
          <cell r="L120" t="str">
            <v>東電</v>
          </cell>
          <cell r="M120" t="str">
            <v>東電</v>
          </cell>
          <cell r="N120">
            <v>10</v>
          </cell>
        </row>
        <row r="121">
          <cell r="I121" t="str">
            <v>1012149330</v>
          </cell>
          <cell r="J121" t="str">
            <v>新規</v>
          </cell>
          <cell r="K121" t="str">
            <v>C2900 ｳｴｹ-ｽ</v>
          </cell>
          <cell r="L121" t="str">
            <v>東電</v>
          </cell>
          <cell r="M121" t="str">
            <v>東電</v>
          </cell>
          <cell r="N121">
            <v>10</v>
          </cell>
        </row>
        <row r="122">
          <cell r="I122" t="str">
            <v>1012149400</v>
          </cell>
          <cell r="J122" t="str">
            <v>新規</v>
          </cell>
          <cell r="K122" t="str">
            <v>C2900 ｼﾀｹ-ｽ</v>
          </cell>
          <cell r="L122" t="str">
            <v>東電</v>
          </cell>
          <cell r="M122" t="str">
            <v>東電</v>
          </cell>
          <cell r="N122">
            <v>10</v>
          </cell>
        </row>
        <row r="123">
          <cell r="I123" t="str">
            <v>1012149590</v>
          </cell>
          <cell r="J123" t="str">
            <v>新規</v>
          </cell>
          <cell r="K123" t="str">
            <v>C2900 ﾌﾛﾝﾄ</v>
          </cell>
          <cell r="L123" t="str">
            <v>東電</v>
          </cell>
          <cell r="M123" t="str">
            <v>東電</v>
          </cell>
          <cell r="N123">
            <v>10</v>
          </cell>
        </row>
        <row r="124">
          <cell r="I124" t="str">
            <v>1012151610</v>
          </cell>
          <cell r="J124" t="str">
            <v>新規</v>
          </cell>
          <cell r="K124" t="str">
            <v>ZCYH601 ｳｴｹ-ｽ</v>
          </cell>
          <cell r="L124" t="str">
            <v>東電</v>
          </cell>
          <cell r="M124" t="str">
            <v>東電</v>
          </cell>
          <cell r="N124">
            <v>10</v>
          </cell>
        </row>
        <row r="125">
          <cell r="I125" t="str">
            <v>1012151740</v>
          </cell>
          <cell r="J125" t="str">
            <v>新規</v>
          </cell>
          <cell r="K125" t="str">
            <v>ZCYH601 ｼﾀｹ-ｽ</v>
          </cell>
          <cell r="L125" t="str">
            <v>東電</v>
          </cell>
          <cell r="M125" t="str">
            <v>東電</v>
          </cell>
          <cell r="N125">
            <v>10</v>
          </cell>
        </row>
        <row r="126">
          <cell r="I126" t="str">
            <v>1012151890</v>
          </cell>
          <cell r="J126" t="str">
            <v>新規</v>
          </cell>
          <cell r="K126" t="str">
            <v>ZCYH601 ﾌﾛﾝﾄ</v>
          </cell>
          <cell r="L126" t="str">
            <v>東電</v>
          </cell>
          <cell r="M126" t="str">
            <v>東電</v>
          </cell>
          <cell r="N126">
            <v>10</v>
          </cell>
        </row>
        <row r="127">
          <cell r="I127" t="str">
            <v>1023192750</v>
          </cell>
          <cell r="J127" t="str">
            <v>新規</v>
          </cell>
          <cell r="K127" t="str">
            <v>C2900 PCBｶﾅｸﾞ</v>
          </cell>
          <cell r="L127" t="str">
            <v>東電</v>
          </cell>
          <cell r="M127" t="str">
            <v>東電</v>
          </cell>
          <cell r="N127">
            <v>25</v>
          </cell>
        </row>
        <row r="128">
          <cell r="I128" t="str">
            <v>1023192800</v>
          </cell>
          <cell r="J128" t="str">
            <v>新規</v>
          </cell>
          <cell r="K128" t="str">
            <v>C2900 ｷﾔﾘｱ</v>
          </cell>
          <cell r="L128" t="str">
            <v>東電</v>
          </cell>
          <cell r="M128" t="str">
            <v>東電</v>
          </cell>
          <cell r="N128">
            <v>15</v>
          </cell>
        </row>
        <row r="129">
          <cell r="I129" t="str">
            <v>115212408B</v>
          </cell>
          <cell r="J129" t="str">
            <v>新規</v>
          </cell>
          <cell r="K129" t="str">
            <v>P2G-CPV09 POWER 154*164</v>
          </cell>
          <cell r="L129" t="str">
            <v>東電</v>
          </cell>
          <cell r="M129" t="str">
            <v>東電</v>
          </cell>
          <cell r="N129">
            <v>5</v>
          </cell>
        </row>
        <row r="130">
          <cell r="I130" t="str">
            <v>1152711400</v>
          </cell>
          <cell r="J130" t="str">
            <v>新規</v>
          </cell>
          <cell r="K130" t="str">
            <v>P2G-CV11 REAR 112*116</v>
          </cell>
          <cell r="L130" t="str">
            <v>東電</v>
          </cell>
          <cell r="M130" t="str">
            <v>東電</v>
          </cell>
          <cell r="N130">
            <v>10</v>
          </cell>
        </row>
        <row r="131">
          <cell r="I131" t="str">
            <v>1152711950</v>
          </cell>
          <cell r="J131" t="str">
            <v>新規</v>
          </cell>
          <cell r="K131" t="str">
            <v>P2G-CPV04 ﾌｸｺﾞｳ 236*180</v>
          </cell>
          <cell r="L131" t="str">
            <v>東電</v>
          </cell>
          <cell r="M131" t="str">
            <v>東電</v>
          </cell>
          <cell r="N131">
            <v>10</v>
          </cell>
        </row>
        <row r="132">
          <cell r="I132" t="str">
            <v>1152806740</v>
          </cell>
          <cell r="J132" t="str">
            <v>新規</v>
          </cell>
          <cell r="K132" t="str">
            <v>P4G-CV40 POWER 112*186</v>
          </cell>
          <cell r="L132" t="str">
            <v>東電</v>
          </cell>
          <cell r="M132" t="str">
            <v>東電</v>
          </cell>
          <cell r="N132">
            <v>10</v>
          </cell>
        </row>
        <row r="133">
          <cell r="I133" t="str">
            <v>1060380240</v>
          </cell>
          <cell r="J133" t="str">
            <v>新規</v>
          </cell>
          <cell r="K133" t="str">
            <v>+ﾊﾞｲﾝﾄﾞｺﾈｼﾞ(M3*14*S4)</v>
          </cell>
          <cell r="L133" t="str">
            <v>東電</v>
          </cell>
          <cell r="M133" t="str">
            <v>東電</v>
          </cell>
          <cell r="N133">
            <v>500</v>
          </cell>
        </row>
        <row r="134">
          <cell r="I134" t="str">
            <v>6060111300</v>
          </cell>
          <cell r="J134" t="str">
            <v>新規</v>
          </cell>
          <cell r="K134" t="str">
            <v>+ﾅﾍﾞ   2X4  FE NI</v>
          </cell>
          <cell r="L134" t="str">
            <v>東電</v>
          </cell>
          <cell r="M134" t="str">
            <v>東電</v>
          </cell>
          <cell r="N134">
            <v>500</v>
          </cell>
        </row>
      </sheetData>
      <sheetData sheetId="6" refreshError="1"/>
      <sheetData sheetId="7" refreshError="1"/>
      <sheetData sheetId="8"/>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製品ﾏｽﾀ"/>
      <sheetName val="不良分類ｺｰﾄﾞ"/>
      <sheetName val="不良内容集計"/>
      <sheetName val="不良率集計"/>
      <sheetName val="年間生産数集計"/>
      <sheetName val="年間生産データ"/>
      <sheetName val="機種別不良集計"/>
      <sheetName val="不良年間ﾃﾞｰﾀ"/>
      <sheetName val="3生産"/>
      <sheetName val="Sheet4"/>
      <sheetName val="3不良"/>
      <sheetName val="2生産"/>
      <sheetName val="2不良"/>
      <sheetName val="１生産"/>
      <sheetName val="１不良"/>
      <sheetName val="12不良"/>
      <sheetName val="12生産"/>
      <sheetName val="11不良"/>
      <sheetName val="11生産"/>
      <sheetName val="10生産"/>
      <sheetName val="10不良"/>
      <sheetName val="9不良"/>
      <sheetName val="9生産"/>
      <sheetName val="7不良"/>
      <sheetName val="8不良"/>
      <sheetName val="8生産"/>
      <sheetName val="７生産"/>
      <sheetName val="4不"/>
      <sheetName val="4明細"/>
      <sheetName val="6不良"/>
      <sheetName val="6生産"/>
      <sheetName val="5不良"/>
      <sheetName val="５月生産"/>
      <sheetName val="4不良"/>
      <sheetName val="４月生産"/>
    </sheetNames>
    <sheetDataSet>
      <sheetData sheetId="0">
        <row r="2">
          <cell r="B2" t="str">
            <v>CCB100ZL</v>
          </cell>
          <cell r="C2" t="str">
            <v>CM</v>
          </cell>
          <cell r="D2" t="str">
            <v>ｶﾒﾗ</v>
          </cell>
          <cell r="E2" t="str">
            <v>C4</v>
          </cell>
          <cell r="F2">
            <v>307</v>
          </cell>
        </row>
        <row r="3">
          <cell r="B3" t="str">
            <v>CCB20LA</v>
          </cell>
          <cell r="C3" t="str">
            <v>CM</v>
          </cell>
          <cell r="D3" t="str">
            <v>ｶﾒﾗ</v>
          </cell>
          <cell r="E3" t="str">
            <v>C4</v>
          </cell>
          <cell r="F3">
            <v>264</v>
          </cell>
        </row>
        <row r="4">
          <cell r="B4" t="str">
            <v>CCC100ZL</v>
          </cell>
          <cell r="C4" t="str">
            <v>CM</v>
          </cell>
          <cell r="D4" t="str">
            <v>ｶﾒﾗ</v>
          </cell>
          <cell r="E4" t="str">
            <v>C5</v>
          </cell>
          <cell r="F4">
            <v>410</v>
          </cell>
        </row>
        <row r="5">
          <cell r="B5" t="str">
            <v>CCC10ZD</v>
          </cell>
          <cell r="C5" t="str">
            <v>CM</v>
          </cell>
          <cell r="D5" t="str">
            <v>ｶﾒﾗ</v>
          </cell>
          <cell r="E5" t="str">
            <v>C1</v>
          </cell>
          <cell r="F5">
            <v>407</v>
          </cell>
        </row>
        <row r="6">
          <cell r="B6" t="str">
            <v>CCC150</v>
          </cell>
          <cell r="C6" t="str">
            <v>CM</v>
          </cell>
          <cell r="D6" t="str">
            <v>ｶﾒﾗ</v>
          </cell>
          <cell r="E6" t="str">
            <v>C5</v>
          </cell>
          <cell r="F6">
            <v>398</v>
          </cell>
        </row>
        <row r="7">
          <cell r="B7" t="str">
            <v>CCC200</v>
          </cell>
          <cell r="C7" t="str">
            <v>CM</v>
          </cell>
          <cell r="D7" t="str">
            <v>ｶﾒﾗ</v>
          </cell>
          <cell r="E7" t="str">
            <v>C4</v>
          </cell>
          <cell r="F7">
            <v>521</v>
          </cell>
        </row>
        <row r="8">
          <cell r="B8" t="str">
            <v>CCC20L</v>
          </cell>
          <cell r="C8" t="str">
            <v>CM</v>
          </cell>
          <cell r="D8" t="str">
            <v>ｶﾒﾗ</v>
          </cell>
          <cell r="E8" t="str">
            <v>C1</v>
          </cell>
          <cell r="F8">
            <v>442</v>
          </cell>
        </row>
        <row r="9">
          <cell r="B9" t="str">
            <v>CCC250</v>
          </cell>
          <cell r="C9" t="str">
            <v>CM</v>
          </cell>
          <cell r="D9" t="str">
            <v>ｶﾒﾗ</v>
          </cell>
          <cell r="E9" t="str">
            <v>C4</v>
          </cell>
          <cell r="F9">
            <v>508</v>
          </cell>
        </row>
        <row r="10">
          <cell r="B10" t="str">
            <v>CCC300</v>
          </cell>
          <cell r="C10" t="str">
            <v>CM</v>
          </cell>
          <cell r="D10" t="str">
            <v>ｶﾒﾗ</v>
          </cell>
          <cell r="E10" t="str">
            <v>C1</v>
          </cell>
          <cell r="F10">
            <v>539</v>
          </cell>
        </row>
        <row r="11">
          <cell r="B11" t="str">
            <v>CCC301</v>
          </cell>
          <cell r="C11" t="str">
            <v>CM</v>
          </cell>
          <cell r="D11" t="str">
            <v>ｶﾒﾗ</v>
          </cell>
          <cell r="E11" t="str">
            <v>C1</v>
          </cell>
          <cell r="F11">
            <v>418</v>
          </cell>
        </row>
        <row r="12">
          <cell r="B12" t="str">
            <v>CCC304</v>
          </cell>
          <cell r="C12" t="str">
            <v>CM</v>
          </cell>
          <cell r="D12" t="str">
            <v>ｶﾒﾗ</v>
          </cell>
          <cell r="E12" t="str">
            <v>C1</v>
          </cell>
          <cell r="F12">
            <v>418</v>
          </cell>
        </row>
        <row r="13">
          <cell r="B13" t="str">
            <v>CCC30L</v>
          </cell>
          <cell r="C13" t="str">
            <v>CM</v>
          </cell>
          <cell r="D13" t="str">
            <v>ｶﾒﾗ</v>
          </cell>
          <cell r="E13" t="str">
            <v>C1</v>
          </cell>
          <cell r="F13">
            <v>429</v>
          </cell>
        </row>
        <row r="14">
          <cell r="B14" t="str">
            <v>CCC31</v>
          </cell>
          <cell r="C14" t="str">
            <v>CM</v>
          </cell>
          <cell r="D14" t="str">
            <v>ｶﾒﾗ</v>
          </cell>
          <cell r="E14" t="str">
            <v>C1</v>
          </cell>
          <cell r="F14">
            <v>393</v>
          </cell>
        </row>
        <row r="15">
          <cell r="B15" t="str">
            <v>CCC34</v>
          </cell>
          <cell r="C15" t="str">
            <v>CM</v>
          </cell>
          <cell r="D15" t="str">
            <v>ｶﾒﾗ</v>
          </cell>
          <cell r="E15" t="str">
            <v>C1</v>
          </cell>
          <cell r="F15">
            <v>393</v>
          </cell>
        </row>
        <row r="16">
          <cell r="B16" t="str">
            <v>CCC350</v>
          </cell>
          <cell r="C16" t="str">
            <v>CM</v>
          </cell>
          <cell r="D16" t="str">
            <v>ｶﾒﾗ</v>
          </cell>
          <cell r="E16" t="str">
            <v>C1</v>
          </cell>
          <cell r="F16">
            <v>539</v>
          </cell>
        </row>
        <row r="17">
          <cell r="B17" t="str">
            <v>CCC351</v>
          </cell>
          <cell r="C17" t="str">
            <v>CM</v>
          </cell>
          <cell r="D17" t="str">
            <v>ｶﾒﾗ</v>
          </cell>
          <cell r="E17" t="str">
            <v>C1</v>
          </cell>
          <cell r="F17">
            <v>409</v>
          </cell>
        </row>
        <row r="18">
          <cell r="B18" t="str">
            <v>CCC354</v>
          </cell>
          <cell r="C18" t="str">
            <v>CM</v>
          </cell>
          <cell r="D18" t="str">
            <v>ｶﾒﾗ</v>
          </cell>
          <cell r="E18" t="str">
            <v>C1</v>
          </cell>
          <cell r="F18">
            <v>409</v>
          </cell>
        </row>
        <row r="19">
          <cell r="B19" t="str">
            <v>CMS0130</v>
          </cell>
          <cell r="C19" t="str">
            <v>CM</v>
          </cell>
          <cell r="D19" t="str">
            <v>ｽｲｯﾁｬｰ</v>
          </cell>
          <cell r="E19" t="str">
            <v>C7</v>
          </cell>
          <cell r="F19">
            <v>1234</v>
          </cell>
        </row>
        <row r="20">
          <cell r="B20" t="str">
            <v>CMS0140</v>
          </cell>
          <cell r="C20" t="str">
            <v>CM</v>
          </cell>
          <cell r="D20" t="str">
            <v>ｽｲｯﾁｬｰ</v>
          </cell>
          <cell r="E20" t="str">
            <v>C7</v>
          </cell>
          <cell r="F20">
            <v>1497</v>
          </cell>
        </row>
        <row r="21">
          <cell r="B21" t="str">
            <v>CMS0150</v>
          </cell>
          <cell r="C21" t="str">
            <v>CM</v>
          </cell>
          <cell r="D21" t="str">
            <v>ｽｲｯﾁｬｰ</v>
          </cell>
          <cell r="E21" t="str">
            <v>C7</v>
          </cell>
          <cell r="F21">
            <v>1378</v>
          </cell>
        </row>
        <row r="22">
          <cell r="B22" t="str">
            <v>CMS0160</v>
          </cell>
          <cell r="C22" t="str">
            <v>CM</v>
          </cell>
          <cell r="D22" t="str">
            <v>ｽｲｯﾁｬｰ</v>
          </cell>
          <cell r="E22" t="str">
            <v>C7</v>
          </cell>
          <cell r="F22">
            <v>1672</v>
          </cell>
        </row>
        <row r="23">
          <cell r="B23" t="str">
            <v>CMS160D</v>
          </cell>
          <cell r="C23" t="str">
            <v>CM</v>
          </cell>
          <cell r="D23" t="str">
            <v>ｽｲｯﾁｬｰ</v>
          </cell>
          <cell r="E23" t="str">
            <v>C9</v>
          </cell>
          <cell r="F23">
            <v>1672</v>
          </cell>
        </row>
        <row r="24">
          <cell r="B24" t="str">
            <v>CMS160S</v>
          </cell>
          <cell r="C24" t="str">
            <v>CM</v>
          </cell>
          <cell r="D24" t="str">
            <v>ｽｲｯﾁｬｰ</v>
          </cell>
          <cell r="E24" t="str">
            <v>C8</v>
          </cell>
          <cell r="F24">
            <v>1497</v>
          </cell>
        </row>
        <row r="25">
          <cell r="B25" t="str">
            <v>CMS90D</v>
          </cell>
          <cell r="C25" t="str">
            <v>CM</v>
          </cell>
          <cell r="D25" t="str">
            <v>ｽｲｯﾁｬｰ</v>
          </cell>
          <cell r="E25" t="str">
            <v>C9</v>
          </cell>
          <cell r="F25">
            <v>1378</v>
          </cell>
        </row>
        <row r="26">
          <cell r="B26" t="str">
            <v>CMS90S</v>
          </cell>
          <cell r="C26" t="str">
            <v>CM</v>
          </cell>
          <cell r="D26" t="str">
            <v>ｽｲｯﾁｬｰ</v>
          </cell>
          <cell r="E26" t="str">
            <v>C7</v>
          </cell>
          <cell r="F26">
            <v>1234</v>
          </cell>
        </row>
        <row r="27">
          <cell r="B27" t="str">
            <v>TCR0350</v>
          </cell>
          <cell r="C27" t="str">
            <v>CM</v>
          </cell>
          <cell r="D27" t="str">
            <v>ｶﾒﾗ</v>
          </cell>
          <cell r="E27" t="str">
            <v>C5</v>
          </cell>
          <cell r="F27">
            <v>401</v>
          </cell>
        </row>
        <row r="28">
          <cell r="B28" t="str">
            <v>TCR0360</v>
          </cell>
          <cell r="C28" t="str">
            <v>CM</v>
          </cell>
          <cell r="D28" t="str">
            <v>ｶﾒﾗ</v>
          </cell>
          <cell r="E28" t="str">
            <v>C4</v>
          </cell>
          <cell r="F28">
            <v>306</v>
          </cell>
        </row>
        <row r="29">
          <cell r="B29" t="str">
            <v>TCR0370</v>
          </cell>
          <cell r="C29" t="str">
            <v>CM</v>
          </cell>
          <cell r="D29" t="str">
            <v>ｶﾒﾗ</v>
          </cell>
          <cell r="E29" t="str">
            <v>C1</v>
          </cell>
          <cell r="F29">
            <v>407</v>
          </cell>
        </row>
        <row r="30">
          <cell r="B30" t="str">
            <v>TCR0390</v>
          </cell>
          <cell r="C30" t="str">
            <v>CM</v>
          </cell>
          <cell r="D30" t="str">
            <v>ｶﾒﾗ</v>
          </cell>
          <cell r="E30" t="str">
            <v>C8</v>
          </cell>
          <cell r="F30">
            <v>718</v>
          </cell>
        </row>
        <row r="31">
          <cell r="B31" t="str">
            <v>TCR0410</v>
          </cell>
          <cell r="C31" t="str">
            <v>CM</v>
          </cell>
          <cell r="D31" t="str">
            <v>ｶﾒﾗ</v>
          </cell>
          <cell r="E31" t="str">
            <v>C1</v>
          </cell>
          <cell r="F31">
            <v>539</v>
          </cell>
        </row>
        <row r="32">
          <cell r="B32" t="str">
            <v>TCR0420</v>
          </cell>
          <cell r="C32" t="str">
            <v>CM</v>
          </cell>
          <cell r="D32" t="str">
            <v>ｶﾒﾗ</v>
          </cell>
          <cell r="E32" t="str">
            <v>C2</v>
          </cell>
          <cell r="F32">
            <v>398</v>
          </cell>
        </row>
        <row r="33">
          <cell r="B33" t="str">
            <v>ZSDX109C</v>
          </cell>
          <cell r="C33" t="str">
            <v>CM</v>
          </cell>
          <cell r="D33" t="str">
            <v>ｽｲｯﾁｬｰ</v>
          </cell>
          <cell r="E33" t="str">
            <v>C7</v>
          </cell>
          <cell r="F33">
            <v>1378</v>
          </cell>
        </row>
        <row r="34">
          <cell r="B34" t="str">
            <v>ZSDX109N</v>
          </cell>
          <cell r="C34" t="str">
            <v>CM</v>
          </cell>
          <cell r="D34" t="str">
            <v>ｽｲｯﾁｬｰ</v>
          </cell>
          <cell r="E34" t="str">
            <v>C7</v>
          </cell>
          <cell r="F34">
            <v>1378</v>
          </cell>
        </row>
        <row r="35">
          <cell r="B35" t="str">
            <v>ZSDX109P</v>
          </cell>
          <cell r="C35" t="str">
            <v>CM</v>
          </cell>
          <cell r="D35" t="str">
            <v>ｽｲｯﾁｬｰ</v>
          </cell>
          <cell r="E35" t="str">
            <v>C7</v>
          </cell>
          <cell r="F35">
            <v>1378</v>
          </cell>
        </row>
        <row r="36">
          <cell r="B36" t="str">
            <v>ZSDX116C</v>
          </cell>
          <cell r="C36" t="str">
            <v>CM</v>
          </cell>
          <cell r="D36" t="str">
            <v>ｽｲｯﾁｬｰ</v>
          </cell>
          <cell r="E36" t="str">
            <v>C7</v>
          </cell>
          <cell r="F36">
            <v>1672</v>
          </cell>
        </row>
        <row r="37">
          <cell r="B37" t="str">
            <v>ZSDX116N</v>
          </cell>
          <cell r="C37" t="str">
            <v>CM</v>
          </cell>
          <cell r="D37" t="str">
            <v>ｽｲｯﾁｬｰ</v>
          </cell>
          <cell r="E37" t="str">
            <v>C7</v>
          </cell>
          <cell r="F37">
            <v>1672</v>
          </cell>
        </row>
        <row r="38">
          <cell r="B38" t="str">
            <v>ZSDX116P</v>
          </cell>
          <cell r="C38" t="str">
            <v>CM</v>
          </cell>
          <cell r="D38" t="str">
            <v>ｽｲｯﾁｬｰ</v>
          </cell>
          <cell r="E38" t="str">
            <v>C7</v>
          </cell>
          <cell r="F38">
            <v>1672</v>
          </cell>
        </row>
        <row r="39">
          <cell r="B39" t="str">
            <v>ZSSX109P</v>
          </cell>
          <cell r="C39" t="str">
            <v>CM</v>
          </cell>
          <cell r="D39" t="str">
            <v>ｽｲｯﾁｬｰ</v>
          </cell>
          <cell r="E39" t="str">
            <v>C7</v>
          </cell>
          <cell r="F39">
            <v>1234</v>
          </cell>
        </row>
        <row r="40">
          <cell r="B40" t="str">
            <v>ZSSX116P</v>
          </cell>
          <cell r="C40" t="str">
            <v>CM</v>
          </cell>
          <cell r="D40" t="str">
            <v>ｽｲｯﾁｬｰ</v>
          </cell>
          <cell r="E40" t="str">
            <v>C7</v>
          </cell>
          <cell r="F40">
            <v>1234</v>
          </cell>
        </row>
        <row r="41">
          <cell r="B41" t="str">
            <v>CA10MC</v>
          </cell>
          <cell r="C41" t="str">
            <v>CN</v>
          </cell>
          <cell r="D41" t="str">
            <v>ｽｲｯﾁｬｰ</v>
          </cell>
          <cell r="E41" t="str">
            <v>C9</v>
          </cell>
          <cell r="F41">
            <v>58</v>
          </cell>
        </row>
        <row r="42">
          <cell r="B42" t="str">
            <v>CAI50A</v>
          </cell>
          <cell r="C42" t="str">
            <v>CN</v>
          </cell>
          <cell r="D42" t="str">
            <v>ｽｲｯﾁｬｰ</v>
          </cell>
          <cell r="E42" t="str">
            <v>C9</v>
          </cell>
          <cell r="F42">
            <v>232</v>
          </cell>
        </row>
        <row r="43">
          <cell r="B43" t="str">
            <v>CAL10</v>
          </cell>
          <cell r="C43" t="str">
            <v>CN</v>
          </cell>
          <cell r="D43" t="str">
            <v>ｶﾒﾗ</v>
          </cell>
          <cell r="E43" t="str">
            <v>C1</v>
          </cell>
          <cell r="F43">
            <v>38</v>
          </cell>
        </row>
        <row r="44">
          <cell r="B44" t="str">
            <v>CAL80</v>
          </cell>
          <cell r="C44" t="str">
            <v>CN</v>
          </cell>
          <cell r="D44" t="str">
            <v>ｽｲｯﾁｬｰ</v>
          </cell>
          <cell r="E44" t="str">
            <v>C2</v>
          </cell>
          <cell r="F44">
            <v>300</v>
          </cell>
        </row>
        <row r="45">
          <cell r="B45" t="str">
            <v>CC1131T</v>
          </cell>
          <cell r="C45" t="str">
            <v>CN</v>
          </cell>
          <cell r="D45" t="str">
            <v>ｶﾒﾗ</v>
          </cell>
          <cell r="E45" t="str">
            <v>C4</v>
          </cell>
          <cell r="F45">
            <v>361</v>
          </cell>
        </row>
        <row r="46">
          <cell r="B46" t="str">
            <v>CC5200</v>
          </cell>
          <cell r="C46" t="str">
            <v>CN</v>
          </cell>
          <cell r="D46" t="str">
            <v>ｽｲｯﾁｬｰ</v>
          </cell>
          <cell r="E46" t="str">
            <v>C2</v>
          </cell>
        </row>
        <row r="47">
          <cell r="B47" t="str">
            <v>CC5204</v>
          </cell>
          <cell r="C47" t="str">
            <v>CN</v>
          </cell>
          <cell r="D47" t="str">
            <v>ｽｲｯﾁｬｰ</v>
          </cell>
          <cell r="E47" t="str">
            <v>C2</v>
          </cell>
        </row>
        <row r="48">
          <cell r="B48" t="str">
            <v>CC5220</v>
          </cell>
          <cell r="C48" t="str">
            <v>CN</v>
          </cell>
          <cell r="D48" t="str">
            <v>ｽｲｯﾁｬｰ</v>
          </cell>
          <cell r="E48" t="str">
            <v>C2</v>
          </cell>
        </row>
        <row r="49">
          <cell r="B49" t="str">
            <v>CCB21</v>
          </cell>
          <cell r="C49" t="str">
            <v>CN</v>
          </cell>
          <cell r="D49" t="str">
            <v>ｶﾒﾗ</v>
          </cell>
          <cell r="E49" t="str">
            <v>C4</v>
          </cell>
          <cell r="F49">
            <v>250</v>
          </cell>
        </row>
        <row r="50">
          <cell r="B50" t="str">
            <v>CCB31H</v>
          </cell>
          <cell r="C50" t="str">
            <v>CN</v>
          </cell>
          <cell r="D50" t="str">
            <v>ｶﾒﾗ</v>
          </cell>
          <cell r="E50" t="str">
            <v>C4</v>
          </cell>
          <cell r="F50">
            <v>277</v>
          </cell>
        </row>
        <row r="51">
          <cell r="B51" t="str">
            <v>CCB34H</v>
          </cell>
          <cell r="C51" t="str">
            <v>CN</v>
          </cell>
          <cell r="D51" t="str">
            <v>ｶﾒﾗ</v>
          </cell>
          <cell r="E51" t="str">
            <v>C4</v>
          </cell>
          <cell r="F51">
            <v>277</v>
          </cell>
        </row>
        <row r="52">
          <cell r="B52" t="str">
            <v>CCC10ZL</v>
          </cell>
          <cell r="C52" t="str">
            <v>CN</v>
          </cell>
          <cell r="D52" t="str">
            <v>ｶﾒﾗ</v>
          </cell>
          <cell r="E52" t="str">
            <v>C5</v>
          </cell>
          <cell r="F52">
            <v>356</v>
          </cell>
        </row>
        <row r="53">
          <cell r="B53" t="str">
            <v>CCC51HS</v>
          </cell>
          <cell r="C53" t="str">
            <v>CN</v>
          </cell>
          <cell r="D53" t="str">
            <v>ｶﾒﾗ</v>
          </cell>
          <cell r="E53" t="str">
            <v>C8</v>
          </cell>
          <cell r="F53">
            <v>718</v>
          </cell>
        </row>
        <row r="54">
          <cell r="B54" t="str">
            <v>CCC51P8</v>
          </cell>
          <cell r="C54" t="str">
            <v>CN</v>
          </cell>
          <cell r="D54" t="str">
            <v>ｶﾒﾗ</v>
          </cell>
          <cell r="E54" t="str">
            <v>C8</v>
          </cell>
          <cell r="F54">
            <v>718</v>
          </cell>
        </row>
        <row r="55">
          <cell r="B55" t="str">
            <v>CCR10L</v>
          </cell>
          <cell r="C55" t="str">
            <v>CN</v>
          </cell>
          <cell r="D55" t="str">
            <v>ｶﾒﾗ</v>
          </cell>
          <cell r="E55" t="str">
            <v>C1</v>
          </cell>
          <cell r="F55">
            <v>256</v>
          </cell>
        </row>
        <row r="56">
          <cell r="B56" t="str">
            <v>CCR11</v>
          </cell>
          <cell r="C56" t="str">
            <v>CN</v>
          </cell>
          <cell r="D56" t="str">
            <v>ｶﾒﾗ</v>
          </cell>
          <cell r="E56" t="str">
            <v>C1</v>
          </cell>
          <cell r="F56">
            <v>300</v>
          </cell>
        </row>
        <row r="57">
          <cell r="B57" t="str">
            <v>CDS16M</v>
          </cell>
          <cell r="C57" t="str">
            <v>CN</v>
          </cell>
          <cell r="D57" t="str">
            <v>ｽｲｯﾁｬｰ</v>
          </cell>
          <cell r="E57" t="str">
            <v>C7</v>
          </cell>
        </row>
        <row r="58">
          <cell r="B58" t="str">
            <v>CMC0100</v>
          </cell>
          <cell r="C58" t="str">
            <v>CN</v>
          </cell>
          <cell r="D58" t="str">
            <v>ｽｲｯﾁｬｰ</v>
          </cell>
          <cell r="E58" t="str">
            <v>C6</v>
          </cell>
          <cell r="F58">
            <v>344</v>
          </cell>
        </row>
        <row r="59">
          <cell r="B59" t="str">
            <v>CMC0110</v>
          </cell>
          <cell r="C59" t="str">
            <v>CN</v>
          </cell>
          <cell r="D59" t="str">
            <v>ｽｲｯﾁｬｰ</v>
          </cell>
          <cell r="E59" t="str">
            <v>C6</v>
          </cell>
          <cell r="F59">
            <v>786</v>
          </cell>
        </row>
        <row r="60">
          <cell r="B60" t="str">
            <v>CMC0120</v>
          </cell>
          <cell r="C60" t="str">
            <v>CN</v>
          </cell>
          <cell r="D60" t="str">
            <v>ｽｲｯﾁｬｰ</v>
          </cell>
          <cell r="E60" t="str">
            <v>C6</v>
          </cell>
          <cell r="F60">
            <v>1216</v>
          </cell>
        </row>
        <row r="61">
          <cell r="B61" t="str">
            <v>CMC0150</v>
          </cell>
          <cell r="C61" t="str">
            <v>CN</v>
          </cell>
          <cell r="D61" t="str">
            <v>ｽｲｯﾁｬｰ</v>
          </cell>
          <cell r="E61" t="str">
            <v>C7</v>
          </cell>
          <cell r="F61">
            <v>1614</v>
          </cell>
        </row>
        <row r="62">
          <cell r="B62" t="str">
            <v>CMS0050</v>
          </cell>
          <cell r="C62" t="str">
            <v>CN</v>
          </cell>
          <cell r="D62" t="str">
            <v>ｽｲｯﾁｬｰ</v>
          </cell>
          <cell r="E62" t="str">
            <v>C7</v>
          </cell>
        </row>
        <row r="63">
          <cell r="B63" t="str">
            <v>CMS0060</v>
          </cell>
          <cell r="C63" t="str">
            <v>CN</v>
          </cell>
          <cell r="D63" t="str">
            <v>ｽｲｯﾁｬｰ</v>
          </cell>
          <cell r="E63" t="str">
            <v>C7</v>
          </cell>
          <cell r="F63">
            <v>1000</v>
          </cell>
        </row>
        <row r="64">
          <cell r="B64" t="str">
            <v>CMS0070</v>
          </cell>
          <cell r="C64" t="str">
            <v>CN</v>
          </cell>
          <cell r="D64" t="str">
            <v>ｽｲｯﾁｬｰ</v>
          </cell>
          <cell r="E64" t="str">
            <v>C7</v>
          </cell>
          <cell r="F64">
            <v>1009</v>
          </cell>
        </row>
        <row r="65">
          <cell r="B65" t="str">
            <v>CMS40P</v>
          </cell>
          <cell r="C65" t="str">
            <v>CN</v>
          </cell>
          <cell r="D65" t="str">
            <v>ｽｲｯﾁｬｰ</v>
          </cell>
          <cell r="E65" t="str">
            <v>C7</v>
          </cell>
          <cell r="F65">
            <v>1614</v>
          </cell>
        </row>
        <row r="66">
          <cell r="B66" t="str">
            <v>CMS8</v>
          </cell>
          <cell r="C66" t="str">
            <v>CN</v>
          </cell>
          <cell r="D66" t="str">
            <v>ｽｲｯﾁｬｰ</v>
          </cell>
          <cell r="E66" t="str">
            <v>C7</v>
          </cell>
          <cell r="F66">
            <v>1000</v>
          </cell>
        </row>
        <row r="67">
          <cell r="B67" t="str">
            <v>CMV8</v>
          </cell>
          <cell r="C67" t="str">
            <v>CN</v>
          </cell>
          <cell r="D67" t="str">
            <v>ｽｲｯﾁｬｰ</v>
          </cell>
          <cell r="E67" t="str">
            <v>C7</v>
          </cell>
          <cell r="F67">
            <v>1009</v>
          </cell>
        </row>
        <row r="68">
          <cell r="B68" t="str">
            <v>CP10AL</v>
          </cell>
          <cell r="C68" t="str">
            <v>CN</v>
          </cell>
          <cell r="D68" t="str">
            <v>ｽｲｯﾁｬｰ</v>
          </cell>
          <cell r="E68" t="str">
            <v>C6</v>
          </cell>
          <cell r="F68">
            <v>344</v>
          </cell>
        </row>
        <row r="69">
          <cell r="B69" t="str">
            <v>CP40L</v>
          </cell>
          <cell r="C69" t="str">
            <v>CN</v>
          </cell>
          <cell r="D69" t="str">
            <v>ｽｲｯﾁｬｰ</v>
          </cell>
          <cell r="E69" t="str">
            <v>C6</v>
          </cell>
          <cell r="F69">
            <v>786</v>
          </cell>
        </row>
        <row r="70">
          <cell r="B70" t="str">
            <v>CP40SAL</v>
          </cell>
          <cell r="C70" t="str">
            <v>CN</v>
          </cell>
          <cell r="D70" t="str">
            <v>ｽｲｯﾁｬｰ</v>
          </cell>
          <cell r="E70" t="str">
            <v>C6</v>
          </cell>
          <cell r="F70">
            <v>1216</v>
          </cell>
        </row>
        <row r="71">
          <cell r="B71" t="str">
            <v>CPH100</v>
          </cell>
          <cell r="C71" t="str">
            <v>CN</v>
          </cell>
          <cell r="D71" t="str">
            <v>旋回台</v>
          </cell>
          <cell r="E71" t="str">
            <v>C3</v>
          </cell>
          <cell r="F71">
            <v>37</v>
          </cell>
        </row>
        <row r="72">
          <cell r="B72" t="str">
            <v>MDU0060</v>
          </cell>
          <cell r="C72" t="str">
            <v>CM</v>
          </cell>
          <cell r="D72" t="str">
            <v>ｽｲｯﾁｬｰ</v>
          </cell>
          <cell r="E72" t="str">
            <v>C9</v>
          </cell>
          <cell r="F72">
            <v>426</v>
          </cell>
        </row>
        <row r="73">
          <cell r="B73" t="str">
            <v>CQA40</v>
          </cell>
          <cell r="C73" t="str">
            <v>CM</v>
          </cell>
          <cell r="D73" t="str">
            <v>ｽｲｯﾁｬｰ</v>
          </cell>
          <cell r="E73" t="str">
            <v>C9</v>
          </cell>
          <cell r="F73">
            <v>426</v>
          </cell>
        </row>
        <row r="74">
          <cell r="B74" t="str">
            <v>CRB100</v>
          </cell>
          <cell r="C74" t="str">
            <v>CN</v>
          </cell>
          <cell r="D74" t="str">
            <v>ｽｲｯﾁｬｰ</v>
          </cell>
          <cell r="E74" t="str">
            <v>C2</v>
          </cell>
          <cell r="F74">
            <v>301</v>
          </cell>
        </row>
        <row r="75">
          <cell r="B75" t="str">
            <v>CRM100</v>
          </cell>
          <cell r="C75" t="str">
            <v>CN</v>
          </cell>
          <cell r="D75" t="str">
            <v>ｽｲｯﾁｬｰ</v>
          </cell>
          <cell r="E75" t="str">
            <v>C9</v>
          </cell>
          <cell r="F75">
            <v>212</v>
          </cell>
        </row>
        <row r="76">
          <cell r="B76" t="str">
            <v>CRM50A</v>
          </cell>
          <cell r="C76" t="str">
            <v>CN</v>
          </cell>
          <cell r="D76" t="str">
            <v>ｽｲｯﾁｬｰ</v>
          </cell>
          <cell r="E76" t="str">
            <v>C9</v>
          </cell>
          <cell r="F76">
            <v>784</v>
          </cell>
        </row>
        <row r="77">
          <cell r="B77" t="str">
            <v>CSC100</v>
          </cell>
          <cell r="C77" t="str">
            <v>CN</v>
          </cell>
          <cell r="D77" t="str">
            <v>ｽｲｯﾁｬｰ</v>
          </cell>
          <cell r="E77" t="str">
            <v>C9</v>
          </cell>
          <cell r="F77">
            <v>480</v>
          </cell>
        </row>
        <row r="78">
          <cell r="B78" t="str">
            <v>CSC50A</v>
          </cell>
          <cell r="C78" t="str">
            <v>CN</v>
          </cell>
          <cell r="D78" t="str">
            <v>ｽｲｯﾁｬｰ</v>
          </cell>
          <cell r="E78" t="str">
            <v>C9</v>
          </cell>
          <cell r="F78">
            <v>498</v>
          </cell>
        </row>
        <row r="79">
          <cell r="B79" t="str">
            <v>CSC80</v>
          </cell>
          <cell r="C79" t="str">
            <v>CN</v>
          </cell>
          <cell r="D79" t="str">
            <v>ｽｲｯﾁｬｰ</v>
          </cell>
          <cell r="E79" t="str">
            <v>C9</v>
          </cell>
          <cell r="F79">
            <v>300</v>
          </cell>
        </row>
        <row r="80">
          <cell r="B80" t="str">
            <v>CSS8</v>
          </cell>
          <cell r="C80" t="str">
            <v>CN</v>
          </cell>
          <cell r="D80" t="str">
            <v>ｽｲｯﾁｬｰ</v>
          </cell>
          <cell r="E80" t="str">
            <v>C9</v>
          </cell>
          <cell r="F80">
            <v>1164</v>
          </cell>
        </row>
        <row r="81">
          <cell r="B81" t="str">
            <v>CVD6</v>
          </cell>
          <cell r="C81" t="str">
            <v>CN</v>
          </cell>
          <cell r="D81" t="str">
            <v>ｽｲｯﾁｬｰ</v>
          </cell>
          <cell r="E81" t="str">
            <v>C6</v>
          </cell>
          <cell r="F81">
            <v>47</v>
          </cell>
        </row>
        <row r="82">
          <cell r="B82" t="str">
            <v>CVI50A</v>
          </cell>
          <cell r="C82" t="str">
            <v>CN</v>
          </cell>
          <cell r="D82" t="str">
            <v>ｽｲｯﾁｬｰ</v>
          </cell>
          <cell r="E82" t="str">
            <v>C9</v>
          </cell>
          <cell r="F82">
            <v>1331</v>
          </cell>
        </row>
        <row r="83">
          <cell r="B83" t="str">
            <v>DT200</v>
          </cell>
          <cell r="C83" t="str">
            <v>CN</v>
          </cell>
          <cell r="D83" t="str">
            <v>ﾗｼﾞｵ</v>
          </cell>
          <cell r="E83" t="str">
            <v>W3</v>
          </cell>
          <cell r="F83">
            <v>204</v>
          </cell>
        </row>
        <row r="84">
          <cell r="B84" t="str">
            <v>DT210</v>
          </cell>
          <cell r="C84" t="str">
            <v>CN</v>
          </cell>
          <cell r="D84" t="str">
            <v>ﾗｼﾞｵ</v>
          </cell>
          <cell r="E84" t="str">
            <v>W3</v>
          </cell>
          <cell r="F84">
            <v>204</v>
          </cell>
        </row>
        <row r="85">
          <cell r="B85" t="str">
            <v>DT211</v>
          </cell>
          <cell r="C85" t="str">
            <v>CN</v>
          </cell>
          <cell r="D85" t="str">
            <v>ﾗｼﾞｵ</v>
          </cell>
          <cell r="E85" t="str">
            <v>W3</v>
          </cell>
          <cell r="F85">
            <v>204</v>
          </cell>
        </row>
        <row r="86">
          <cell r="B86" t="str">
            <v>DT301</v>
          </cell>
          <cell r="C86" t="str">
            <v>CN</v>
          </cell>
          <cell r="D86" t="str">
            <v>ﾗｼﾞｵ</v>
          </cell>
          <cell r="E86" t="str">
            <v>W3</v>
          </cell>
          <cell r="F86">
            <v>204</v>
          </cell>
        </row>
        <row r="87">
          <cell r="B87" t="str">
            <v>DT302</v>
          </cell>
          <cell r="C87" t="str">
            <v>CN</v>
          </cell>
          <cell r="D87" t="str">
            <v>ﾗｼﾞｵ</v>
          </cell>
          <cell r="E87" t="str">
            <v>W3</v>
          </cell>
          <cell r="F87">
            <v>204</v>
          </cell>
        </row>
        <row r="88">
          <cell r="B88" t="str">
            <v>MIC0040</v>
          </cell>
          <cell r="C88" t="str">
            <v>CN</v>
          </cell>
          <cell r="D88" t="str">
            <v>ｽｲｯﾁｬｰ</v>
          </cell>
          <cell r="E88" t="str">
            <v>C9</v>
          </cell>
          <cell r="F88">
            <v>58</v>
          </cell>
        </row>
        <row r="89">
          <cell r="B89" t="str">
            <v>MRC0060</v>
          </cell>
          <cell r="C89" t="str">
            <v>CN</v>
          </cell>
          <cell r="D89" t="str">
            <v>ｽｲｯﾁｬｰ</v>
          </cell>
          <cell r="E89" t="str">
            <v>C9</v>
          </cell>
          <cell r="F89">
            <v>480</v>
          </cell>
        </row>
        <row r="90">
          <cell r="B90" t="str">
            <v>MRC0070</v>
          </cell>
          <cell r="C90" t="str">
            <v>CN</v>
          </cell>
          <cell r="D90" t="str">
            <v>ｽｲｯﾁｬｰ</v>
          </cell>
          <cell r="E90" t="str">
            <v>C9</v>
          </cell>
          <cell r="F90">
            <v>300</v>
          </cell>
        </row>
        <row r="91">
          <cell r="B91" t="str">
            <v>MRR0070</v>
          </cell>
          <cell r="C91" t="str">
            <v>CN</v>
          </cell>
          <cell r="D91" t="str">
            <v>ｽｲｯﾁｬｰ</v>
          </cell>
          <cell r="E91" t="str">
            <v>C9</v>
          </cell>
          <cell r="F91">
            <v>301</v>
          </cell>
        </row>
        <row r="92">
          <cell r="B92" t="str">
            <v>PP301B</v>
          </cell>
          <cell r="C92" t="str">
            <v>CN</v>
          </cell>
          <cell r="D92" t="str">
            <v>ｽｲｯﾁｬｰ</v>
          </cell>
          <cell r="E92" t="str">
            <v>C2</v>
          </cell>
          <cell r="F92">
            <v>1366</v>
          </cell>
        </row>
        <row r="93">
          <cell r="B93" t="str">
            <v>PP331B</v>
          </cell>
          <cell r="C93" t="str">
            <v>CN</v>
          </cell>
          <cell r="D93" t="str">
            <v>ｽｲｯﾁｬｰ</v>
          </cell>
          <cell r="E93" t="str">
            <v>C2</v>
          </cell>
          <cell r="F93">
            <v>1366</v>
          </cell>
        </row>
        <row r="94">
          <cell r="B94" t="str">
            <v>RMC0030</v>
          </cell>
          <cell r="C94" t="str">
            <v>CN</v>
          </cell>
          <cell r="D94" t="str">
            <v>ｽｲｯﾁｬｰ</v>
          </cell>
          <cell r="E94" t="str">
            <v>C9</v>
          </cell>
          <cell r="F94">
            <v>212</v>
          </cell>
        </row>
        <row r="95">
          <cell r="B95" t="str">
            <v>RMC0040</v>
          </cell>
          <cell r="C95" t="str">
            <v>CN</v>
          </cell>
          <cell r="D95" t="str">
            <v>ｽｲｯﾁｬｰ</v>
          </cell>
          <cell r="E95" t="str">
            <v>C9</v>
          </cell>
          <cell r="F95">
            <v>784</v>
          </cell>
        </row>
        <row r="96">
          <cell r="B96" t="str">
            <v>RU301</v>
          </cell>
          <cell r="C96" t="str">
            <v>CN</v>
          </cell>
          <cell r="D96" t="str">
            <v>ｽｲｯﾁｬｰ</v>
          </cell>
          <cell r="E96" t="str">
            <v>C2</v>
          </cell>
          <cell r="F96">
            <v>43</v>
          </cell>
        </row>
        <row r="97">
          <cell r="B97" t="str">
            <v>SE301B</v>
          </cell>
          <cell r="C97" t="str">
            <v>CN</v>
          </cell>
          <cell r="D97" t="str">
            <v>ｽｲｯﾁｬｰ</v>
          </cell>
          <cell r="E97" t="str">
            <v>C2</v>
          </cell>
          <cell r="F97">
            <v>1757</v>
          </cell>
        </row>
        <row r="98">
          <cell r="B98" t="str">
            <v>UNT0310</v>
          </cell>
          <cell r="C98" t="str">
            <v>CN</v>
          </cell>
          <cell r="D98" t="str">
            <v>ｽｲｯﾁｬｰ</v>
          </cell>
          <cell r="E98" t="str">
            <v>C9</v>
          </cell>
          <cell r="F98">
            <v>299</v>
          </cell>
        </row>
        <row r="99">
          <cell r="B99" t="str">
            <v>V1034B</v>
          </cell>
          <cell r="C99" t="str">
            <v>CN</v>
          </cell>
          <cell r="D99" t="str">
            <v>ﾗｼﾞｵ</v>
          </cell>
          <cell r="E99" t="str">
            <v>W3</v>
          </cell>
          <cell r="F99">
            <v>205</v>
          </cell>
        </row>
        <row r="100">
          <cell r="B100" t="str">
            <v>VS301B</v>
          </cell>
          <cell r="C100" t="str">
            <v>CN</v>
          </cell>
          <cell r="D100" t="str">
            <v>ｽｲｯﾁｬｰ</v>
          </cell>
          <cell r="E100" t="str">
            <v>C2</v>
          </cell>
          <cell r="F100">
            <v>1408</v>
          </cell>
        </row>
        <row r="101">
          <cell r="B101" t="str">
            <v>KDC800</v>
          </cell>
          <cell r="C101" t="str">
            <v>CM</v>
          </cell>
          <cell r="D101" t="str">
            <v>ｶﾒﾗ</v>
          </cell>
          <cell r="E101" t="str">
            <v>C4</v>
          </cell>
          <cell r="F101">
            <v>508</v>
          </cell>
        </row>
        <row r="102">
          <cell r="B102" t="str">
            <v>DPC400</v>
          </cell>
          <cell r="C102" t="str">
            <v>CN</v>
          </cell>
          <cell r="D102" t="str">
            <v>ｽｲｯﾁｬｰ</v>
          </cell>
          <cell r="E102" t="str">
            <v>C6</v>
          </cell>
          <cell r="F102">
            <v>786</v>
          </cell>
        </row>
        <row r="103">
          <cell r="B103" t="str">
            <v>CC3011B</v>
          </cell>
          <cell r="C103" t="str">
            <v>IM</v>
          </cell>
          <cell r="D103" t="str">
            <v>ｽｲｯﾁｬｰ</v>
          </cell>
          <cell r="E103" t="str">
            <v>C2</v>
          </cell>
        </row>
        <row r="104">
          <cell r="B104" t="str">
            <v>CC3021B</v>
          </cell>
          <cell r="C104" t="str">
            <v>IM</v>
          </cell>
          <cell r="D104" t="str">
            <v>ｽｲｯﾁｬｰ</v>
          </cell>
          <cell r="E104" t="str">
            <v>C2</v>
          </cell>
        </row>
        <row r="105">
          <cell r="B105" t="str">
            <v>CC3111B</v>
          </cell>
          <cell r="C105" t="str">
            <v>IM</v>
          </cell>
          <cell r="D105" t="str">
            <v>ｽｲｯﾁｬｰ</v>
          </cell>
          <cell r="E105" t="str">
            <v>C2</v>
          </cell>
        </row>
        <row r="106">
          <cell r="B106" t="str">
            <v>CC3121B</v>
          </cell>
          <cell r="C106" t="str">
            <v>IM</v>
          </cell>
          <cell r="D106" t="str">
            <v>ｽｲｯﾁｬｰ</v>
          </cell>
          <cell r="E106" t="str">
            <v>C2</v>
          </cell>
        </row>
        <row r="107">
          <cell r="B107" t="str">
            <v>CC3211B</v>
          </cell>
          <cell r="C107" t="str">
            <v>IM</v>
          </cell>
          <cell r="D107" t="str">
            <v>ｽｲｯﾁｬｰ</v>
          </cell>
          <cell r="E107" t="str">
            <v>C2</v>
          </cell>
        </row>
        <row r="108">
          <cell r="B108" t="str">
            <v>CC3221B</v>
          </cell>
          <cell r="C108" t="str">
            <v>IM</v>
          </cell>
          <cell r="D108" t="str">
            <v>ｽｲｯﾁｬｰ</v>
          </cell>
          <cell r="E108" t="str">
            <v>C2</v>
          </cell>
        </row>
        <row r="109">
          <cell r="B109" t="str">
            <v>CC3331B</v>
          </cell>
          <cell r="C109" t="str">
            <v>IM</v>
          </cell>
          <cell r="D109" t="str">
            <v>ｽｲｯﾁｬｰ</v>
          </cell>
          <cell r="E109" t="str">
            <v>C2</v>
          </cell>
        </row>
        <row r="110">
          <cell r="B110" t="str">
            <v>CC3340B</v>
          </cell>
          <cell r="C110" t="str">
            <v>IM</v>
          </cell>
          <cell r="D110" t="str">
            <v>ｽｲｯﾁｬｰ</v>
          </cell>
          <cell r="E110" t="str">
            <v>C2</v>
          </cell>
        </row>
        <row r="111">
          <cell r="B111" t="str">
            <v>CC3350B</v>
          </cell>
          <cell r="C111" t="str">
            <v>IM</v>
          </cell>
          <cell r="D111" t="str">
            <v>ｽｲｯﾁｬｰ</v>
          </cell>
          <cell r="E111" t="str">
            <v>C2</v>
          </cell>
        </row>
        <row r="112">
          <cell r="B112" t="str">
            <v>CC3400B</v>
          </cell>
          <cell r="C112" t="str">
            <v>IM</v>
          </cell>
          <cell r="D112" t="str">
            <v>ｽｲｯﾁｬｰ</v>
          </cell>
          <cell r="E112" t="str">
            <v>C2</v>
          </cell>
        </row>
        <row r="113">
          <cell r="B113" t="str">
            <v>CC5050B</v>
          </cell>
          <cell r="C113" t="str">
            <v>IM</v>
          </cell>
          <cell r="D113" t="str">
            <v>ｽｲｯﾁｬｰ</v>
          </cell>
          <cell r="E113" t="str">
            <v>C2</v>
          </cell>
        </row>
        <row r="114">
          <cell r="B114" t="str">
            <v>CC5060B</v>
          </cell>
          <cell r="C114" t="str">
            <v>IM</v>
          </cell>
          <cell r="D114" t="str">
            <v>ｽｲｯﾁｬｰ</v>
          </cell>
          <cell r="E114" t="str">
            <v>C2</v>
          </cell>
        </row>
        <row r="115">
          <cell r="B115" t="str">
            <v>VS200</v>
          </cell>
          <cell r="C115" t="str">
            <v>IM</v>
          </cell>
          <cell r="D115" t="str">
            <v>ｽｲｯﾁｬｰ</v>
          </cell>
          <cell r="E115" t="str">
            <v>C2</v>
          </cell>
        </row>
      </sheetData>
      <sheetData sheetId="1"/>
      <sheetData sheetId="2"/>
      <sheetData sheetId="3"/>
      <sheetData sheetId="4">
        <row r="3">
          <cell r="A3" t="str">
            <v>CCB100ZL</v>
          </cell>
          <cell r="B3">
            <v>1240</v>
          </cell>
        </row>
        <row r="4">
          <cell r="A4" t="str">
            <v>CCB20LA</v>
          </cell>
          <cell r="B4">
            <v>1032</v>
          </cell>
        </row>
        <row r="5">
          <cell r="A5" t="str">
            <v>CCC150</v>
          </cell>
          <cell r="B5">
            <v>6754</v>
          </cell>
        </row>
        <row r="6">
          <cell r="A6" t="str">
            <v>CCC200</v>
          </cell>
          <cell r="B6">
            <v>1548</v>
          </cell>
        </row>
        <row r="7">
          <cell r="A7" t="str">
            <v>CCC250</v>
          </cell>
          <cell r="B7">
            <v>3192</v>
          </cell>
        </row>
        <row r="8">
          <cell r="A8" t="str">
            <v>CCC300</v>
          </cell>
          <cell r="B8">
            <v>714</v>
          </cell>
        </row>
        <row r="9">
          <cell r="A9" t="str">
            <v>CCC301</v>
          </cell>
          <cell r="B9">
            <v>339</v>
          </cell>
        </row>
        <row r="10">
          <cell r="A10" t="str">
            <v>CCC304</v>
          </cell>
          <cell r="B10">
            <v>197</v>
          </cell>
        </row>
        <row r="11">
          <cell r="A11" t="str">
            <v>CCC30L</v>
          </cell>
          <cell r="B11">
            <v>800</v>
          </cell>
        </row>
        <row r="12">
          <cell r="A12" t="str">
            <v>CCC31</v>
          </cell>
          <cell r="B12">
            <v>50</v>
          </cell>
        </row>
        <row r="13">
          <cell r="A13" t="str">
            <v>CCC34</v>
          </cell>
          <cell r="B13">
            <v>290</v>
          </cell>
        </row>
        <row r="14">
          <cell r="A14" t="str">
            <v>CCC350</v>
          </cell>
          <cell r="B14">
            <v>1618</v>
          </cell>
        </row>
        <row r="15">
          <cell r="A15" t="str">
            <v>CCC351</v>
          </cell>
          <cell r="B15">
            <v>849</v>
          </cell>
        </row>
        <row r="16">
          <cell r="A16" t="str">
            <v>CCC354</v>
          </cell>
          <cell r="B16">
            <v>880</v>
          </cell>
        </row>
        <row r="17">
          <cell r="A17" t="str">
            <v>CMS0130</v>
          </cell>
          <cell r="B17">
            <v>400</v>
          </cell>
        </row>
        <row r="18">
          <cell r="A18" t="str">
            <v>CMS0140</v>
          </cell>
          <cell r="B18">
            <v>230</v>
          </cell>
        </row>
        <row r="19">
          <cell r="A19" t="str">
            <v>CMS0150</v>
          </cell>
          <cell r="B19">
            <v>260</v>
          </cell>
        </row>
        <row r="20">
          <cell r="A20" t="str">
            <v>CMS0160</v>
          </cell>
          <cell r="B20">
            <v>100</v>
          </cell>
        </row>
        <row r="21">
          <cell r="A21" t="str">
            <v>CMS160D</v>
          </cell>
          <cell r="B21">
            <v>377</v>
          </cell>
        </row>
        <row r="22">
          <cell r="A22" t="str">
            <v>CMS160S</v>
          </cell>
          <cell r="B22">
            <v>474</v>
          </cell>
        </row>
        <row r="23">
          <cell r="A23" t="str">
            <v>CMS90D</v>
          </cell>
          <cell r="B23">
            <v>500</v>
          </cell>
        </row>
        <row r="24">
          <cell r="A24" t="str">
            <v>CMS90S</v>
          </cell>
          <cell r="B24">
            <v>504</v>
          </cell>
        </row>
        <row r="25">
          <cell r="A25" t="str">
            <v>CQA40</v>
          </cell>
          <cell r="B25">
            <v>222</v>
          </cell>
        </row>
        <row r="26">
          <cell r="A26" t="str">
            <v>MDU0060</v>
          </cell>
          <cell r="B26">
            <v>598</v>
          </cell>
        </row>
        <row r="27">
          <cell r="A27" t="str">
            <v>TCR0350</v>
          </cell>
          <cell r="B27">
            <v>9400</v>
          </cell>
        </row>
        <row r="28">
          <cell r="A28" t="str">
            <v>TCR0360</v>
          </cell>
          <cell r="B28">
            <v>1881</v>
          </cell>
        </row>
        <row r="29">
          <cell r="A29" t="str">
            <v>TCR0370</v>
          </cell>
          <cell r="B29">
            <v>1140</v>
          </cell>
        </row>
        <row r="30">
          <cell r="A30" t="str">
            <v>TCR0410</v>
          </cell>
          <cell r="B30">
            <v>100</v>
          </cell>
        </row>
        <row r="31">
          <cell r="A31" t="str">
            <v>TCR0420</v>
          </cell>
          <cell r="B31">
            <v>512</v>
          </cell>
        </row>
        <row r="32">
          <cell r="A32" t="str">
            <v>ZSDX109C</v>
          </cell>
          <cell r="B32">
            <v>315</v>
          </cell>
        </row>
        <row r="33">
          <cell r="A33" t="str">
            <v>ZSDX109N</v>
          </cell>
          <cell r="B33">
            <v>150</v>
          </cell>
        </row>
        <row r="34">
          <cell r="A34" t="str">
            <v>ZSDX109P</v>
          </cell>
          <cell r="B34">
            <v>266</v>
          </cell>
        </row>
        <row r="35">
          <cell r="A35" t="str">
            <v>ZSDX116C</v>
          </cell>
          <cell r="B35">
            <v>393</v>
          </cell>
        </row>
        <row r="36">
          <cell r="A36" t="str">
            <v>ZSDX116N</v>
          </cell>
          <cell r="B36">
            <v>227</v>
          </cell>
        </row>
        <row r="37">
          <cell r="A37" t="str">
            <v>ZSDX116P</v>
          </cell>
          <cell r="B37">
            <v>245</v>
          </cell>
        </row>
        <row r="38">
          <cell r="A38" t="str">
            <v>ZSSX109P</v>
          </cell>
          <cell r="B38">
            <v>428</v>
          </cell>
        </row>
        <row r="39">
          <cell r="A39" t="str">
            <v>ZSSX116P</v>
          </cell>
          <cell r="B39">
            <v>217</v>
          </cell>
        </row>
        <row r="40">
          <cell r="A40" t="str">
            <v>CAI50A</v>
          </cell>
          <cell r="B40">
            <v>17</v>
          </cell>
        </row>
        <row r="41">
          <cell r="A41" t="str">
            <v>CCB31H</v>
          </cell>
          <cell r="B41">
            <v>160</v>
          </cell>
        </row>
        <row r="42">
          <cell r="A42" t="str">
            <v>CCB34H</v>
          </cell>
          <cell r="B42">
            <v>339</v>
          </cell>
        </row>
        <row r="43">
          <cell r="A43" t="str">
            <v>CCC51HS</v>
          </cell>
          <cell r="B43">
            <v>704</v>
          </cell>
        </row>
        <row r="44">
          <cell r="A44" t="str">
            <v>CCC51P8</v>
          </cell>
          <cell r="B44">
            <v>691</v>
          </cell>
        </row>
        <row r="45">
          <cell r="A45" t="str">
            <v>CCR10L</v>
          </cell>
          <cell r="B45">
            <v>14</v>
          </cell>
        </row>
        <row r="46">
          <cell r="A46" t="str">
            <v>CMC0150</v>
          </cell>
          <cell r="B46">
            <v>580</v>
          </cell>
        </row>
        <row r="47">
          <cell r="A47" t="str">
            <v>CMS40P</v>
          </cell>
          <cell r="B47">
            <v>1190</v>
          </cell>
        </row>
        <row r="48">
          <cell r="A48" t="str">
            <v>CMV8</v>
          </cell>
          <cell r="B48">
            <v>150</v>
          </cell>
        </row>
        <row r="49">
          <cell r="A49" t="str">
            <v>CP10AL</v>
          </cell>
          <cell r="B49">
            <v>1611</v>
          </cell>
        </row>
        <row r="50">
          <cell r="A50" t="str">
            <v>CP40L</v>
          </cell>
          <cell r="B50">
            <v>2061</v>
          </cell>
        </row>
        <row r="51">
          <cell r="A51" t="str">
            <v>CP40SAL</v>
          </cell>
          <cell r="B51">
            <v>439</v>
          </cell>
        </row>
        <row r="52">
          <cell r="A52" t="str">
            <v>CRB100</v>
          </cell>
          <cell r="B52">
            <v>355</v>
          </cell>
        </row>
        <row r="53">
          <cell r="A53" t="str">
            <v>CRM100</v>
          </cell>
          <cell r="B53">
            <v>26</v>
          </cell>
        </row>
        <row r="54">
          <cell r="A54" t="str">
            <v>CRM50A</v>
          </cell>
          <cell r="B54">
            <v>250</v>
          </cell>
        </row>
        <row r="55">
          <cell r="A55" t="str">
            <v>CSC50A</v>
          </cell>
          <cell r="B55">
            <v>39</v>
          </cell>
        </row>
        <row r="56">
          <cell r="A56" t="str">
            <v>CSC80</v>
          </cell>
          <cell r="B56">
            <v>170</v>
          </cell>
        </row>
        <row r="57">
          <cell r="A57" t="str">
            <v>CSS8</v>
          </cell>
          <cell r="B57">
            <v>101</v>
          </cell>
        </row>
        <row r="58">
          <cell r="A58" t="str">
            <v>CVI50A</v>
          </cell>
          <cell r="B58">
            <v>72</v>
          </cell>
        </row>
        <row r="59">
          <cell r="A59" t="str">
            <v>MRC0060</v>
          </cell>
          <cell r="B59">
            <v>70</v>
          </cell>
        </row>
        <row r="60">
          <cell r="A60" t="str">
            <v>MRR0070</v>
          </cell>
          <cell r="B60">
            <v>190</v>
          </cell>
        </row>
        <row r="61">
          <cell r="A61" t="str">
            <v>VS301B</v>
          </cell>
          <cell r="B61">
            <v>11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ﾊｰﾈｽ"/>
      <sheetName val="型部品発注"/>
      <sheetName val="Sheet3"/>
      <sheetName val="５次新部品（０４Ｑを除く）"/>
      <sheetName val="５次新部品"/>
      <sheetName val="Sheet2"/>
      <sheetName val="HENKO-IZEN"/>
      <sheetName val="ﾏﾄﾘｯｸｽ"/>
      <sheetName val="展開表"/>
      <sheetName val="5JI-SINBUHIN-1stLOT-HACCYU"/>
      <sheetName val="最新-A"/>
      <sheetName val="tsumiage"/>
      <sheetName val="Sheet1"/>
      <sheetName val="5次ﾏﾄﾘｯｸｽ"/>
      <sheetName val="５次部品抽出"/>
      <sheetName val="C-CV14-CS"/>
      <sheetName val="C-CV14-CSPAL"/>
      <sheetName val="C-CV14-2"/>
      <sheetName val="C-CV14-2PAL"/>
      <sheetName val="ﾀｹ"/>
      <sheetName val="CCV202"/>
      <sheetName val="CCC110"/>
      <sheetName val="CCV40SS"/>
      <sheetName val="CPV04Q"/>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品棚卸DEC-2003"/>
      <sheetName val="Buhinhyou 5 ji"/>
      <sheetName val="Da xuat SX thang 1-04"/>
      <sheetName val="円で購入12月"/>
      <sheetName val="Kiem kho CM "/>
      <sheetName val="Vat tu thieu"/>
      <sheetName val="Monthly report"/>
    </sheetNames>
    <sheetDataSet>
      <sheetData sheetId="0" refreshError="1">
        <row r="7">
          <cell r="C7">
            <v>1000732100</v>
          </cell>
          <cell r="D7" t="str">
            <v>ﾊﾞﾘﾌｫ-ｶﾙﾚﾝｽﾞTG2Z0416ABC1</v>
          </cell>
          <cell r="E7" t="str">
            <v>TG2Z0416ABC1</v>
          </cell>
          <cell r="F7" t="str">
            <v>SD039</v>
          </cell>
        </row>
        <row r="8">
          <cell r="C8">
            <v>1000735420</v>
          </cell>
          <cell r="D8" t="str">
            <v>HCS802D ｶﾒﾗﾄﾘﾂｹｶﾅｸﾞ</v>
          </cell>
          <cell r="E8" t="str">
            <v>HCS802D Camera Cramp</v>
          </cell>
          <cell r="F8" t="str">
            <v>SG031</v>
          </cell>
        </row>
        <row r="9">
          <cell r="C9">
            <v>1000735350</v>
          </cell>
          <cell r="D9" t="str">
            <v>ﾊﾞﾘﾌｫｰｶﾙﾚﾝｽﾞ TG2Z2814FCS-2</v>
          </cell>
          <cell r="E9" t="str">
            <v>TG2Z2814FCS-2 Toshiba</v>
          </cell>
          <cell r="F9" t="str">
            <v>SH026</v>
          </cell>
        </row>
        <row r="10">
          <cell r="C10">
            <v>1000733420</v>
          </cell>
          <cell r="D10" t="str">
            <v>ﾊﾞﾘﾌｫ-ｶﾙﾚﾝｽﾞQC2Z0214ABC1</v>
          </cell>
          <cell r="E10" t="str">
            <v>QC2Z0214ABC1</v>
          </cell>
          <cell r="F10" t="str">
            <v>SO037</v>
          </cell>
        </row>
        <row r="11">
          <cell r="C11">
            <v>1000733510</v>
          </cell>
          <cell r="D11" t="str">
            <v>ﾊﾞﾘﾌｵ-ｶﾙﾚﾝｽﾞQG2Z0312ABC1</v>
          </cell>
          <cell r="E11" t="str">
            <v>Bari Fuokaru Lens QG2Z0312ABC1</v>
          </cell>
          <cell r="F11" t="str">
            <v>SQ011</v>
          </cell>
        </row>
        <row r="12">
          <cell r="C12" t="str">
            <v>123361370X</v>
          </cell>
          <cell r="D12" t="str">
            <v>FH12-15S-0.5SV ｺﾈｸﾀ 24MM</v>
          </cell>
          <cell r="E12" t="str">
            <v>FH12-15S-0.5SV Connector 24MM</v>
          </cell>
          <cell r="F12" t="str">
            <v>CT684</v>
          </cell>
        </row>
        <row r="13">
          <cell r="C13" t="str">
            <v>123361385X</v>
          </cell>
          <cell r="D13" t="str">
            <v>FH12-33S-0.5SV ｺﾈｸﾀ 32MM</v>
          </cell>
          <cell r="E13" t="str">
            <v>FH12-33S-0.5SV Connector 32MM</v>
          </cell>
          <cell r="F13" t="str">
            <v>CT685</v>
          </cell>
        </row>
        <row r="14">
          <cell r="C14" t="str">
            <v>123361392X</v>
          </cell>
          <cell r="D14" t="str">
            <v>FH12-40S-0.5SV ｺﾈｸﾀ 44MM</v>
          </cell>
          <cell r="E14" t="str">
            <v>FH12-40S-0.5SV Connector 44MM</v>
          </cell>
          <cell r="F14" t="str">
            <v>CT686</v>
          </cell>
        </row>
        <row r="15">
          <cell r="C15" t="str">
            <v>123361491X</v>
          </cell>
          <cell r="D15" t="str">
            <v>DF13C-4P          24ﾃｰﾌﾟ</v>
          </cell>
          <cell r="E15" t="str">
            <v>DF13C-4P  24 Tape</v>
          </cell>
          <cell r="F15" t="str">
            <v>CT710</v>
          </cell>
        </row>
        <row r="16">
          <cell r="C16" t="str">
            <v>123361501X</v>
          </cell>
          <cell r="D16" t="str">
            <v>ｺﾈｸﾀ FH12-20S-0.5SV 24MM</v>
          </cell>
          <cell r="E16" t="str">
            <v>Connector FH12-20S-0.5SV 24MM</v>
          </cell>
          <cell r="F16" t="str">
            <v>CT711</v>
          </cell>
        </row>
        <row r="17">
          <cell r="C17">
            <v>1233978760</v>
          </cell>
          <cell r="D17" t="str">
            <v>4P-1061#28(50)B*4/DF13-ZH</v>
          </cell>
          <cell r="E17" t="str">
            <v>4P-1061#28(50)B*4/DF13-ZH</v>
          </cell>
          <cell r="F17" t="str">
            <v>SG011</v>
          </cell>
        </row>
        <row r="18">
          <cell r="C18">
            <v>1230110750</v>
          </cell>
          <cell r="D18" t="str">
            <v>BNC794-BR</v>
          </cell>
          <cell r="E18" t="str">
            <v>BNC794-BR</v>
          </cell>
          <cell r="F18" t="str">
            <v>SO028</v>
          </cell>
        </row>
        <row r="19">
          <cell r="C19">
            <v>1240432640</v>
          </cell>
          <cell r="D19" t="str">
            <v>DTS-TA-BNCW2000</v>
          </cell>
          <cell r="E19" t="str">
            <v>DTS-TA-BNCW2000</v>
          </cell>
          <cell r="F19" t="str">
            <v>SQ013</v>
          </cell>
        </row>
        <row r="20">
          <cell r="C20">
            <v>1210171560</v>
          </cell>
          <cell r="D20" t="str">
            <v>CP40SA 12*12 ｶｸﾂﾏﾐ</v>
          </cell>
          <cell r="E20" t="str">
            <v>CP40SA 12*12 Square Knob</v>
          </cell>
          <cell r="F20" t="str">
            <v>SL006</v>
          </cell>
        </row>
        <row r="21">
          <cell r="C21" t="str">
            <v>102152696A</v>
          </cell>
          <cell r="D21" t="str">
            <v>CP40SA 12*12 ｶｸﾂﾏﾐｶﾞｲﾄﾞ</v>
          </cell>
          <cell r="E21" t="str">
            <v>CP40SA 12*12 Square Knob Guide</v>
          </cell>
          <cell r="F21" t="str">
            <v>SL007</v>
          </cell>
        </row>
        <row r="22">
          <cell r="C22">
            <v>1220518430</v>
          </cell>
          <cell r="D22" t="str">
            <v>CCV40 ｾﾞﾂｴﾝｽﾍﾟｰｻ</v>
          </cell>
          <cell r="E22" t="str">
            <v>CCV40 Zetsuen Spacer</v>
          </cell>
          <cell r="F22" t="str">
            <v>SO003</v>
          </cell>
        </row>
        <row r="23">
          <cell r="C23" t="str">
            <v>1010264390</v>
          </cell>
          <cell r="D23" t="str">
            <v>CCV40 ﾍｯﾄﾞﾎﾙﾀﾞｰ</v>
          </cell>
          <cell r="E23" t="str">
            <v>CCV40 Head Holder</v>
          </cell>
          <cell r="F23" t="str">
            <v>SO051</v>
          </cell>
        </row>
        <row r="24">
          <cell r="C24" t="str">
            <v>1010264460</v>
          </cell>
          <cell r="D24" t="str">
            <v>CCV40 ﾍｯﾄﾞｶﾊﾞｰ</v>
          </cell>
          <cell r="E24" t="str">
            <v>CCV40 Head Cover</v>
          </cell>
          <cell r="F24" t="str">
            <v>SO052</v>
          </cell>
        </row>
        <row r="25">
          <cell r="C25">
            <v>1010262730</v>
          </cell>
          <cell r="D25" t="str">
            <v>CCV20 ｹ-ｽ</v>
          </cell>
          <cell r="E25" t="str">
            <v>CCV20 Case</v>
          </cell>
          <cell r="F25" t="str">
            <v>SO053</v>
          </cell>
        </row>
        <row r="26">
          <cell r="C26">
            <v>1010262880</v>
          </cell>
          <cell r="D26" t="str">
            <v>CCV20 ｿｺｶﾊﾞ-</v>
          </cell>
          <cell r="E26" t="str">
            <v>CCV20 Bottom Cover</v>
          </cell>
          <cell r="F26" t="str">
            <v>SO060</v>
          </cell>
        </row>
        <row r="27">
          <cell r="C27">
            <v>1010265010</v>
          </cell>
          <cell r="D27" t="str">
            <v>CCV20 ﾄﾞ-ﾑｶﾊﾞ- Base</v>
          </cell>
          <cell r="E27" t="str">
            <v>CCV20 Dom Cover Base</v>
          </cell>
          <cell r="F27" t="str">
            <v>SO061</v>
          </cell>
        </row>
        <row r="28">
          <cell r="C28">
            <v>1010265120</v>
          </cell>
          <cell r="D28" t="str">
            <v>CCV20 Inner Cover</v>
          </cell>
          <cell r="E28" t="str">
            <v>CCV20 Inner Cover</v>
          </cell>
          <cell r="F28" t="str">
            <v>SO062</v>
          </cell>
        </row>
        <row r="29">
          <cell r="C29">
            <v>1013537950</v>
          </cell>
          <cell r="D29" t="str">
            <v>CCC100ZL ﾌﾛﾝﾄﾊﾟﾈﾙ</v>
          </cell>
          <cell r="E29" t="str">
            <v>CCC100ZL Plain front panel</v>
          </cell>
          <cell r="F29" t="str">
            <v>NVL</v>
          </cell>
        </row>
        <row r="30">
          <cell r="C30">
            <v>1012145790</v>
          </cell>
          <cell r="D30" t="str">
            <v>CCV10 ｼﾀｶﾊﾞｰ ｷｼﾞ</v>
          </cell>
          <cell r="E30" t="str">
            <v>CCV10 Plain Bottom Cover</v>
          </cell>
          <cell r="F30" t="str">
            <v>NVL</v>
          </cell>
        </row>
        <row r="31">
          <cell r="C31">
            <v>1012145840</v>
          </cell>
          <cell r="D31" t="str">
            <v>CCV10 ｳｴｶﾊﾞｰ ｷｼﾞ</v>
          </cell>
          <cell r="E31" t="str">
            <v>CCV10 Plain Top Cover</v>
          </cell>
          <cell r="F31" t="str">
            <v>NVL</v>
          </cell>
        </row>
        <row r="32">
          <cell r="C32" t="str">
            <v>101353001B</v>
          </cell>
          <cell r="D32" t="str">
            <v>CCV10 ﾌﾛﾝﾄﾊﾟﾈﾙ ｷｼﾞ</v>
          </cell>
          <cell r="E32" t="str">
            <v>CCV10 Plain Front Panel</v>
          </cell>
          <cell r="F32" t="str">
            <v>NVL</v>
          </cell>
        </row>
        <row r="33">
          <cell r="D33" t="str">
            <v>CCV14 ｼﾀｹ-ｽ kiji</v>
          </cell>
          <cell r="E33" t="str">
            <v>CCV14 Plain Lower Case</v>
          </cell>
          <cell r="F33" t="str">
            <v>NVL</v>
          </cell>
        </row>
        <row r="34">
          <cell r="D34" t="str">
            <v>CCV14 ｳｴｹ-ｽ kiji</v>
          </cell>
          <cell r="E34" t="str">
            <v>CCV14 Plain Upper Case</v>
          </cell>
          <cell r="F34" t="str">
            <v>NVL</v>
          </cell>
        </row>
        <row r="35">
          <cell r="C35">
            <v>1013537150</v>
          </cell>
          <cell r="D35" t="str">
            <v>CMS90D ﾘｱﾊﾟﾈﾙ ｷｼﾞ</v>
          </cell>
          <cell r="E35" t="str">
            <v>CMS90D Rear Panel</v>
          </cell>
          <cell r="F35" t="str">
            <v>PA008</v>
          </cell>
        </row>
        <row r="36">
          <cell r="C36">
            <v>1013537280</v>
          </cell>
          <cell r="D36" t="str">
            <v>CMS160D ﾘｱﾊﾟﾈﾙ ｷｼﾞ</v>
          </cell>
          <cell r="E36" t="str">
            <v>CMS161D Rear Panel</v>
          </cell>
          <cell r="F36" t="str">
            <v>PA009</v>
          </cell>
        </row>
        <row r="37">
          <cell r="C37">
            <v>1023196350</v>
          </cell>
          <cell r="D37" t="str">
            <v>CCC150 ﾏｳﾝﾄｶﾅｸﾞ</v>
          </cell>
          <cell r="E37" t="str">
            <v>CCC150 Mount bracket</v>
          </cell>
          <cell r="F37" t="str">
            <v>SC037</v>
          </cell>
        </row>
        <row r="38">
          <cell r="C38">
            <v>1010847320</v>
          </cell>
          <cell r="D38" t="str">
            <v>TCR0350 ﾎｳﾈﾂﾊﾞﾝ</v>
          </cell>
          <cell r="E38" t="str">
            <v>TCR0350 Honetsu han</v>
          </cell>
          <cell r="F38" t="str">
            <v>SD040</v>
          </cell>
        </row>
        <row r="39">
          <cell r="C39">
            <v>1240430910</v>
          </cell>
          <cell r="D39" t="str">
            <v>CV10ｾｯﾃﾝｶﾅｸﾞ</v>
          </cell>
          <cell r="E39" t="str">
            <v>CV10 Setting Mount</v>
          </cell>
          <cell r="F39" t="str">
            <v>SG029</v>
          </cell>
        </row>
        <row r="40">
          <cell r="C40">
            <v>1011648160</v>
          </cell>
          <cell r="D40" t="str">
            <v>CMS90D ﾊﾟﾈﾙｼｬｰｼ</v>
          </cell>
          <cell r="E40" t="str">
            <v>CMS90D Panel Chassis</v>
          </cell>
          <cell r="F40" t="str">
            <v>SH003</v>
          </cell>
        </row>
        <row r="41">
          <cell r="C41">
            <v>1011648340</v>
          </cell>
          <cell r="D41" t="str">
            <v>CMS160D ﾊﾟﾈﾙｼｬｰｼ</v>
          </cell>
          <cell r="E41" t="str">
            <v>CMS160D Panel Chassis</v>
          </cell>
          <cell r="F41" t="str">
            <v>SH004</v>
          </cell>
        </row>
        <row r="42">
          <cell r="C42">
            <v>1013538120</v>
          </cell>
          <cell r="D42" t="str">
            <v>S2950 ﾘｱﾊﾟﾈﾙ ｷｼﾞ</v>
          </cell>
          <cell r="E42" t="str">
            <v xml:space="preserve">S2950 Plain rear panel </v>
          </cell>
          <cell r="F42" t="str">
            <v>SH005</v>
          </cell>
        </row>
        <row r="43">
          <cell r="C43">
            <v>1013538250</v>
          </cell>
          <cell r="D43" t="str">
            <v>CPV09 ﾘｱﾊﾟﾈﾙ ｷｼﾞ</v>
          </cell>
          <cell r="E43" t="str">
            <v xml:space="preserve">CPV09 Plain rear panel </v>
          </cell>
          <cell r="F43" t="str">
            <v>SH006</v>
          </cell>
        </row>
        <row r="44">
          <cell r="C44">
            <v>1013538010</v>
          </cell>
          <cell r="D44" t="str">
            <v>TCR0350 ﾘｱﾊﾟﾈﾙｷｼﾞ</v>
          </cell>
          <cell r="E44" t="str">
            <v>TCR0350 Plain rear panel</v>
          </cell>
          <cell r="F44" t="str">
            <v>SH007</v>
          </cell>
        </row>
        <row r="45">
          <cell r="C45" t="str">
            <v>101352998A</v>
          </cell>
          <cell r="D45" t="str">
            <v>CCV10 ﾘｱﾊﾟﾈﾙ ｷｼﾞ</v>
          </cell>
          <cell r="E45" t="str">
            <v>CCV10 Plain Rear Panel</v>
          </cell>
          <cell r="F45" t="str">
            <v>SH008</v>
          </cell>
        </row>
        <row r="46">
          <cell r="C46">
            <v>1013534500</v>
          </cell>
          <cell r="D46" t="str">
            <v>CPV04 ﾘｱﾊﾟﾈﾙ ｷｼﾞ</v>
          </cell>
          <cell r="E46" t="str">
            <v>CPV04 Plain Rear Panel</v>
          </cell>
          <cell r="F46" t="str">
            <v>SH009</v>
          </cell>
        </row>
        <row r="47">
          <cell r="C47">
            <v>1013534050</v>
          </cell>
          <cell r="D47" t="str">
            <v>CCV40 ｻｲﾄﾞﾊﾟﾈﾙ</v>
          </cell>
          <cell r="E47" t="str">
            <v>CCV40 Side Panel</v>
          </cell>
          <cell r="F47" t="str">
            <v>SQ004</v>
          </cell>
        </row>
        <row r="48">
          <cell r="C48">
            <v>1013534160</v>
          </cell>
          <cell r="D48" t="str">
            <v>CCV40 ﾓﾆﾀﾊﾟﾈﾙ</v>
          </cell>
          <cell r="E48" t="str">
            <v>CCV40 Monitor Panel</v>
          </cell>
          <cell r="F48" t="str">
            <v>SQ005</v>
          </cell>
        </row>
        <row r="49">
          <cell r="C49" t="str">
            <v>101353429A</v>
          </cell>
          <cell r="D49" t="str">
            <v>CCV40 ﾌﾛﾝﾄﾊﾟﾈﾙ</v>
          </cell>
          <cell r="E49" t="str">
            <v>CCV40 Front Panel</v>
          </cell>
          <cell r="F49" t="str">
            <v>SQ006</v>
          </cell>
        </row>
        <row r="50">
          <cell r="C50" t="str">
            <v>101353434B</v>
          </cell>
          <cell r="D50" t="str">
            <v>CCV40 ﾌﾞﾗｹｯﾄ</v>
          </cell>
          <cell r="E50" t="str">
            <v>CCV40 Bracket</v>
          </cell>
          <cell r="F50" t="str">
            <v>SQ007</v>
          </cell>
        </row>
        <row r="51">
          <cell r="C51">
            <v>1013534410</v>
          </cell>
          <cell r="D51" t="str">
            <v>CCV40 ﾅｶｲﾀ</v>
          </cell>
          <cell r="E51" t="str">
            <v>CCV40 Inner Plate</v>
          </cell>
          <cell r="F51" t="str">
            <v>SQ008</v>
          </cell>
        </row>
        <row r="52">
          <cell r="C52" t="str">
            <v>101353740A</v>
          </cell>
          <cell r="D52" t="str">
            <v>CCV20 ﾚﾝｽﾞﾊﾟﾈﾙ</v>
          </cell>
          <cell r="E52" t="str">
            <v>CCV20 Lens Panel</v>
          </cell>
          <cell r="F52" t="str">
            <v>SQ009</v>
          </cell>
        </row>
        <row r="53">
          <cell r="C53">
            <v>1013538700</v>
          </cell>
          <cell r="D53" t="str">
            <v>CCV14 ﾘｱﾊﾟﾈﾙ ｷｼﾞ</v>
          </cell>
          <cell r="E53" t="str">
            <v>CCV14 Rear Panel</v>
          </cell>
          <cell r="F53" t="str">
            <v>SQ010</v>
          </cell>
        </row>
        <row r="54">
          <cell r="C54">
            <v>1232975500</v>
          </cell>
          <cell r="D54" t="str">
            <v>2P1007#26(160)BW/SAN-PH</v>
          </cell>
          <cell r="E54" t="str">
            <v>2P1007#26(160)BW/SAN-PH</v>
          </cell>
          <cell r="F54" t="str">
            <v>SE001</v>
          </cell>
        </row>
        <row r="55">
          <cell r="C55">
            <v>1232975410</v>
          </cell>
          <cell r="D55" t="str">
            <v>2P1007#26(290)BW/SAN-PH</v>
          </cell>
          <cell r="E55" t="str">
            <v>2P1007#26(290)BW/SAN-PH</v>
          </cell>
          <cell r="F55" t="str">
            <v>SE002</v>
          </cell>
        </row>
        <row r="56">
          <cell r="C56" t="str">
            <v>123293402B</v>
          </cell>
          <cell r="D56" t="str">
            <v>3P1571#28(140)BWW/SAN-PH</v>
          </cell>
          <cell r="E56" t="str">
            <v>3P1571#28(140)BWW/SAN-PH</v>
          </cell>
          <cell r="F56" t="str">
            <v>SE003</v>
          </cell>
        </row>
        <row r="57">
          <cell r="C57" t="str">
            <v>123293431B</v>
          </cell>
          <cell r="D57" t="str">
            <v>5P1571#28(120)BW*4/SAN-P</v>
          </cell>
          <cell r="E57" t="str">
            <v>5P1571#28(120)BW*4/SAN-P</v>
          </cell>
          <cell r="F57" t="str">
            <v>SE004</v>
          </cell>
        </row>
        <row r="58">
          <cell r="C58" t="str">
            <v>123293037B</v>
          </cell>
          <cell r="D58" t="str">
            <v>2P71#28(400)BW/SAN-DH!23</v>
          </cell>
          <cell r="E58" t="str">
            <v>2P71#28(400)BW/SAN-DH!23</v>
          </cell>
          <cell r="F58" t="str">
            <v>SE005</v>
          </cell>
        </row>
        <row r="59">
          <cell r="C59" t="str">
            <v>123293394B</v>
          </cell>
          <cell r="D59" t="str">
            <v>2P71#28(260)BW/SAN-PH!1</v>
          </cell>
          <cell r="E59" t="str">
            <v>2P71#28(260)BW/SAN-PH!1</v>
          </cell>
          <cell r="F59" t="str">
            <v>SE006</v>
          </cell>
        </row>
        <row r="60">
          <cell r="C60" t="str">
            <v>123294377A</v>
          </cell>
          <cell r="D60" t="str">
            <v>3P1571#28(200)BWW/ZH-5ﾊﾝ</v>
          </cell>
          <cell r="E60" t="str">
            <v>3P1571#28(200)BWW/ZH-5</v>
          </cell>
          <cell r="F60" t="str">
            <v>SE007</v>
          </cell>
        </row>
        <row r="61">
          <cell r="C61">
            <v>1232975610</v>
          </cell>
          <cell r="D61" t="str">
            <v>3P1007#26(150)BWW/SAN-PH</v>
          </cell>
          <cell r="E61" t="str">
            <v>3P1007#26(150)BWW/SAN-PH</v>
          </cell>
          <cell r="F61" t="str">
            <v>SE008</v>
          </cell>
        </row>
        <row r="62">
          <cell r="C62" t="str">
            <v>123293387B</v>
          </cell>
          <cell r="D62" t="str">
            <v>2P71#28(120)BW/SAN-PH!21</v>
          </cell>
          <cell r="E62" t="str">
            <v>2P71#28(120)BW/SAN-PH!21</v>
          </cell>
          <cell r="F62" t="str">
            <v>SE009</v>
          </cell>
        </row>
        <row r="63">
          <cell r="C63" t="str">
            <v>123294337A</v>
          </cell>
          <cell r="D63" t="str">
            <v>3P1571#28(100)BWW/SAN-PH</v>
          </cell>
          <cell r="E63" t="str">
            <v>3P1571#28(100)BWW/SAN-PH</v>
          </cell>
          <cell r="F63" t="str">
            <v>SE010</v>
          </cell>
        </row>
        <row r="64">
          <cell r="C64">
            <v>1232958390</v>
          </cell>
          <cell r="D64" t="str">
            <v>10P1571#28(220)BW*9/SAN-</v>
          </cell>
          <cell r="E64" t="str">
            <v>10P1571#28(220)BW*9/SAN-</v>
          </cell>
          <cell r="F64" t="str">
            <v>SE011</v>
          </cell>
        </row>
        <row r="65">
          <cell r="C65">
            <v>1233905070</v>
          </cell>
          <cell r="D65" t="str">
            <v>4P33#26(270.200)H/SB-SB2</v>
          </cell>
          <cell r="E65" t="str">
            <v>4P33#26(270.200)H/SB-SB2</v>
          </cell>
          <cell r="F65" t="str">
            <v>SE012</v>
          </cell>
        </row>
        <row r="66">
          <cell r="C66" t="str">
            <v>123293426B</v>
          </cell>
          <cell r="D66" t="str">
            <v>5P1571#28(160)BW*4/SAN-P</v>
          </cell>
          <cell r="E66" t="str">
            <v>5P1571#28(160)BW*4/SAN-P</v>
          </cell>
          <cell r="F66" t="str">
            <v>SE013</v>
          </cell>
        </row>
        <row r="67">
          <cell r="C67" t="str">
            <v>123294382A</v>
          </cell>
          <cell r="D67" t="str">
            <v>3P71B91HZ#28(300)SAN-PH</v>
          </cell>
          <cell r="E67" t="str">
            <v>3P71B91HZ#28(300)SAN-PH</v>
          </cell>
          <cell r="F67" t="str">
            <v>SE014</v>
          </cell>
        </row>
        <row r="68">
          <cell r="C68">
            <v>1232958240</v>
          </cell>
          <cell r="D68" t="str">
            <v>CP40SAL ﾃｲﾃﾞﾝﾘｮｳ ｺﾈｸﾀ</v>
          </cell>
          <cell r="E68" t="str">
            <v>CP40SAL Black Out Connector</v>
          </cell>
          <cell r="F68" t="str">
            <v>SE015</v>
          </cell>
        </row>
        <row r="69">
          <cell r="C69">
            <v>1232975890</v>
          </cell>
          <cell r="D69" t="str">
            <v>10P1007#26(70)BW*9SAN-PH</v>
          </cell>
          <cell r="E69" t="str">
            <v>10P1007#26(70)BW*9SAN-PH</v>
          </cell>
          <cell r="F69" t="str">
            <v>SE016</v>
          </cell>
        </row>
        <row r="70">
          <cell r="C70" t="str">
            <v>123293468B</v>
          </cell>
          <cell r="D70" t="str">
            <v>8P71#28(140)BW*7/SAN-PH!</v>
          </cell>
          <cell r="E70" t="str">
            <v>8P71#28(140)BW*7/SAN-PH!</v>
          </cell>
          <cell r="F70" t="str">
            <v>SE017</v>
          </cell>
        </row>
        <row r="71">
          <cell r="C71" t="str">
            <v>123293448B</v>
          </cell>
          <cell r="D71" t="str">
            <v>6P1571#28(180)BW*5/SAN-P</v>
          </cell>
          <cell r="E71" t="str">
            <v>6P1571#28(180)BW*5/SAN-P</v>
          </cell>
          <cell r="F71" t="str">
            <v>SE018</v>
          </cell>
        </row>
        <row r="72">
          <cell r="C72">
            <v>1233933390</v>
          </cell>
          <cell r="D72" t="str">
            <v>11P07#26(120)BW*10/SANPH</v>
          </cell>
          <cell r="E72" t="str">
            <v>11P07#26(120)BW*10/SANPH</v>
          </cell>
          <cell r="F72" t="str">
            <v>SE019</v>
          </cell>
        </row>
        <row r="73">
          <cell r="C73" t="str">
            <v>123293457B</v>
          </cell>
          <cell r="D73" t="str">
            <v>8P71#28(350)BW*7/SAN-PH!</v>
          </cell>
          <cell r="E73" t="str">
            <v>8P71#28(350)BW*7/SAN-PH!</v>
          </cell>
          <cell r="F73" t="str">
            <v>SE020</v>
          </cell>
        </row>
        <row r="74">
          <cell r="C74">
            <v>1232958460</v>
          </cell>
          <cell r="D74" t="str">
            <v>12P1571#28(220)BW*11/SAN</v>
          </cell>
          <cell r="E74" t="str">
            <v>12P1571#28(220)BW*11/SAN</v>
          </cell>
          <cell r="F74" t="str">
            <v>SE021</v>
          </cell>
        </row>
        <row r="75">
          <cell r="C75" t="str">
            <v>123294553B</v>
          </cell>
          <cell r="D75" t="str">
            <v>CP40SALｴｲｿﾞｳﾆｭｳｼｭﾂﾘｮｸｺﾈｸ</v>
          </cell>
          <cell r="E75" t="str">
            <v>CP40SAL Video Connector</v>
          </cell>
          <cell r="F75" t="str">
            <v>SE022</v>
          </cell>
        </row>
        <row r="76">
          <cell r="C76">
            <v>1233904970</v>
          </cell>
          <cell r="D76" t="str">
            <v>2P10007#26(70)WW/EH-EH</v>
          </cell>
          <cell r="E76" t="str">
            <v>2P10007#26(70)WW/EH-EH</v>
          </cell>
          <cell r="F76" t="str">
            <v>SE025</v>
          </cell>
        </row>
        <row r="77">
          <cell r="C77" t="str">
            <v>123293471B</v>
          </cell>
          <cell r="D77" t="str">
            <v>2P71#28(300)BW/PH-5ﾊﾝ!20</v>
          </cell>
          <cell r="E77" t="str">
            <v>2P71#28(300)BW/PH-5HAN!20</v>
          </cell>
          <cell r="F77" t="str">
            <v>SE026</v>
          </cell>
        </row>
        <row r="78">
          <cell r="C78">
            <v>1233911880</v>
          </cell>
          <cell r="D78" t="str">
            <v>5P15#22(120)BAWAA/VH15ﾊﾝ</v>
          </cell>
          <cell r="E78" t="str">
            <v>5P15#22(120)BAWAA/VH15</v>
          </cell>
          <cell r="F78" t="str">
            <v>SE029</v>
          </cell>
        </row>
        <row r="79">
          <cell r="C79">
            <v>1233904800</v>
          </cell>
          <cell r="D79" t="str">
            <v>6-4P72#22(70)WWABAW/VHVH</v>
          </cell>
          <cell r="E79" t="str">
            <v>6-4P72#22(70)WWABAW/VHVH</v>
          </cell>
          <cell r="F79" t="str">
            <v>SE031</v>
          </cell>
        </row>
        <row r="80">
          <cell r="C80">
            <v>1233904750</v>
          </cell>
          <cell r="D80" t="str">
            <v>3P1672#22(70)BAW/VH-15ﾊﾝ</v>
          </cell>
          <cell r="E80" t="str">
            <v>3P1672#22(70)BAW/VH-15</v>
          </cell>
          <cell r="F80" t="str">
            <v>SE034</v>
          </cell>
        </row>
        <row r="81">
          <cell r="C81">
            <v>1233951390</v>
          </cell>
          <cell r="D81" t="str">
            <v>4-2P15#22(220)TAAR/VH-VH</v>
          </cell>
          <cell r="E81" t="str">
            <v>4-2P15#22(220)TAAR/VH-VH</v>
          </cell>
          <cell r="F81" t="str">
            <v>SE036</v>
          </cell>
        </row>
        <row r="82">
          <cell r="C82">
            <v>1233923520</v>
          </cell>
          <cell r="D82" t="str">
            <v>5P72#20(100)BAWAA/VH15ﾊﾝ</v>
          </cell>
          <cell r="E82" t="str">
            <v>5P72#20(100)BAWAA/VH15</v>
          </cell>
          <cell r="F82" t="str">
            <v>SE042</v>
          </cell>
        </row>
        <row r="83">
          <cell r="C83">
            <v>1233967540</v>
          </cell>
          <cell r="D83" t="str">
            <v>4-3P72#20(80)WAABZ/VH-VH</v>
          </cell>
          <cell r="E83" t="str">
            <v>4-3P72#20(80)WAABZ/VH-VH</v>
          </cell>
          <cell r="F83" t="str">
            <v>SE043</v>
          </cell>
        </row>
        <row r="84">
          <cell r="C84">
            <v>1233970760</v>
          </cell>
          <cell r="D84" t="str">
            <v>5P72#20(80)BAWAA/VH-15ﾊﾝ</v>
          </cell>
          <cell r="E84" t="str">
            <v>5P72#20(80)BAWAA/VH-15ﾊﾝ</v>
          </cell>
          <cell r="F84" t="str">
            <v>SE048</v>
          </cell>
        </row>
        <row r="85">
          <cell r="C85">
            <v>1233980000</v>
          </cell>
          <cell r="D85" t="str">
            <v>5P72#20(310)BAWAA/VH-15ﾊﾝ</v>
          </cell>
          <cell r="E85" t="str">
            <v>5P72#20(310)BAWAA/VH-15ﾊﾝ</v>
          </cell>
          <cell r="F85" t="str">
            <v>SE049</v>
          </cell>
        </row>
        <row r="86">
          <cell r="C86" t="str">
            <v>123396592A</v>
          </cell>
          <cell r="D86" t="str">
            <v>6P07#26(180)W*6/EH-EHｴｸｼ</v>
          </cell>
          <cell r="E86" t="str">
            <v>6P07#26(180)W*6/EH-EH</v>
          </cell>
          <cell r="F86" t="str">
            <v>SE050</v>
          </cell>
        </row>
        <row r="87">
          <cell r="C87" t="str">
            <v>123396604B</v>
          </cell>
          <cell r="D87" t="str">
            <v>5P-1685#28(50)W*5/SH-SH</v>
          </cell>
          <cell r="E87" t="str">
            <v>5P-1685#28(50)W*5/SH-SH</v>
          </cell>
          <cell r="F87" t="str">
            <v>SE051</v>
          </cell>
        </row>
        <row r="88">
          <cell r="C88" t="str">
            <v>123396615B</v>
          </cell>
          <cell r="D88" t="str">
            <v>7P-1685#28(50)W*7/SH-SH</v>
          </cell>
          <cell r="E88" t="str">
            <v>7P-1685#28(50)W*7/SH-SH</v>
          </cell>
          <cell r="F88" t="str">
            <v>SE052</v>
          </cell>
        </row>
        <row r="89">
          <cell r="C89" t="str">
            <v>123396628B</v>
          </cell>
          <cell r="D89" t="str">
            <v>8P-1685#28(100)W*8/SH-SH</v>
          </cell>
          <cell r="E89" t="str">
            <v>8P-1685#28(100)W*8/SH-SH</v>
          </cell>
          <cell r="F89" t="str">
            <v>SE053</v>
          </cell>
        </row>
        <row r="90">
          <cell r="C90" t="str">
            <v>123396633B</v>
          </cell>
          <cell r="D90" t="str">
            <v>10P1685#28(50)W*10/SH-SH</v>
          </cell>
          <cell r="E90" t="str">
            <v>10P1685#28(50)W*10/SH-SH</v>
          </cell>
          <cell r="F90" t="str">
            <v>SE054</v>
          </cell>
        </row>
        <row r="91">
          <cell r="C91" t="str">
            <v>123396585B</v>
          </cell>
          <cell r="D91" t="str">
            <v>8P-1685#28(55)W*8/SH-SH</v>
          </cell>
          <cell r="E91" t="str">
            <v>8P-1685#28(55)W*8/SH-SH</v>
          </cell>
          <cell r="F91" t="str">
            <v>SG005</v>
          </cell>
        </row>
        <row r="92">
          <cell r="C92">
            <v>1233977110</v>
          </cell>
          <cell r="D92" t="str">
            <v>4P1685#28(70)W*4/SH-SH</v>
          </cell>
          <cell r="E92" t="str">
            <v>4P1685#28(70)W*4/SH-SH</v>
          </cell>
          <cell r="F92" t="str">
            <v>SG006</v>
          </cell>
        </row>
        <row r="93">
          <cell r="C93">
            <v>1233977240</v>
          </cell>
          <cell r="D93" t="str">
            <v>3P1685#28(45)W*3/SH-SH</v>
          </cell>
          <cell r="E93" t="str">
            <v>3P1685#28(45)W*3/SH-SH</v>
          </cell>
          <cell r="F93" t="str">
            <v>SG007</v>
          </cell>
        </row>
        <row r="94">
          <cell r="C94">
            <v>1233977390</v>
          </cell>
          <cell r="D94" t="str">
            <v>2P1007#26(175)WW/PHPH</v>
          </cell>
          <cell r="E94" t="str">
            <v>2P1007#26(175)WW/PHPH</v>
          </cell>
          <cell r="F94" t="str">
            <v>SG008</v>
          </cell>
        </row>
        <row r="95">
          <cell r="C95">
            <v>1233979800</v>
          </cell>
          <cell r="D95" t="str">
            <v>10P1685#28(90)W*10/SH-SH</v>
          </cell>
          <cell r="E95" t="str">
            <v>10P1685#28(90)W*10/SH-SH</v>
          </cell>
          <cell r="F95" t="str">
            <v>SG009</v>
          </cell>
        </row>
        <row r="96">
          <cell r="C96">
            <v>1233979970</v>
          </cell>
          <cell r="D96" t="str">
            <v>6P1685#28(75)W*6/SH-SH</v>
          </cell>
          <cell r="E96" t="str">
            <v>6P1685#28(75)W*6/SH-SH</v>
          </cell>
          <cell r="F96" t="str">
            <v>SG010</v>
          </cell>
        </row>
        <row r="97">
          <cell r="C97" t="str">
            <v>123396556B</v>
          </cell>
          <cell r="D97" t="str">
            <v>2P1685#28(45)W*2/SH-SH</v>
          </cell>
          <cell r="E97" t="str">
            <v>2P1685#28(45)W*2/SH-SH</v>
          </cell>
          <cell r="F97" t="str">
            <v>SO005</v>
          </cell>
        </row>
        <row r="98">
          <cell r="C98" t="str">
            <v>123396570B</v>
          </cell>
          <cell r="D98" t="str">
            <v>6P-1685#28(65)W*6/SH-SH</v>
          </cell>
          <cell r="E98" t="str">
            <v>6P-1685#28(65)W*6/SH-SH</v>
          </cell>
          <cell r="F98" t="str">
            <v>SO006</v>
          </cell>
        </row>
        <row r="99">
          <cell r="C99">
            <v>1233976290</v>
          </cell>
          <cell r="D99" t="str">
            <v>8P1685#28(120)W*8/SH-SH</v>
          </cell>
          <cell r="E99" t="str">
            <v>8P1685#28(120)W*8/SH-SH</v>
          </cell>
          <cell r="F99" t="str">
            <v>SO007</v>
          </cell>
        </row>
        <row r="100">
          <cell r="C100">
            <v>1233976340</v>
          </cell>
          <cell r="D100" t="str">
            <v>6P1685#28(150)W*6/SH-SH</v>
          </cell>
          <cell r="E100" t="str">
            <v>6P1685#28(150)W*6/SH-SH</v>
          </cell>
          <cell r="F100" t="str">
            <v>SO008</v>
          </cell>
        </row>
        <row r="101">
          <cell r="C101">
            <v>1233976410</v>
          </cell>
          <cell r="D101" t="str">
            <v>10P1685#28(80)W*10/SH-SH</v>
          </cell>
          <cell r="E101" t="str">
            <v>10P1685#28(80)W*10/SH-SH</v>
          </cell>
          <cell r="F101" t="str">
            <v>SO009</v>
          </cell>
        </row>
        <row r="102">
          <cell r="C102">
            <v>1233976500</v>
          </cell>
          <cell r="D102" t="str">
            <v>4P1685#28(100)W*4/SH-SH</v>
          </cell>
          <cell r="E102" t="str">
            <v>4P1685#28(100)W*4/SH-SH</v>
          </cell>
          <cell r="F102" t="str">
            <v>SO010</v>
          </cell>
        </row>
        <row r="103">
          <cell r="C103">
            <v>1233976610</v>
          </cell>
          <cell r="D103" t="str">
            <v>3P1685#28(100)W*3/SH-SH</v>
          </cell>
          <cell r="E103" t="str">
            <v>3P1685#28(100)W*3/SH-SH</v>
          </cell>
          <cell r="F103" t="str">
            <v>SO011</v>
          </cell>
        </row>
        <row r="104">
          <cell r="C104">
            <v>1233976740</v>
          </cell>
          <cell r="D104" t="str">
            <v>2P1571#28(150)WB/SH-3-5ﾊﾝ</v>
          </cell>
          <cell r="E104" t="str">
            <v>2P1571#28(150)WB/SH-3-5ﾊﾝ</v>
          </cell>
          <cell r="F104" t="str">
            <v>SO012</v>
          </cell>
        </row>
        <row r="105">
          <cell r="C105" t="str">
            <v>123398341A</v>
          </cell>
          <cell r="D105" t="str">
            <v>6P1571#28(130)B*6/SH-SH</v>
          </cell>
          <cell r="E105" t="str">
            <v>6P1571#28(130)B*6/SH-SH</v>
          </cell>
          <cell r="F105" t="str">
            <v>SO013</v>
          </cell>
        </row>
        <row r="106">
          <cell r="C106" t="str">
            <v>123398350A</v>
          </cell>
          <cell r="D106" t="str">
            <v>8P1571#28(120)B*8/SH-SH</v>
          </cell>
          <cell r="E106" t="str">
            <v>8P1571#28(120)B*8/SH-SH</v>
          </cell>
          <cell r="F106" t="str">
            <v>SO014</v>
          </cell>
        </row>
        <row r="107">
          <cell r="C107">
            <v>1233983610</v>
          </cell>
          <cell r="D107" t="str">
            <v>9P1571#28(80)W*9/SH-SH</v>
          </cell>
          <cell r="E107" t="str">
            <v>9P1571#28(80)W*9/SH-SH</v>
          </cell>
          <cell r="F107" t="str">
            <v>SO015</v>
          </cell>
        </row>
        <row r="108">
          <cell r="C108">
            <v>1233987320</v>
          </cell>
          <cell r="D108" t="str">
            <v>3P1685#28(70)W*3/SH-SH</v>
          </cell>
          <cell r="E108" t="str">
            <v>3P1685#28(70)W*3/SH-SH</v>
          </cell>
          <cell r="F108" t="str">
            <v>SO016</v>
          </cell>
        </row>
        <row r="109">
          <cell r="C109">
            <v>1233987490</v>
          </cell>
          <cell r="D109" t="str">
            <v>4P1061#28(50)T-Y/DF13-5ﾑｷ</v>
          </cell>
          <cell r="E109" t="str">
            <v>4P1061#28(50)T-Y/DF13-5ﾑｷ</v>
          </cell>
          <cell r="F109" t="str">
            <v>SO017</v>
          </cell>
        </row>
        <row r="110">
          <cell r="C110">
            <v>1233977240</v>
          </cell>
          <cell r="D110" t="str">
            <v>3P1685#28(45) W*3/SH-SH</v>
          </cell>
          <cell r="E110" t="str">
            <v>3P1685#28(45) W*3/SH-SH</v>
          </cell>
          <cell r="F110" t="str">
            <v>SO018</v>
          </cell>
        </row>
        <row r="111">
          <cell r="C111">
            <v>6250811900</v>
          </cell>
          <cell r="D111" t="str">
            <v>AWG1015#22 ｼﾛ  360-15-15</v>
          </cell>
          <cell r="E111" t="str">
            <v>UL1672AWG22 WHT  360-15-15</v>
          </cell>
          <cell r="F111" t="str">
            <v>SE023</v>
          </cell>
        </row>
        <row r="112">
          <cell r="C112">
            <v>6250790290</v>
          </cell>
          <cell r="D112" t="str">
            <v>AWG1015#18G/Y 100-15-15</v>
          </cell>
          <cell r="E112" t="str">
            <v>UL 1015#18 G/Y 100-15-15</v>
          </cell>
          <cell r="F112" t="str">
            <v>SE024</v>
          </cell>
        </row>
        <row r="113">
          <cell r="C113">
            <v>6250812280</v>
          </cell>
          <cell r="D113" t="str">
            <v>AWG1015#22 ｼﾛ  250-15-15</v>
          </cell>
          <cell r="E113" t="str">
            <v>UL1672AWG22 WHT  250-15-15</v>
          </cell>
          <cell r="F113" t="str">
            <v>SE027</v>
          </cell>
        </row>
        <row r="114">
          <cell r="C114">
            <v>6252001150</v>
          </cell>
          <cell r="D114" t="str">
            <v>UL1672AWG22 ｸﾛ 360-15-15</v>
          </cell>
          <cell r="E114" t="str">
            <v>UL1672AWG22 BLK 360-15-15</v>
          </cell>
          <cell r="F114" t="str">
            <v>SE028</v>
          </cell>
        </row>
        <row r="115">
          <cell r="C115">
            <v>6250801550</v>
          </cell>
          <cell r="D115" t="str">
            <v>AWG1015#22 ｸﾛ  250-15-15</v>
          </cell>
          <cell r="E115" t="str">
            <v>UL1672AWG22 BLK  250-15-15</v>
          </cell>
          <cell r="F115" t="str">
            <v>SE030</v>
          </cell>
        </row>
        <row r="116">
          <cell r="C116">
            <v>6252001040</v>
          </cell>
          <cell r="D116" t="str">
            <v>AWG1015#22 ｸﾛ  360-15-15</v>
          </cell>
          <cell r="E116" t="str">
            <v>UL1672AWG22 BLK 300-15-15(Shin)</v>
          </cell>
          <cell r="F116" t="str">
            <v>SE032</v>
          </cell>
        </row>
        <row r="117">
          <cell r="C117">
            <v>6252011490</v>
          </cell>
          <cell r="D117" t="str">
            <v>UL1672AWG22 ｼﾛ 360-15-15</v>
          </cell>
          <cell r="E117" t="str">
            <v>UL1672AWG22 WHT 300-15-15(Shin)</v>
          </cell>
          <cell r="F117" t="str">
            <v>SE033</v>
          </cell>
        </row>
        <row r="118">
          <cell r="C118">
            <v>6250800520</v>
          </cell>
          <cell r="D118" t="str">
            <v>AWG1015#22 ｸﾛ 325-15-15</v>
          </cell>
          <cell r="E118" t="str">
            <v>UL1672AWG22 BLK 325-15-15</v>
          </cell>
          <cell r="F118" t="str">
            <v>SE035</v>
          </cell>
        </row>
        <row r="119">
          <cell r="C119">
            <v>6250811090</v>
          </cell>
          <cell r="D119" t="str">
            <v>AWG1015#22 ｼﾛ 325-15-15</v>
          </cell>
          <cell r="E119" t="str">
            <v>UL1672AWG22 WHT 325-15-15</v>
          </cell>
          <cell r="F119" t="str">
            <v>SE038</v>
          </cell>
        </row>
        <row r="120">
          <cell r="C120">
            <v>6252001600</v>
          </cell>
          <cell r="D120" t="str">
            <v>UL1672AWG#22 ｸﾛ 110-15-15</v>
          </cell>
          <cell r="E120" t="str">
            <v>UL1672AWG22 BLK 110-15-15</v>
          </cell>
          <cell r="F120" t="str">
            <v>SE044</v>
          </cell>
        </row>
        <row r="121">
          <cell r="C121">
            <v>6252011580</v>
          </cell>
          <cell r="D121" t="str">
            <v>UL1672AWG#22 ｼﾛ 110-15-15</v>
          </cell>
          <cell r="E121" t="str">
            <v>UL1672AWG22 WHT 110-15-15</v>
          </cell>
          <cell r="F121" t="str">
            <v>SE045</v>
          </cell>
        </row>
        <row r="122">
          <cell r="C122">
            <v>6252000470</v>
          </cell>
          <cell r="D122" t="str">
            <v>AWG1672#22 ｸﾛ 280-15-15</v>
          </cell>
          <cell r="E122" t="str">
            <v>UL1672AWG22 BLK  280-15-15</v>
          </cell>
          <cell r="F122" t="str">
            <v>SE046</v>
          </cell>
        </row>
        <row r="123">
          <cell r="C123">
            <v>6252010460</v>
          </cell>
          <cell r="D123" t="str">
            <v>AWG1672#22 ｼﾛ 280-15-15</v>
          </cell>
          <cell r="E123" t="str">
            <v>UL1672AWG22 WHT  280-15-15</v>
          </cell>
          <cell r="F123" t="str">
            <v>SE047</v>
          </cell>
        </row>
        <row r="124">
          <cell r="C124" t="str">
            <v>101353397A</v>
          </cell>
          <cell r="D124" t="str">
            <v>CCV40 ｻﾝｼｪｰﾄﾞ</v>
          </cell>
          <cell r="E124" t="str">
            <v>CCV40 Sun Shade</v>
          </cell>
          <cell r="F124" t="str">
            <v>NVL</v>
          </cell>
        </row>
        <row r="125">
          <cell r="C125">
            <v>1013537880</v>
          </cell>
          <cell r="D125" t="str">
            <v>CCV40-3 ｻﾝｼｴ-ﾄﾞ ｷｼﾞ</v>
          </cell>
          <cell r="E125" t="str">
            <v>CCV40-3 Plain Sun Shade</v>
          </cell>
          <cell r="F125" t="str">
            <v>NVL</v>
          </cell>
        </row>
        <row r="126">
          <cell r="C126">
            <v>1013532780</v>
          </cell>
          <cell r="D126" t="str">
            <v>CP10A ﾘｱﾊﾟﾈﾙｷｼﾞ</v>
          </cell>
          <cell r="E126" t="str">
            <v>CP10A Rear Panel</v>
          </cell>
          <cell r="F126" t="str">
            <v>PA001</v>
          </cell>
        </row>
        <row r="127">
          <cell r="C127">
            <v>1013532830</v>
          </cell>
          <cell r="D127" t="str">
            <v>CP40L ﾘｱﾊﾟﾈﾙ</v>
          </cell>
          <cell r="E127" t="str">
            <v>CP40L Rear Panel</v>
          </cell>
          <cell r="F127" t="str">
            <v>PA002</v>
          </cell>
        </row>
        <row r="128">
          <cell r="C128">
            <v>1013532900</v>
          </cell>
          <cell r="D128" t="str">
            <v>CP40SAL ﾘｱﾊﾟﾈﾙ</v>
          </cell>
          <cell r="E128" t="str">
            <v>CP40SAL Rear Panel</v>
          </cell>
          <cell r="F128" t="str">
            <v>PA003</v>
          </cell>
        </row>
        <row r="129">
          <cell r="C129">
            <v>1013533060</v>
          </cell>
          <cell r="D129" t="str">
            <v>CMS40P ﾘｱﾊﾟﾈﾙ ｷｼﾞ</v>
          </cell>
          <cell r="E129" t="str">
            <v>CMS40P Rear Panel</v>
          </cell>
          <cell r="F129" t="str">
            <v>PA004</v>
          </cell>
        </row>
        <row r="130">
          <cell r="C130">
            <v>1013533200</v>
          </cell>
          <cell r="D130" t="str">
            <v>CMC0150 ﾘｱﾊﾟﾈﾙ ｷｼﾞ</v>
          </cell>
          <cell r="E130" t="str">
            <v>CMC0150 Rear Panel</v>
          </cell>
          <cell r="F130" t="str">
            <v>PA005</v>
          </cell>
        </row>
        <row r="131">
          <cell r="C131">
            <v>1013533170</v>
          </cell>
          <cell r="D131" t="str">
            <v>CMS40P ｾｯﾃｲﾊﾟﾈﾙ ｷｼﾞ</v>
          </cell>
          <cell r="E131" t="str">
            <v>CMS40P Setting Panel</v>
          </cell>
          <cell r="F131" t="str">
            <v>PA006</v>
          </cell>
        </row>
        <row r="132">
          <cell r="C132">
            <v>1011645840</v>
          </cell>
          <cell r="D132" t="str">
            <v>CMS40P ﾊﾟﾈﾙｼｬ-ｼ</v>
          </cell>
          <cell r="E132" t="str">
            <v>CMS40P Panel Chassis</v>
          </cell>
          <cell r="F132" t="str">
            <v>SH002</v>
          </cell>
        </row>
        <row r="133">
          <cell r="C133">
            <v>1011645390</v>
          </cell>
          <cell r="D133" t="str">
            <v>CP10A ﾌﾛﾝﾄﾊﾟﾈﾙｼｬ-ｼ</v>
          </cell>
          <cell r="E133" t="str">
            <v>CP10A Front Panel Chassis</v>
          </cell>
          <cell r="F133" t="str">
            <v>SJ015</v>
          </cell>
        </row>
        <row r="134">
          <cell r="C134">
            <v>1023189680</v>
          </cell>
          <cell r="D134" t="str">
            <v>C-MS8 IECﾀｲｻｸｶﾅｸﾞ</v>
          </cell>
          <cell r="E134" t="str">
            <v>C-MS8 IEC Bracket</v>
          </cell>
          <cell r="F134" t="str">
            <v>SK003</v>
          </cell>
        </row>
        <row r="135">
          <cell r="C135">
            <v>1011645460</v>
          </cell>
          <cell r="D135" t="str">
            <v>CP40SA ﾌﾛﾝﾄﾊﾟﾈﾙｼｬ-ｼ</v>
          </cell>
          <cell r="E135" t="str">
            <v>CP40SA Front Panel Chassis</v>
          </cell>
          <cell r="F135" t="str">
            <v>SL014</v>
          </cell>
        </row>
        <row r="136">
          <cell r="C136">
            <v>1012147370</v>
          </cell>
          <cell r="D136" t="str">
            <v>CP10AL ｹ-ｽ (T0.8)</v>
          </cell>
          <cell r="E136" t="str">
            <v>CP10AL Case (T0.8)</v>
          </cell>
          <cell r="F136" t="str">
            <v>SS001</v>
          </cell>
        </row>
        <row r="137">
          <cell r="C137">
            <v>1012147440</v>
          </cell>
          <cell r="D137" t="str">
            <v>CP40L ｹ-ｽ (T0.8)</v>
          </cell>
          <cell r="E137" t="str">
            <v>CP40L Case (T0.8)</v>
          </cell>
          <cell r="F137" t="str">
            <v>SS002</v>
          </cell>
        </row>
        <row r="138">
          <cell r="C138">
            <v>1012147220</v>
          </cell>
          <cell r="D138" t="str">
            <v>CMS40P ｹ-ｽｶﾗ-ｺ-ﾊﾝ</v>
          </cell>
          <cell r="E138" t="str">
            <v>CMS40P Case Color Steel</v>
          </cell>
          <cell r="F138" t="str">
            <v>SS003</v>
          </cell>
        </row>
        <row r="139">
          <cell r="C139">
            <v>1012150710</v>
          </cell>
          <cell r="D139" t="str">
            <v>CMS90D ｹ-ｽ</v>
          </cell>
          <cell r="E139" t="str">
            <v>CMS90D Case</v>
          </cell>
          <cell r="F139" t="str">
            <v>SS004</v>
          </cell>
        </row>
        <row r="140">
          <cell r="C140">
            <v>1012150860</v>
          </cell>
          <cell r="D140" t="str">
            <v>CMS160D ｹ-ｽ</v>
          </cell>
          <cell r="E140" t="str">
            <v>CMS160D Case</v>
          </cell>
          <cell r="F140" t="str">
            <v>SS005</v>
          </cell>
        </row>
        <row r="141">
          <cell r="C141">
            <v>1012153210</v>
          </cell>
          <cell r="D141" t="str">
            <v>S2950 ｹ-ｽ ﾇﾘ</v>
          </cell>
          <cell r="E141" t="str">
            <v>S2950 Case sand grey painting</v>
          </cell>
          <cell r="F141" t="str">
            <v>SS007</v>
          </cell>
        </row>
        <row r="142">
          <cell r="C142">
            <v>1012153180</v>
          </cell>
          <cell r="D142" t="str">
            <v>ZPCD901J Case cool grey painting</v>
          </cell>
          <cell r="E142" t="str">
            <v>ZPCD901J Case cool grey painting</v>
          </cell>
          <cell r="F142" t="str">
            <v>SS008</v>
          </cell>
        </row>
        <row r="143">
          <cell r="C143">
            <v>1011645550</v>
          </cell>
          <cell r="D143" t="str">
            <v>CP10AL ｼｬｰｼ</v>
          </cell>
          <cell r="E143" t="str">
            <v>CP10AL Chassis</v>
          </cell>
          <cell r="F143" t="str">
            <v>SV001</v>
          </cell>
        </row>
        <row r="144">
          <cell r="C144">
            <v>1011645660</v>
          </cell>
          <cell r="D144" t="str">
            <v>CP40L ｼｬ-ｼ</v>
          </cell>
          <cell r="E144" t="str">
            <v>CP40L Chassis</v>
          </cell>
          <cell r="F144" t="str">
            <v>SV002</v>
          </cell>
        </row>
        <row r="145">
          <cell r="C145">
            <v>1011645790</v>
          </cell>
          <cell r="D145" t="str">
            <v>CMS40P ｼｬ-ｼ</v>
          </cell>
          <cell r="E145" t="str">
            <v>CMS40P Chassis</v>
          </cell>
          <cell r="F145" t="str">
            <v>SV003</v>
          </cell>
        </row>
        <row r="146">
          <cell r="C146">
            <v>1011648290</v>
          </cell>
          <cell r="D146" t="str">
            <v>CMS90D ｼｬ-ｼ</v>
          </cell>
          <cell r="E146" t="str">
            <v>CMS90D Chassis</v>
          </cell>
          <cell r="F146" t="str">
            <v>SV004</v>
          </cell>
        </row>
        <row r="147">
          <cell r="C147">
            <v>1011648410</v>
          </cell>
          <cell r="D147" t="str">
            <v>CMS160D ｼｬ-ｼ</v>
          </cell>
          <cell r="E147" t="str">
            <v>CMS160D Chassis</v>
          </cell>
          <cell r="F147" t="str">
            <v>SV005</v>
          </cell>
        </row>
        <row r="148">
          <cell r="C148">
            <v>1011649280</v>
          </cell>
          <cell r="D148" t="str">
            <v>CPV09 ｼｬｰｼ</v>
          </cell>
          <cell r="E148" t="str">
            <v>CPV09 Chassis</v>
          </cell>
          <cell r="F148" t="str">
            <v>SV006</v>
          </cell>
        </row>
        <row r="149">
          <cell r="C149">
            <v>1321606290</v>
          </cell>
          <cell r="D149" t="str">
            <v>CMS40P ﾊﾟｯｷﾝｸﾞｹ-ｽ</v>
          </cell>
          <cell r="E149" t="str">
            <v>CMS40P Packing Case</v>
          </cell>
          <cell r="F149" t="str">
            <v>SI001</v>
          </cell>
        </row>
        <row r="150">
          <cell r="C150" t="str">
            <v>V320600150</v>
          </cell>
          <cell r="D150" t="str">
            <v>CMS40P輸送箱</v>
          </cell>
          <cell r="E150" t="str">
            <v>CMS40P Outer Packing Case</v>
          </cell>
          <cell r="F150" t="str">
            <v>SI002</v>
          </cell>
        </row>
        <row r="151">
          <cell r="C151">
            <v>1321606340</v>
          </cell>
          <cell r="D151" t="str">
            <v>CP10AL ﾊﾟｯｷﾝｸﾞｹ-ｽ</v>
          </cell>
          <cell r="E151" t="str">
            <v>CP10AL Packing Case</v>
          </cell>
          <cell r="F151" t="str">
            <v>SI003</v>
          </cell>
        </row>
        <row r="152">
          <cell r="C152" t="str">
            <v>V32060033A</v>
          </cell>
          <cell r="D152" t="str">
            <v>CP10AL輸送箱(6個入り)</v>
          </cell>
          <cell r="E152" t="str">
            <v>CP10AL Outer packing case(6PCS/CARTON)</v>
          </cell>
          <cell r="F152" t="str">
            <v>SI004</v>
          </cell>
        </row>
        <row r="153">
          <cell r="C153">
            <v>1321606410</v>
          </cell>
          <cell r="D153" t="str">
            <v>CP40 ﾊﾟｯｷﾝｸﾞｹ-ｽ ｼﾝ</v>
          </cell>
          <cell r="E153" t="str">
            <v>CP40L Packing Case</v>
          </cell>
          <cell r="F153" t="str">
            <v>SI005</v>
          </cell>
        </row>
        <row r="154">
          <cell r="C154" t="str">
            <v>V320600280</v>
          </cell>
          <cell r="D154" t="str">
            <v>CP40L輸送箱</v>
          </cell>
          <cell r="E154" t="str">
            <v>CP40L Outer Packing Case</v>
          </cell>
          <cell r="F154" t="str">
            <v>SI006</v>
          </cell>
        </row>
        <row r="155">
          <cell r="C155">
            <v>1321614390</v>
          </cell>
          <cell r="D155" t="str">
            <v>C-CV14 Packing Case</v>
          </cell>
          <cell r="E155" t="str">
            <v>C-CV14 Packing Case</v>
          </cell>
          <cell r="F155" t="str">
            <v>SI007</v>
          </cell>
        </row>
        <row r="156">
          <cell r="C156">
            <v>1321613010</v>
          </cell>
          <cell r="D156" t="str">
            <v>CCV14 Outer Packing Case</v>
          </cell>
          <cell r="E156" t="str">
            <v>CCV14 Outer Packing Case</v>
          </cell>
          <cell r="F156" t="str">
            <v>SI008</v>
          </cell>
        </row>
        <row r="157">
          <cell r="C157">
            <v>1321612330</v>
          </cell>
          <cell r="D157" t="str">
            <v>CCC100ZL ﾊﾟｯｷﾝｸﾞｹ-ｽ</v>
          </cell>
          <cell r="E157" t="str">
            <v>CCC100ZL Packing case</v>
          </cell>
          <cell r="F157" t="str">
            <v>SI009</v>
          </cell>
        </row>
        <row r="158">
          <cell r="C158">
            <v>1321612400</v>
          </cell>
          <cell r="D158" t="str">
            <v>TC-R0350 ﾕｿｳﾊﾞｺ</v>
          </cell>
          <cell r="E158" t="str">
            <v>TC-R0350 Outer Packing Case</v>
          </cell>
          <cell r="F158" t="str">
            <v>SI010</v>
          </cell>
        </row>
        <row r="159">
          <cell r="C159">
            <v>1321612600</v>
          </cell>
          <cell r="D159" t="str">
            <v>CCV40-3 ﾊﾟﾂｷﾝｸﾞｹ-ｽ</v>
          </cell>
          <cell r="E159" t="str">
            <v>CCV40-3 Packing Case</v>
          </cell>
          <cell r="F159" t="str">
            <v>SI011</v>
          </cell>
        </row>
        <row r="160">
          <cell r="C160">
            <v>1321608520</v>
          </cell>
          <cell r="D160" t="str">
            <v>CCV40 ﾊﾟｯｷﾝｸﾞｹｰｽ</v>
          </cell>
          <cell r="E160" t="str">
            <v>CCV40 Packing Case</v>
          </cell>
          <cell r="F160" t="str">
            <v>SI012</v>
          </cell>
        </row>
        <row r="161">
          <cell r="C161" t="str">
            <v>132161190A</v>
          </cell>
          <cell r="D161" t="str">
            <v>CCV20 ﾊﾟﾂｷﾝｸﾞｹ-ｽ</v>
          </cell>
          <cell r="E161" t="str">
            <v>CCV20 Packing Case</v>
          </cell>
          <cell r="F161" t="str">
            <v>SI013</v>
          </cell>
        </row>
        <row r="162">
          <cell r="C162">
            <v>6320413320</v>
          </cell>
          <cell r="D162" t="str">
            <v>CCV40 ｺｿｳﾊﾞｺ</v>
          </cell>
          <cell r="E162" t="str">
            <v>CCV40 Outer Packing Case</v>
          </cell>
          <cell r="F162" t="str">
            <v>SI014</v>
          </cell>
        </row>
        <row r="163">
          <cell r="C163">
            <v>132161567</v>
          </cell>
          <cell r="E163" t="str">
            <v>CCV20 Outer Packing Case</v>
          </cell>
          <cell r="F163" t="str">
            <v>SI015</v>
          </cell>
        </row>
        <row r="164">
          <cell r="C164">
            <v>1320693860</v>
          </cell>
          <cell r="D164" t="str">
            <v>CCC300 ﾊﾟｯｷﾝｸﾞｹｰｽ</v>
          </cell>
          <cell r="E164" t="str">
            <v>CCC300 Packing Case</v>
          </cell>
        </row>
        <row r="165">
          <cell r="C165">
            <v>1320695680</v>
          </cell>
          <cell r="D165" t="str">
            <v>TCR0410 ﾕｿｳﾊﾞｺ</v>
          </cell>
          <cell r="E165" t="str">
            <v>TCR0410 Outer Packing Case</v>
          </cell>
        </row>
        <row r="166">
          <cell r="C166" t="str">
            <v>201210426A</v>
          </cell>
          <cell r="D166" t="str">
            <v>CCV10 ｼﾀｶﾊﾞｰ ﾇﾘ</v>
          </cell>
          <cell r="E166" t="str">
            <v>CCV10 Bottom Cover Painting</v>
          </cell>
          <cell r="F166" t="str">
            <v>SH019</v>
          </cell>
        </row>
        <row r="167">
          <cell r="C167">
            <v>1012148410</v>
          </cell>
          <cell r="D167" t="str">
            <v>CCV40 ﾌﾛﾝﾄｶﾊﾞｰ nuri</v>
          </cell>
          <cell r="E167" t="str">
            <v>CCV40 Front Cover Painting</v>
          </cell>
          <cell r="F167" t="str">
            <v>SH017</v>
          </cell>
        </row>
        <row r="168">
          <cell r="C168" t="str">
            <v>201210431A</v>
          </cell>
          <cell r="D168" t="str">
            <v>CCV10 ｳｴｶﾊﾞｰ ﾇﾘ</v>
          </cell>
          <cell r="E168" t="str">
            <v>CCV10 Top Cover Painting</v>
          </cell>
          <cell r="F168" t="str">
            <v>SH020</v>
          </cell>
        </row>
        <row r="169">
          <cell r="C169" t="str">
            <v>201350878A</v>
          </cell>
          <cell r="D169" t="str">
            <v>CCV10 ﾌﾛﾝﾄﾊﾟﾈﾙ ﾇﾘ</v>
          </cell>
          <cell r="E169" t="str">
            <v>CCV10 Front Panel Painting</v>
          </cell>
          <cell r="F169" t="str">
            <v>SH021</v>
          </cell>
        </row>
        <row r="170">
          <cell r="C170">
            <v>2013521020</v>
          </cell>
          <cell r="D170" t="str">
            <v>CCV40 ｻﾝｼｪｰﾄﾞ ﾇﾘ</v>
          </cell>
          <cell r="E170" t="str">
            <v>CCV40 Sun Shade Painting</v>
          </cell>
          <cell r="F170" t="str">
            <v>SH029</v>
          </cell>
        </row>
        <row r="171">
          <cell r="C171">
            <v>2013524140</v>
          </cell>
          <cell r="D171" t="str">
            <v>CCC100ZL Front panel　painting</v>
          </cell>
          <cell r="E171" t="str">
            <v>CCC100ZL Front panel painting</v>
          </cell>
          <cell r="F171" t="str">
            <v>SJ020</v>
          </cell>
        </row>
        <row r="172">
          <cell r="C172">
            <v>1012148500</v>
          </cell>
          <cell r="D172" t="str">
            <v>CCV40 ﾘｱｶﾊﾞｰ nuri</v>
          </cell>
          <cell r="E172" t="str">
            <v>CCV40 Rear Cover Painting</v>
          </cell>
          <cell r="F172" t="str">
            <v>SO033</v>
          </cell>
        </row>
        <row r="173">
          <cell r="C173" t="str">
            <v>101214861A</v>
          </cell>
          <cell r="D173" t="str">
            <v>CCV40 ﾘﾝｸﾞﾅﾂﾄ nuri</v>
          </cell>
          <cell r="E173" t="str">
            <v>CCV40 Ring Nut Painting</v>
          </cell>
          <cell r="F173" t="str">
            <v>SO034</v>
          </cell>
        </row>
        <row r="174">
          <cell r="C174">
            <v>2013520900</v>
          </cell>
          <cell r="D174" t="str">
            <v>CCV40 ﾌﾞﾗｹｯﾄ ﾇﾘ</v>
          </cell>
          <cell r="E174" t="str">
            <v>CCV40 Bracket Painting</v>
          </cell>
          <cell r="F174" t="str">
            <v>SO035</v>
          </cell>
        </row>
        <row r="175">
          <cell r="C175">
            <v>2012109760</v>
          </cell>
          <cell r="D175" t="str">
            <v>CCV14CS ﾌﾛﾝﾄ ﾇﾘ</v>
          </cell>
          <cell r="E175" t="str">
            <v>CCV14CS Front Painting</v>
          </cell>
          <cell r="F175" t="str">
            <v>SO050</v>
          </cell>
        </row>
        <row r="176">
          <cell r="C176">
            <v>2012107700</v>
          </cell>
          <cell r="D176" t="str">
            <v>TCR0350 Case painting</v>
          </cell>
          <cell r="E176" t="str">
            <v>TCR0350 Case painting</v>
          </cell>
          <cell r="F176" t="str">
            <v>SS006</v>
          </cell>
        </row>
        <row r="177">
          <cell r="C177">
            <v>1210389530</v>
          </cell>
          <cell r="D177" t="str">
            <v>CCV10 ﾘｱｶﾊﾞｰ</v>
          </cell>
          <cell r="E177" t="str">
            <v>CCV10 Rear Cover</v>
          </cell>
          <cell r="F177" t="str">
            <v>SG024</v>
          </cell>
        </row>
        <row r="178">
          <cell r="C178">
            <v>1210389640</v>
          </cell>
          <cell r="D178" t="str">
            <v>CCV10 ﾌﾛﾝﾄｶﾊﾞｰ</v>
          </cell>
          <cell r="E178" t="str">
            <v>CCV10 Front Cover</v>
          </cell>
          <cell r="F178" t="str">
            <v>SG025</v>
          </cell>
        </row>
        <row r="179">
          <cell r="C179">
            <v>1210380100</v>
          </cell>
          <cell r="D179" t="str">
            <v>CCC100ZL ﾘｱｶﾊﾞ-</v>
          </cell>
          <cell r="E179" t="str">
            <v>CCC100ZL Rear Cover</v>
          </cell>
          <cell r="F179" t="str">
            <v>SH016</v>
          </cell>
        </row>
        <row r="180">
          <cell r="C180" t="str">
            <v>121038023A</v>
          </cell>
          <cell r="D180" t="str">
            <v>CCC100ZL ﾚﾝｽﾞｶﾊﾞ-</v>
          </cell>
          <cell r="E180" t="str">
            <v>CCC100ZL Lens Cover</v>
          </cell>
          <cell r="F180" t="str">
            <v>SO030</v>
          </cell>
        </row>
        <row r="181">
          <cell r="C181" t="str">
            <v>111011540X</v>
          </cell>
          <cell r="D181" t="str">
            <v>2SA1037AK(S)       ﾁｯﾌﾟT</v>
          </cell>
          <cell r="E181" t="str">
            <v>2SA1037AKT146R</v>
          </cell>
          <cell r="F181" t="str">
            <v>CT001</v>
          </cell>
        </row>
        <row r="182">
          <cell r="C182" t="str">
            <v>111012561X</v>
          </cell>
          <cell r="D182" t="str">
            <v>TAF 2SA1576S/1602AF 70T</v>
          </cell>
          <cell r="E182" t="str">
            <v>2SA1602A-T11-1F Taping</v>
          </cell>
          <cell r="F182" t="str">
            <v>CT003</v>
          </cell>
        </row>
        <row r="183">
          <cell r="C183" t="str">
            <v>111012664X</v>
          </cell>
          <cell r="D183" t="str">
            <v>2SB1189-R  T100</v>
          </cell>
          <cell r="E183" t="str">
            <v>2SB1189-R  T100</v>
          </cell>
          <cell r="F183" t="str">
            <v>CT004</v>
          </cell>
        </row>
        <row r="184">
          <cell r="C184" t="str">
            <v>111022849X</v>
          </cell>
          <cell r="D184" t="str">
            <v>2SC2412KS T96      ﾁｯﾌﾟT</v>
          </cell>
          <cell r="E184" t="str">
            <v>2SC2412KT146R</v>
          </cell>
          <cell r="F184" t="str">
            <v>CT005</v>
          </cell>
        </row>
        <row r="185">
          <cell r="C185" t="str">
            <v>111023017X</v>
          </cell>
          <cell r="D185" t="str">
            <v>DTC114EKT96 10K+10KﾁｯﾌﾟT</v>
          </cell>
          <cell r="E185" t="str">
            <v>DTC114EKAT146</v>
          </cell>
          <cell r="F185" t="str">
            <v>CT006</v>
          </cell>
        </row>
        <row r="186">
          <cell r="C186" t="str">
            <v>111024517X</v>
          </cell>
          <cell r="D186" t="str">
            <v>TAF 2SC4081S/4155AS 70T</v>
          </cell>
          <cell r="E186" t="str">
            <v>2SC4155A-T11-1S</v>
          </cell>
          <cell r="F186" t="str">
            <v>CT007</v>
          </cell>
        </row>
        <row r="187">
          <cell r="C187" t="str">
            <v>111024683X</v>
          </cell>
          <cell r="D187" t="str">
            <v>2SD1767-R  T100</v>
          </cell>
          <cell r="E187" t="str">
            <v>2SD1767T100R</v>
          </cell>
          <cell r="F187" t="str">
            <v>CT008</v>
          </cell>
        </row>
        <row r="188">
          <cell r="C188" t="str">
            <v>111024801X</v>
          </cell>
          <cell r="D188" t="str">
            <v>2SC2413K(P,Q)   T 146 ﾁｯﾌﾟT</v>
          </cell>
          <cell r="E188" t="str">
            <v>2SC2413KT146P/Q</v>
          </cell>
          <cell r="F188" t="str">
            <v>CT009</v>
          </cell>
        </row>
        <row r="189">
          <cell r="C189" t="str">
            <v>111036655X</v>
          </cell>
          <cell r="D189" t="str">
            <v>DA204K      T96    ﾁｯﾌﾟT</v>
          </cell>
          <cell r="E189" t="str">
            <v>DA204KT146</v>
          </cell>
          <cell r="F189" t="str">
            <v>CT010</v>
          </cell>
        </row>
        <row r="190">
          <cell r="C190" t="str">
            <v>111038347X</v>
          </cell>
          <cell r="D190" t="str">
            <v>DAN202K   T146     ﾁｯﾌﾟT</v>
          </cell>
          <cell r="E190" t="str">
            <v>DAN202KAT146</v>
          </cell>
          <cell r="F190" t="str">
            <v>CT012</v>
          </cell>
        </row>
        <row r="191">
          <cell r="C191" t="str">
            <v>111038446X</v>
          </cell>
          <cell r="D191" t="str">
            <v>RB705D-T96         ﾁｯﾌﾟT</v>
          </cell>
          <cell r="E191" t="str">
            <v>RB705DT146</v>
          </cell>
          <cell r="F191" t="str">
            <v>CT013</v>
          </cell>
        </row>
        <row r="192">
          <cell r="C192" t="str">
            <v>111039245X</v>
          </cell>
          <cell r="D192" t="str">
            <v>02CZ-4.3X ﾂｪﾅｰTE85RﾁｯﾌﾟT</v>
          </cell>
          <cell r="E192" t="str">
            <v>02CZ-4.3-X(TE85L)</v>
          </cell>
          <cell r="F192" t="str">
            <v>CT014</v>
          </cell>
        </row>
        <row r="193">
          <cell r="C193" t="str">
            <v>111039254X</v>
          </cell>
          <cell r="D193" t="str">
            <v>D1F20  4063       12ﾃｰﾌﾟ</v>
          </cell>
          <cell r="E193" t="str">
            <v>D1F20-4063</v>
          </cell>
          <cell r="F193" t="str">
            <v>CT015</v>
          </cell>
        </row>
        <row r="194">
          <cell r="C194" t="str">
            <v>111039678X</v>
          </cell>
          <cell r="D194" t="str">
            <v>1SS355 TE-17       ﾁｯﾌﾟT</v>
          </cell>
          <cell r="E194" t="str">
            <v>1SS355 TE-17  Chip T</v>
          </cell>
          <cell r="F194" t="str">
            <v>CT016</v>
          </cell>
        </row>
        <row r="195">
          <cell r="C195" t="str">
            <v>111039740X</v>
          </cell>
          <cell r="D195" t="str">
            <v>02CZ5.1-Y  TE85L   ﾁｯﾌﾟT</v>
          </cell>
          <cell r="E195" t="str">
            <v>02CA5.1-Y(TE85L)</v>
          </cell>
          <cell r="F195" t="str">
            <v>CT017</v>
          </cell>
        </row>
        <row r="196">
          <cell r="C196" t="str">
            <v>111039759X</v>
          </cell>
          <cell r="D196" t="str">
            <v>02CZ8.2-X  TE85L   ﾁｯﾌﾟT</v>
          </cell>
          <cell r="E196" t="str">
            <v>02CA8.2-Y(TE85L)</v>
          </cell>
          <cell r="F196" t="str">
            <v>CT018</v>
          </cell>
        </row>
        <row r="197">
          <cell r="C197" t="str">
            <v>111041286X</v>
          </cell>
          <cell r="D197" t="str">
            <v>ｻ-ﾐｽﾀ 157-103-58099 ﾁｯﾌﾟ</v>
          </cell>
          <cell r="E197" t="str">
            <v>Thermistor 157-103-58099 Chip</v>
          </cell>
          <cell r="F197" t="str">
            <v>CT019</v>
          </cell>
        </row>
        <row r="198">
          <cell r="C198" t="str">
            <v>111065794X</v>
          </cell>
          <cell r="D198" t="str">
            <v>TA78L05F  TE12L 12MMﾃｰﾌﾟ</v>
          </cell>
          <cell r="E198" t="str">
            <v>TA78L05F(TE12L)</v>
          </cell>
          <cell r="F198" t="str">
            <v>CT020</v>
          </cell>
        </row>
        <row r="199">
          <cell r="C199" t="str">
            <v>111083145X</v>
          </cell>
          <cell r="D199" t="str">
            <v>HBR1105W-RR   ﾁｯﾌﾟT</v>
          </cell>
          <cell r="E199" t="str">
            <v>HBR1105W-RR   CHIP T</v>
          </cell>
          <cell r="F199" t="str">
            <v>CT021</v>
          </cell>
        </row>
        <row r="200">
          <cell r="C200" t="str">
            <v>111083154X</v>
          </cell>
          <cell r="D200" t="str">
            <v>SML-210VTT         ﾁｯﾌﾟT</v>
          </cell>
          <cell r="E200" t="str">
            <v>SML-210VTT    Chip T</v>
          </cell>
          <cell r="F200" t="str">
            <v>CT022</v>
          </cell>
        </row>
        <row r="201">
          <cell r="C201" t="str">
            <v>111083259X</v>
          </cell>
          <cell r="D201" t="str">
            <v>HPY1105W-RR   ﾁｯﾌﾟT</v>
          </cell>
          <cell r="E201" t="str">
            <v>HAY1105W-RR</v>
          </cell>
          <cell r="F201" t="str">
            <v>CT023</v>
          </cell>
        </row>
        <row r="202">
          <cell r="C202" t="str">
            <v>111119080X</v>
          </cell>
          <cell r="D202" t="str">
            <v>MAX485CSA-T      12ﾃ-ﾌﾟ</v>
          </cell>
          <cell r="E202" t="str">
            <v>MAX485CSA-T      12 Tape</v>
          </cell>
          <cell r="F202" t="str">
            <v>CT025</v>
          </cell>
        </row>
        <row r="203">
          <cell r="C203" t="str">
            <v>111230530X</v>
          </cell>
          <cell r="D203" t="str">
            <v>D1FS4A             ﾁｯﾌﾟT</v>
          </cell>
          <cell r="E203" t="str">
            <v>D1FS4A-4063</v>
          </cell>
          <cell r="F203" t="str">
            <v>CT027</v>
          </cell>
        </row>
        <row r="204">
          <cell r="C204" t="str">
            <v>111230604X</v>
          </cell>
          <cell r="D204" t="str">
            <v>02CZ2.7-X      ﾁｯﾌﾟT</v>
          </cell>
          <cell r="E204" t="str">
            <v>02CZ 2.7-X(TE85L)</v>
          </cell>
          <cell r="F204" t="str">
            <v>CT028</v>
          </cell>
        </row>
        <row r="205">
          <cell r="C205" t="str">
            <v>111316315X</v>
          </cell>
          <cell r="D205" t="str">
            <v>S-80942CNMC-G9C</v>
          </cell>
          <cell r="E205" t="str">
            <v>S-80942CNMC-G9C-T2</v>
          </cell>
          <cell r="F205" t="str">
            <v>CT030</v>
          </cell>
        </row>
        <row r="206">
          <cell r="C206" t="str">
            <v>112068743X</v>
          </cell>
          <cell r="D206" t="str">
            <v>VG033CPXT 500ｵｰﾑ  ﾁｯﾌﾟT</v>
          </cell>
          <cell r="E206" t="str">
            <v>RH03ADC S2X (470Ω) Taping</v>
          </cell>
          <cell r="F206" t="str">
            <v>CT031</v>
          </cell>
        </row>
        <row r="207">
          <cell r="C207" t="str">
            <v>112068763X</v>
          </cell>
          <cell r="D207" t="str">
            <v>VR 3ｶﾞﾀ ｻｰﾒｯﾄ 2Kｵｰﾑ ﾃｰﾌﾟ</v>
          </cell>
          <cell r="E207" t="str">
            <v>RH03ADCJ3X(2.2KΩ）</v>
          </cell>
          <cell r="F207" t="str">
            <v>CT032</v>
          </cell>
        </row>
        <row r="208">
          <cell r="C208" t="str">
            <v>112068798X</v>
          </cell>
          <cell r="D208" t="str">
            <v>VR 3ｶﾞﾀ ｻｰﾒｯﾄ 10Kｵｰﾑﾃｰﾌﾟ</v>
          </cell>
          <cell r="E208" t="str">
            <v>RH03ADC14X(10KΩ）</v>
          </cell>
          <cell r="F208" t="str">
            <v>CT033</v>
          </cell>
        </row>
        <row r="209">
          <cell r="C209" t="str">
            <v>112800000T</v>
          </cell>
          <cell r="D209" t="str">
            <v>2125  ｼﾞｬﾝﾊﾟｰ      ﾁｯﾌﾟT</v>
          </cell>
          <cell r="E209" t="str">
            <v>ERJ6GEYJ000V</v>
          </cell>
          <cell r="F209" t="str">
            <v>CT034</v>
          </cell>
        </row>
        <row r="210">
          <cell r="C210" t="str">
            <v>112800046T</v>
          </cell>
          <cell r="D210" t="str">
            <v>2125  2.2 ｵｰﾑ J    ﾁｯﾌﾟT</v>
          </cell>
          <cell r="E210" t="str">
            <v>ERJ6GEYJ2R2V</v>
          </cell>
          <cell r="F210" t="str">
            <v>CT035</v>
          </cell>
        </row>
        <row r="211">
          <cell r="C211" t="str">
            <v>112800208T</v>
          </cell>
          <cell r="D211" t="str">
            <v>2125   10 ｵｰﾑ J    ﾁｯﾌﾟT</v>
          </cell>
          <cell r="E211" t="str">
            <v>ERJ6GEYJ100V</v>
          </cell>
          <cell r="F211" t="str">
            <v>CT036</v>
          </cell>
        </row>
        <row r="212">
          <cell r="C212" t="str">
            <v>112800282T</v>
          </cell>
          <cell r="D212" t="str">
            <v>2125   22 ｵｰﾑ J    ﾁｯﾌﾟT</v>
          </cell>
          <cell r="E212" t="str">
            <v>ERJ6GEYJ220V</v>
          </cell>
          <cell r="F212" t="str">
            <v>CT037</v>
          </cell>
        </row>
        <row r="213">
          <cell r="C213" t="str">
            <v>112800305T</v>
          </cell>
          <cell r="D213" t="str">
            <v>2125   27 ｵｰﾑ J    ﾁｯﾌﾟT</v>
          </cell>
          <cell r="E213" t="str">
            <v>ERJ6GEYJ270V</v>
          </cell>
          <cell r="F213" t="str">
            <v>CT038</v>
          </cell>
        </row>
        <row r="214">
          <cell r="C214" t="str">
            <v>112800341T</v>
          </cell>
          <cell r="D214" t="str">
            <v>2125   39 ｵｰﾑ J    ﾁｯﾌﾟT</v>
          </cell>
          <cell r="E214" t="str">
            <v>ERJ6GEYJ390V</v>
          </cell>
          <cell r="F214" t="str">
            <v>CT039</v>
          </cell>
        </row>
        <row r="215">
          <cell r="C215" t="str">
            <v>112800389T</v>
          </cell>
          <cell r="D215" t="str">
            <v>2125   56 ｵｰﾑ J    ﾁｯﾌﾟT</v>
          </cell>
          <cell r="E215" t="str">
            <v>ERJ6GEYJ560V</v>
          </cell>
          <cell r="F215" t="str">
            <v>CT040</v>
          </cell>
        </row>
        <row r="216">
          <cell r="C216" t="str">
            <v>112800396T</v>
          </cell>
          <cell r="D216" t="str">
            <v>2125 62ｵ-ﾑJ        ﾁｯﾌﾟT</v>
          </cell>
          <cell r="E216" t="str">
            <v>ERJ6GEYJ620V</v>
          </cell>
          <cell r="F216" t="str">
            <v>CT041</v>
          </cell>
        </row>
        <row r="217">
          <cell r="C217" t="str">
            <v>112800404T</v>
          </cell>
          <cell r="D217" t="str">
            <v>2125   68 ｵｰﾑ J    ﾁｯﾌﾟT</v>
          </cell>
          <cell r="E217" t="str">
            <v>ERJ6GEYJ680V</v>
          </cell>
          <cell r="F217" t="str">
            <v>CT042</v>
          </cell>
        </row>
        <row r="218">
          <cell r="C218" t="str">
            <v>112800415T</v>
          </cell>
          <cell r="D218" t="str">
            <v>2125   75 ｵｰﾑ J    ﾁｯﾌﾟT</v>
          </cell>
          <cell r="E218" t="str">
            <v>ERJ6GEYJ750V</v>
          </cell>
          <cell r="F218" t="str">
            <v>CT043</v>
          </cell>
        </row>
        <row r="219">
          <cell r="C219" t="str">
            <v>112800428T</v>
          </cell>
          <cell r="D219" t="str">
            <v>2125   82 ｵｰﾑ J    ﾁｯﾌﾟT</v>
          </cell>
          <cell r="E219" t="str">
            <v>ERJ6GEYJ820V</v>
          </cell>
          <cell r="F219" t="str">
            <v>CT044</v>
          </cell>
        </row>
        <row r="220">
          <cell r="C220" t="str">
            <v>112800440T</v>
          </cell>
          <cell r="D220" t="str">
            <v>2125  100 ｵｰﾑ J    ﾁｯﾌﾟT</v>
          </cell>
          <cell r="E220" t="str">
            <v>ERJ6GEYJ101V</v>
          </cell>
          <cell r="F220" t="str">
            <v>CT045</v>
          </cell>
        </row>
        <row r="221">
          <cell r="C221" t="str">
            <v>112800460T</v>
          </cell>
          <cell r="D221" t="str">
            <v>2125  120 ｵｰﾑ J    ﾁｯﾌﾟT</v>
          </cell>
          <cell r="E221" t="str">
            <v>ERJ6GEYJ121V</v>
          </cell>
          <cell r="F221" t="str">
            <v>CT046</v>
          </cell>
        </row>
        <row r="222">
          <cell r="C222" t="str">
            <v>112800488T</v>
          </cell>
          <cell r="D222" t="str">
            <v>2125  150 ｵｰﾑ J    ﾁｯﾌﾟT</v>
          </cell>
          <cell r="E222" t="str">
            <v>ERJ6GEYJ151V</v>
          </cell>
          <cell r="F222" t="str">
            <v>CT047</v>
          </cell>
        </row>
        <row r="223">
          <cell r="C223" t="str">
            <v>112800505T</v>
          </cell>
          <cell r="D223" t="str">
            <v>2125  180 ｵｰﾑ J    ﾁｯﾌﾟT</v>
          </cell>
          <cell r="E223" t="str">
            <v>ERJ6GEYJ181V</v>
          </cell>
          <cell r="F223" t="str">
            <v>CT048</v>
          </cell>
        </row>
        <row r="224">
          <cell r="C224" t="str">
            <v>112800529T</v>
          </cell>
          <cell r="D224" t="str">
            <v>2125  220 ｵｰﾑ J    ﾁｯﾌﾟT</v>
          </cell>
          <cell r="E224" t="str">
            <v>ERJ6GEYJ221V</v>
          </cell>
          <cell r="F224" t="str">
            <v>CT049</v>
          </cell>
        </row>
        <row r="225">
          <cell r="C225" t="str">
            <v>112800541T</v>
          </cell>
          <cell r="D225" t="str">
            <v>2125  270 ｵｰﾑ J    ﾁｯﾌﾟT</v>
          </cell>
          <cell r="E225" t="str">
            <v>ERJ6GEYJ271V</v>
          </cell>
          <cell r="F225" t="str">
            <v>CT050</v>
          </cell>
        </row>
        <row r="226">
          <cell r="C226" t="str">
            <v>112800561T</v>
          </cell>
          <cell r="D226" t="str">
            <v>2125  330 ｵｰﾑ J    ﾁｯﾌﾟT</v>
          </cell>
          <cell r="E226" t="str">
            <v>ERJ6GEYJ331V</v>
          </cell>
          <cell r="F226" t="str">
            <v>CT051</v>
          </cell>
        </row>
        <row r="227">
          <cell r="C227" t="str">
            <v>112800589T</v>
          </cell>
          <cell r="D227" t="str">
            <v>2125  390 ｵｰﾑ J    ﾁｯﾌﾟT</v>
          </cell>
          <cell r="E227" t="str">
            <v>ERJ6GEYJ391V</v>
          </cell>
          <cell r="F227" t="str">
            <v>CT052</v>
          </cell>
        </row>
        <row r="228">
          <cell r="C228" t="str">
            <v>112800608T</v>
          </cell>
          <cell r="D228" t="str">
            <v>2125  470 ｵｰﾑ J    ﾁｯﾌﾟT</v>
          </cell>
          <cell r="E228" t="str">
            <v>ERJ6GEYJ471V</v>
          </cell>
          <cell r="F228" t="str">
            <v>CT053</v>
          </cell>
        </row>
        <row r="229">
          <cell r="C229" t="str">
            <v>112800622T</v>
          </cell>
          <cell r="D229" t="str">
            <v>2125  560 ｵｰﾑ J    ﾁｯﾌﾟT</v>
          </cell>
          <cell r="E229" t="str">
            <v>ERJ6GEYJ561V</v>
          </cell>
          <cell r="F229" t="str">
            <v>CT054</v>
          </cell>
        </row>
        <row r="230">
          <cell r="C230" t="str">
            <v>112800644T</v>
          </cell>
          <cell r="D230" t="str">
            <v>2125  680 ｵｰﾑ J    ﾁｯﾌﾟT</v>
          </cell>
          <cell r="E230" t="str">
            <v>ERJ6GEYJ681V</v>
          </cell>
          <cell r="F230" t="str">
            <v>CT055</v>
          </cell>
        </row>
        <row r="231">
          <cell r="C231" t="str">
            <v>112800664T</v>
          </cell>
          <cell r="D231" t="str">
            <v>2125  820 ｵｰﾑ J    ﾁｯﾌﾟT</v>
          </cell>
          <cell r="E231" t="str">
            <v>ERJ6GEYJ821V</v>
          </cell>
          <cell r="F231" t="str">
            <v>CT056</v>
          </cell>
        </row>
        <row r="232">
          <cell r="C232" t="str">
            <v>112800682T</v>
          </cell>
          <cell r="D232" t="str">
            <v>2125    1Kｵｰﾑ J    ﾁｯﾌﾟT</v>
          </cell>
          <cell r="E232" t="str">
            <v>ERJ6GEYJ102V</v>
          </cell>
          <cell r="F232" t="str">
            <v>CT057</v>
          </cell>
        </row>
        <row r="233">
          <cell r="C233" t="str">
            <v>112800703T</v>
          </cell>
          <cell r="D233" t="str">
            <v>2125  1.2Kｵｰﾑ J    ﾁｯﾌﾟT</v>
          </cell>
          <cell r="E233" t="str">
            <v>ERJ6GEYJ122V</v>
          </cell>
          <cell r="F233" t="str">
            <v>CT058</v>
          </cell>
        </row>
        <row r="234">
          <cell r="C234" t="str">
            <v>112800727T</v>
          </cell>
          <cell r="D234" t="str">
            <v>2125  1.5Kｵｰﾑ J    ﾁｯﾌﾟT</v>
          </cell>
          <cell r="E234" t="str">
            <v>ERJ6GEYJ152V</v>
          </cell>
          <cell r="F234" t="str">
            <v>CT059</v>
          </cell>
        </row>
        <row r="235">
          <cell r="C235" t="str">
            <v>112800749T</v>
          </cell>
          <cell r="D235" t="str">
            <v>2125  1.8Kｵｰﾑ J    ﾁｯﾌﾟT</v>
          </cell>
          <cell r="E235" t="str">
            <v>ERJ6GEYJ182V</v>
          </cell>
          <cell r="F235" t="str">
            <v>CT060</v>
          </cell>
        </row>
        <row r="236">
          <cell r="C236" t="str">
            <v>112800769T</v>
          </cell>
          <cell r="D236" t="str">
            <v>2125  2.2Kｵｰﾑ J    ﾁｯﾌﾟT</v>
          </cell>
          <cell r="E236" t="str">
            <v>ERJ6GEYJ222V</v>
          </cell>
          <cell r="F236" t="str">
            <v>CT061</v>
          </cell>
        </row>
        <row r="237">
          <cell r="C237" t="str">
            <v>112800787T</v>
          </cell>
          <cell r="D237" t="str">
            <v>2125  2.7Kｵｰﾑ J    ﾁｯﾌﾟT</v>
          </cell>
          <cell r="E237" t="str">
            <v>ERJ6GEYJ272V</v>
          </cell>
          <cell r="F237" t="str">
            <v>CT062</v>
          </cell>
        </row>
        <row r="238">
          <cell r="C238" t="str">
            <v>112800794T</v>
          </cell>
          <cell r="D238" t="str">
            <v>2125  3.0Kｵｰﾑ J    ﾁｯﾌﾟT</v>
          </cell>
          <cell r="E238" t="str">
            <v>ERJ6GEYJ302V</v>
          </cell>
          <cell r="F238" t="str">
            <v>CT063</v>
          </cell>
        </row>
        <row r="239">
          <cell r="C239" t="str">
            <v>112800800T</v>
          </cell>
          <cell r="D239" t="str">
            <v>2125  3.3Kｵｰﾑ J    ﾁｯﾌﾟT</v>
          </cell>
          <cell r="E239" t="str">
            <v>ERJ6GEYJ332V</v>
          </cell>
          <cell r="F239" t="str">
            <v>CT064</v>
          </cell>
        </row>
        <row r="240">
          <cell r="C240" t="str">
            <v>112800824T</v>
          </cell>
          <cell r="D240" t="str">
            <v>2125  3.9Kｵｰﾑ J    ﾁｯﾌﾟT</v>
          </cell>
          <cell r="E240" t="str">
            <v>ERJ6GEYJ392V</v>
          </cell>
          <cell r="F240" t="str">
            <v>CT065</v>
          </cell>
        </row>
        <row r="241">
          <cell r="C241" t="str">
            <v>112800846T</v>
          </cell>
          <cell r="D241" t="str">
            <v>2125  4.7Kｵｰﾑ J    ﾁｯﾌﾟT</v>
          </cell>
          <cell r="E241" t="str">
            <v>ERJ6GEYJ472V</v>
          </cell>
          <cell r="F241" t="str">
            <v>CT066</v>
          </cell>
        </row>
        <row r="242">
          <cell r="C242" t="str">
            <v>112800866T</v>
          </cell>
          <cell r="D242" t="str">
            <v>2125  5.6Kｵｰﾑ J    ﾁｯﾌﾟT</v>
          </cell>
          <cell r="E242" t="str">
            <v>ERJ6GEYJ562V</v>
          </cell>
          <cell r="F242" t="str">
            <v>CT067</v>
          </cell>
        </row>
        <row r="243">
          <cell r="C243" t="str">
            <v>112800884T</v>
          </cell>
          <cell r="D243" t="str">
            <v>2125  6.8Kｵｰﾑ J    ﾁｯﾌﾟT</v>
          </cell>
          <cell r="E243" t="str">
            <v>ERJ6GEYJ682V</v>
          </cell>
          <cell r="F243" t="str">
            <v>CT068</v>
          </cell>
        </row>
        <row r="244">
          <cell r="C244" t="str">
            <v>112800909T</v>
          </cell>
          <cell r="D244" t="str">
            <v>2125  8.2Kｵｰﾑ J    ﾁｯﾌﾟT</v>
          </cell>
          <cell r="E244" t="str">
            <v>ERJ6GEYJ822V</v>
          </cell>
          <cell r="F244" t="str">
            <v>CT069</v>
          </cell>
        </row>
        <row r="245">
          <cell r="C245" t="str">
            <v>112800923T</v>
          </cell>
          <cell r="D245" t="str">
            <v>2125   10Kｵｰﾑ J    ﾁｯﾌﾟT</v>
          </cell>
          <cell r="E245" t="str">
            <v>ERJ6GEYJ103V</v>
          </cell>
          <cell r="F245" t="str">
            <v>CT070</v>
          </cell>
        </row>
        <row r="246">
          <cell r="C246" t="str">
            <v>112800945T</v>
          </cell>
          <cell r="D246" t="str">
            <v>2125   12Kｵｰﾑ J    ﾁｯﾌﾟT</v>
          </cell>
          <cell r="E246" t="str">
            <v>ERJ6GEYJ123V</v>
          </cell>
          <cell r="F246" t="str">
            <v>CT071</v>
          </cell>
        </row>
        <row r="247">
          <cell r="C247" t="str">
            <v>112800965T</v>
          </cell>
          <cell r="D247" t="str">
            <v>2125   15Kｵｰﾑ J    ﾁｯﾌﾟT</v>
          </cell>
          <cell r="E247" t="str">
            <v>ERJ6GEYJ153V</v>
          </cell>
          <cell r="F247" t="str">
            <v>CT072</v>
          </cell>
        </row>
        <row r="248">
          <cell r="C248" t="str">
            <v>112800983T</v>
          </cell>
          <cell r="D248" t="str">
            <v>2125   18Kｵｰﾑ J    ﾁｯﾌﾟT</v>
          </cell>
          <cell r="E248" t="str">
            <v>ERJ6GEYJ183V</v>
          </cell>
          <cell r="F248" t="str">
            <v>CT073</v>
          </cell>
        </row>
        <row r="249">
          <cell r="C249" t="str">
            <v>112800990T</v>
          </cell>
          <cell r="D249" t="str">
            <v>2125   20Kｵｰﾑ J    ﾁｯﾌﾟT</v>
          </cell>
          <cell r="E249" t="str">
            <v>ERJ6GEYJ203V</v>
          </cell>
          <cell r="F249" t="str">
            <v>CT074</v>
          </cell>
        </row>
        <row r="250">
          <cell r="C250" t="str">
            <v>112801009T</v>
          </cell>
          <cell r="D250" t="str">
            <v>2125   22Kｵｰﾑ J    ﾁｯﾌﾟT</v>
          </cell>
          <cell r="E250" t="str">
            <v>ERJ6GEYJ223V</v>
          </cell>
          <cell r="F250" t="str">
            <v>CT075</v>
          </cell>
        </row>
        <row r="251">
          <cell r="C251" t="str">
            <v>112801023T</v>
          </cell>
          <cell r="D251" t="str">
            <v>2125   27Kｵｰﾑ J    ﾁｯﾌﾟT</v>
          </cell>
          <cell r="E251" t="str">
            <v>ERJ6GEYJ273V</v>
          </cell>
          <cell r="F251" t="str">
            <v>CT076</v>
          </cell>
        </row>
        <row r="252">
          <cell r="C252" t="str">
            <v>112801045T</v>
          </cell>
          <cell r="D252" t="str">
            <v>2125   33Kｵｰﾑ J    ﾁｯﾌﾟT</v>
          </cell>
          <cell r="E252" t="str">
            <v>ERJ6GEYJ333V</v>
          </cell>
          <cell r="F252" t="str">
            <v>CT077</v>
          </cell>
        </row>
        <row r="253">
          <cell r="C253" t="str">
            <v>112801065T</v>
          </cell>
          <cell r="D253" t="str">
            <v>2125   39Kｵｰﾑ J    ﾁｯﾌﾟT</v>
          </cell>
          <cell r="E253" t="str">
            <v>ERJ6GEYJ393V</v>
          </cell>
          <cell r="F253" t="str">
            <v>CT078</v>
          </cell>
        </row>
        <row r="254">
          <cell r="C254" t="str">
            <v>112801083T</v>
          </cell>
          <cell r="D254" t="str">
            <v>2125   47Kｵｰﾑ J    ﾁｯﾌﾟT</v>
          </cell>
          <cell r="E254" t="str">
            <v>ERJ6GEYJ473V</v>
          </cell>
          <cell r="F254" t="str">
            <v>CT079</v>
          </cell>
        </row>
        <row r="255">
          <cell r="C255" t="str">
            <v>112801102T</v>
          </cell>
          <cell r="D255" t="str">
            <v>2125   56Kｵｰﾑ J    ﾁｯﾌﾟT</v>
          </cell>
          <cell r="E255" t="str">
            <v>ERJ6GEYJ563V</v>
          </cell>
          <cell r="F255" t="str">
            <v>CT080</v>
          </cell>
        </row>
        <row r="256">
          <cell r="C256" t="str">
            <v>112801126T</v>
          </cell>
          <cell r="D256" t="str">
            <v>2125   68Kｵｰﾑ J    ﾁｯﾌﾟT</v>
          </cell>
          <cell r="E256" t="str">
            <v>ERJ6GEYJ683V</v>
          </cell>
          <cell r="F256" t="str">
            <v>CT081</v>
          </cell>
        </row>
        <row r="257">
          <cell r="C257" t="str">
            <v>112801148T</v>
          </cell>
          <cell r="D257" t="str">
            <v>2125   82Kｵｰﾑ J    ﾁｯﾌﾟT</v>
          </cell>
          <cell r="E257" t="str">
            <v>ERJ6GEYJ823V</v>
          </cell>
          <cell r="F257" t="str">
            <v>CT082</v>
          </cell>
        </row>
        <row r="258">
          <cell r="C258" t="str">
            <v>112801168T</v>
          </cell>
          <cell r="D258" t="str">
            <v>2125  100Kｵｰﾑ J    ﾁｯﾌﾟT</v>
          </cell>
          <cell r="E258" t="str">
            <v>ERJ6GEYJ104V</v>
          </cell>
          <cell r="F258" t="str">
            <v>CT083</v>
          </cell>
        </row>
        <row r="259">
          <cell r="C259" t="str">
            <v>112801207T</v>
          </cell>
          <cell r="D259" t="str">
            <v>2125  150Kｵｰﾑ J    ﾁｯﾌﾟT</v>
          </cell>
          <cell r="E259" t="str">
            <v>ERJ6GEYJ154V</v>
          </cell>
          <cell r="F259" t="str">
            <v>CT084</v>
          </cell>
        </row>
        <row r="260">
          <cell r="C260" t="str">
            <v>112801221T</v>
          </cell>
          <cell r="D260" t="str">
            <v>2125  180Kｵ-ﾑ J    ﾁｯﾌﾟT</v>
          </cell>
          <cell r="E260" t="str">
            <v>ERJ6GEYJ184V</v>
          </cell>
          <cell r="F260" t="str">
            <v>CT085</v>
          </cell>
        </row>
        <row r="261">
          <cell r="C261" t="str">
            <v>112801243T</v>
          </cell>
          <cell r="D261" t="str">
            <v>2125  220Kｵｰﾑ J    ﾁｯﾌﾟT</v>
          </cell>
          <cell r="E261" t="str">
            <v>ERJ6GEYJ224V</v>
          </cell>
          <cell r="F261" t="str">
            <v>CT086</v>
          </cell>
        </row>
        <row r="262">
          <cell r="C262" t="str">
            <v>112801263T</v>
          </cell>
          <cell r="D262" t="str">
            <v>2125  270Kｵｰﾑ J    ﾁｯﾌﾟT</v>
          </cell>
          <cell r="E262" t="str">
            <v>ERJ6GEYJ274V</v>
          </cell>
          <cell r="F262" t="str">
            <v>CT087</v>
          </cell>
        </row>
        <row r="263">
          <cell r="C263" t="str">
            <v>112801304T</v>
          </cell>
          <cell r="D263" t="str">
            <v>2125  390Kｵｰﾑ J    ﾁｯﾌﾟT</v>
          </cell>
          <cell r="E263" t="str">
            <v>ERJ6GEYJ394V</v>
          </cell>
          <cell r="F263" t="str">
            <v>CT088</v>
          </cell>
        </row>
        <row r="264">
          <cell r="C264" t="str">
            <v>112801328T</v>
          </cell>
          <cell r="D264" t="str">
            <v>2125  470Kｵｰﾑ J    ﾁｯﾌﾟT</v>
          </cell>
          <cell r="E264" t="str">
            <v>ERJ6GEYJ474V</v>
          </cell>
          <cell r="F264" t="str">
            <v>CT089</v>
          </cell>
        </row>
        <row r="265">
          <cell r="C265" t="str">
            <v>112801340T</v>
          </cell>
          <cell r="D265" t="str">
            <v>2125  560Kｵｰﾑ J    ﾁｯﾌﾟT</v>
          </cell>
          <cell r="E265" t="str">
            <v>ERJ6GEYJ564V</v>
          </cell>
          <cell r="F265" t="str">
            <v>CT090</v>
          </cell>
        </row>
        <row r="266">
          <cell r="C266" t="str">
            <v>112801403T</v>
          </cell>
          <cell r="D266" t="str">
            <v>2125    1Mｵｰﾑ J    ﾁｯﾌﾟT</v>
          </cell>
          <cell r="E266" t="str">
            <v>ERJ6GEYJ105V</v>
          </cell>
          <cell r="F266" t="str">
            <v>CT091</v>
          </cell>
        </row>
        <row r="267">
          <cell r="C267" t="str">
            <v>112802244T</v>
          </cell>
          <cell r="D267" t="str">
            <v>2125 1Kｵ-ﾑ(F)      ﾁｯﾌﾟT</v>
          </cell>
          <cell r="E267" t="str">
            <v>ERJ6ENF1001V</v>
          </cell>
          <cell r="F267" t="str">
            <v>CT092</v>
          </cell>
        </row>
        <row r="268">
          <cell r="C268" t="str">
            <v>112802488T</v>
          </cell>
          <cell r="D268" t="str">
            <v>2125 10.0Kｵｰﾑ F    ﾁｯﾌﾟT</v>
          </cell>
          <cell r="E268" t="str">
            <v>ERJ6ENF1002V</v>
          </cell>
          <cell r="F268" t="str">
            <v>CT093</v>
          </cell>
        </row>
        <row r="269">
          <cell r="C269" t="str">
            <v>112802664T</v>
          </cell>
          <cell r="D269" t="str">
            <v>2125 56Kｵ-ﾑ(F)     ﾁｯﾌﾟT</v>
          </cell>
          <cell r="E269" t="str">
            <v>ERJ6ENF5602V</v>
          </cell>
          <cell r="F269" t="str">
            <v>CT094</v>
          </cell>
        </row>
        <row r="270">
          <cell r="C270" t="str">
            <v>112803003X</v>
          </cell>
          <cell r="D270" t="str">
            <v>1608  ｼﾞｬﾝﾊﾟｰ      ﾁｯﾌﾟT</v>
          </cell>
          <cell r="E270" t="str">
            <v>ERJ3GEYJ000V</v>
          </cell>
          <cell r="F270" t="str">
            <v>CT095</v>
          </cell>
        </row>
        <row r="271">
          <cell r="C271" t="str">
            <v>112803212X</v>
          </cell>
          <cell r="D271" t="str">
            <v>1608 22ｵ-ﾑJ  ﾁｯﾌﾟT</v>
          </cell>
          <cell r="E271" t="str">
            <v>ERJ3GEYJ220V</v>
          </cell>
          <cell r="F271" t="str">
            <v>CT096</v>
          </cell>
        </row>
        <row r="272">
          <cell r="C272" t="str">
            <v>112803292X</v>
          </cell>
          <cell r="D272" t="str">
            <v>1608   47 ｵｰﾑ J    ﾁｯﾌﾟT</v>
          </cell>
          <cell r="E272" t="str">
            <v>ERJ3GEYJ470V</v>
          </cell>
          <cell r="F272" t="str">
            <v>CT097</v>
          </cell>
        </row>
        <row r="273">
          <cell r="C273" t="str">
            <v>112803337X</v>
          </cell>
          <cell r="D273" t="str">
            <v>1608    68 ｵｰﾑ J   ﾁｯﾌﾟT</v>
          </cell>
          <cell r="E273" t="str">
            <v>ERJ3GEYJ680V</v>
          </cell>
          <cell r="F273" t="str">
            <v>CT098</v>
          </cell>
        </row>
        <row r="274">
          <cell r="C274" t="str">
            <v>112803377X</v>
          </cell>
          <cell r="D274" t="str">
            <v>1608  100 ｵｰﾑ J    ﾁｯﾌﾟT</v>
          </cell>
          <cell r="E274" t="str">
            <v>ERJ3GEYJ101V</v>
          </cell>
          <cell r="F274" t="str">
            <v>CT099</v>
          </cell>
        </row>
        <row r="275">
          <cell r="C275" t="str">
            <v>112803399X</v>
          </cell>
          <cell r="D275" t="str">
            <v>1608  120 ｵ-ﾑ J    ﾁﾂﾌﾟT</v>
          </cell>
          <cell r="E275" t="str">
            <v>ERJ3GEYJ121V</v>
          </cell>
          <cell r="F275" t="str">
            <v>CT100</v>
          </cell>
        </row>
        <row r="276">
          <cell r="C276" t="str">
            <v>112803418X</v>
          </cell>
          <cell r="D276" t="str">
            <v>1608  150 ｵｰﾑ J    ﾁｯﾌﾟT</v>
          </cell>
          <cell r="E276" t="str">
            <v>ERJ3GEYJ151V</v>
          </cell>
          <cell r="F276" t="str">
            <v>CT101</v>
          </cell>
        </row>
        <row r="277">
          <cell r="C277" t="str">
            <v>112803452X</v>
          </cell>
          <cell r="D277" t="str">
            <v>1608  220 ｵｰﾑ J    ﾁｯﾌﾟT</v>
          </cell>
          <cell r="E277" t="str">
            <v>ERJ3GEYJ221V</v>
          </cell>
          <cell r="F277" t="str">
            <v>CT102</v>
          </cell>
        </row>
        <row r="278">
          <cell r="C278" t="str">
            <v>112803498X</v>
          </cell>
          <cell r="D278" t="str">
            <v>1608   330ｵ-ﾑ J    ﾁｯﾌﾟT</v>
          </cell>
          <cell r="E278" t="str">
            <v>ERJ3GEYJ331V</v>
          </cell>
          <cell r="F278" t="str">
            <v>CT103</v>
          </cell>
        </row>
        <row r="279">
          <cell r="C279" t="str">
            <v>112803519X</v>
          </cell>
          <cell r="D279" t="str">
            <v>1608  390 ｵｰﾑ J    ﾁｯﾌﾟT</v>
          </cell>
          <cell r="E279" t="str">
            <v>ERJ3GEYJ391V</v>
          </cell>
          <cell r="F279" t="str">
            <v>CT104</v>
          </cell>
        </row>
        <row r="280">
          <cell r="C280" t="str">
            <v>112803537X</v>
          </cell>
          <cell r="D280" t="str">
            <v>1608  470 ｵｰﾑ J    ﾁｯﾌﾟT</v>
          </cell>
          <cell r="E280" t="str">
            <v>ERJ3GEYJ471V</v>
          </cell>
          <cell r="F280" t="str">
            <v>CT105</v>
          </cell>
        </row>
        <row r="281">
          <cell r="C281" t="str">
            <v>112803553X</v>
          </cell>
          <cell r="D281" t="str">
            <v>1608  560 ｵｰﾑ J    ﾁｯﾌﾟT</v>
          </cell>
          <cell r="E281" t="str">
            <v>ERJ3GEYJ561V</v>
          </cell>
          <cell r="F281" t="str">
            <v>CT106</v>
          </cell>
        </row>
        <row r="282">
          <cell r="C282" t="str">
            <v>112803577X</v>
          </cell>
          <cell r="D282" t="str">
            <v>1608  680 ｵｰﾑ J    ﾁｯﾌﾟT</v>
          </cell>
          <cell r="E282" t="str">
            <v>ERJ3GEYJ681V</v>
          </cell>
          <cell r="F282" t="str">
            <v>CT107</v>
          </cell>
        </row>
        <row r="283">
          <cell r="C283" t="str">
            <v>112803599X</v>
          </cell>
          <cell r="D283" t="str">
            <v>1608  820 ｵｰﾑ J    ﾁｯﾌﾟT</v>
          </cell>
          <cell r="E283" t="str">
            <v>ERJ3GEYJ821V</v>
          </cell>
          <cell r="F283" t="str">
            <v>CT108</v>
          </cell>
        </row>
        <row r="284">
          <cell r="C284" t="str">
            <v>112803612X</v>
          </cell>
          <cell r="D284" t="str">
            <v>1608    1Kｵｰﾑ J    ﾁｯﾌﾟT</v>
          </cell>
          <cell r="E284" t="str">
            <v>ERJ3GEYJ102V</v>
          </cell>
          <cell r="F284" t="str">
            <v>CT109</v>
          </cell>
        </row>
        <row r="285">
          <cell r="C285" t="str">
            <v>112803656X</v>
          </cell>
          <cell r="D285" t="str">
            <v>1608  1.5Kｵｰﾑ J    ﾁｯﾌﾟT</v>
          </cell>
          <cell r="E285" t="str">
            <v>ERJ3GEYJ152V</v>
          </cell>
          <cell r="F285" t="str">
            <v>CT110</v>
          </cell>
        </row>
        <row r="286">
          <cell r="C286" t="str">
            <v>112803670X</v>
          </cell>
          <cell r="D286" t="str">
            <v>1608  1.8Kｵｰﾑ J    ﾁｯﾌﾟT</v>
          </cell>
          <cell r="E286" t="str">
            <v>ERJ3GEYJ182V</v>
          </cell>
          <cell r="F286" t="str">
            <v>CT111</v>
          </cell>
        </row>
        <row r="287">
          <cell r="C287" t="str">
            <v>112803692X</v>
          </cell>
          <cell r="D287" t="str">
            <v>1608  2.2Kｵｰﾑ J    ﾁｯﾌﾟT</v>
          </cell>
          <cell r="E287" t="str">
            <v>ERJ3GEYJ222V</v>
          </cell>
          <cell r="F287" t="str">
            <v>CT112</v>
          </cell>
        </row>
        <row r="288">
          <cell r="C288" t="str">
            <v>112803735X</v>
          </cell>
          <cell r="D288" t="str">
            <v>1608  3.3Kｵｰﾑ J    ﾁｯﾌﾟT</v>
          </cell>
          <cell r="E288" t="str">
            <v>ERJ3GEYJ332V</v>
          </cell>
          <cell r="F288" t="str">
            <v>CT113</v>
          </cell>
        </row>
        <row r="289">
          <cell r="C289" t="str">
            <v>112803751X</v>
          </cell>
          <cell r="D289" t="str">
            <v>1608  3.9Kｵｰﾑ J    ﾁｯﾌﾟT</v>
          </cell>
          <cell r="E289" t="str">
            <v>ERJ3GEYJ392V</v>
          </cell>
          <cell r="F289" t="str">
            <v>CT114</v>
          </cell>
        </row>
        <row r="290">
          <cell r="C290" t="str">
            <v>112803775X</v>
          </cell>
          <cell r="D290" t="str">
            <v>1608  4.7Kｵｰﾑ J    ﾁｯﾌﾟT</v>
          </cell>
          <cell r="E290" t="str">
            <v>ERJ3GEYJ472V</v>
          </cell>
          <cell r="F290" t="str">
            <v>CT115</v>
          </cell>
        </row>
        <row r="291">
          <cell r="C291" t="str">
            <v>112803797X</v>
          </cell>
          <cell r="D291" t="str">
            <v>1608  5.6Kｵｰﾑ J    ﾁｯﾌﾟT</v>
          </cell>
          <cell r="E291" t="str">
            <v>ERJ3GEYJ562V</v>
          </cell>
          <cell r="F291" t="str">
            <v>CT116</v>
          </cell>
        </row>
        <row r="292">
          <cell r="C292" t="str">
            <v>112803858X</v>
          </cell>
          <cell r="D292" t="str">
            <v>1608   10Kｵｰﾑ J    ﾁｯﾌﾟT</v>
          </cell>
          <cell r="E292" t="str">
            <v>ERJ3GEYJ103V</v>
          </cell>
          <cell r="F292" t="str">
            <v>CT117</v>
          </cell>
        </row>
        <row r="293">
          <cell r="C293" t="str">
            <v>112803872X</v>
          </cell>
          <cell r="D293" t="str">
            <v>1608   12Kｵｰﾑ J    ﾁｯﾌﾟT</v>
          </cell>
          <cell r="E293" t="str">
            <v>ERJ3GEYJ123V</v>
          </cell>
          <cell r="F293" t="str">
            <v>CT118</v>
          </cell>
        </row>
        <row r="294">
          <cell r="C294" t="str">
            <v>112803894X</v>
          </cell>
          <cell r="D294" t="str">
            <v>1608   15Kｵｰﾑ J    ﾁｯﾌﾟT</v>
          </cell>
          <cell r="E294" t="str">
            <v>ERJ3GEYJ153V</v>
          </cell>
          <cell r="F294" t="str">
            <v>CT119</v>
          </cell>
        </row>
        <row r="295">
          <cell r="C295" t="str">
            <v>112803913X</v>
          </cell>
          <cell r="D295" t="str">
            <v>1608   18Kｵｰﾑ J    ﾁｯﾌﾟT</v>
          </cell>
          <cell r="E295" t="str">
            <v>ERJ3GEYJ183V</v>
          </cell>
          <cell r="F295" t="str">
            <v>CT120</v>
          </cell>
        </row>
        <row r="296">
          <cell r="C296" t="str">
            <v>112803931X</v>
          </cell>
          <cell r="D296" t="str">
            <v>1608   22Kｵｰﾑ J    ﾁｯﾌﾟT</v>
          </cell>
          <cell r="E296" t="str">
            <v>ERJ3GEYJ223V</v>
          </cell>
          <cell r="F296" t="str">
            <v>CT121</v>
          </cell>
        </row>
        <row r="297">
          <cell r="C297" t="str">
            <v>112803957X</v>
          </cell>
          <cell r="D297" t="str">
            <v>1608   27Kｵｰﾑ J    ﾁｯﾌﾟT</v>
          </cell>
          <cell r="E297" t="str">
            <v>ERJ3GEYJ273V</v>
          </cell>
          <cell r="F297" t="str">
            <v>CT122</v>
          </cell>
        </row>
        <row r="298">
          <cell r="C298" t="str">
            <v>112803968X</v>
          </cell>
          <cell r="D298" t="str">
            <v>1608 30Kｵｰﾑ(J)     ﾁｯﾌﾟT</v>
          </cell>
          <cell r="E298" t="str">
            <v>ERJ3GEYJ303V</v>
          </cell>
          <cell r="F298" t="str">
            <v>CT123</v>
          </cell>
        </row>
        <row r="299">
          <cell r="C299" t="str">
            <v>112803971X</v>
          </cell>
          <cell r="D299" t="str">
            <v>1608   33Kｵｰﾑ J    ﾁｯﾌﾟT</v>
          </cell>
          <cell r="E299" t="str">
            <v>ERJ3GEYJ333V</v>
          </cell>
          <cell r="F299" t="str">
            <v>CT124</v>
          </cell>
        </row>
        <row r="300">
          <cell r="C300" t="str">
            <v>112804019X</v>
          </cell>
          <cell r="D300" t="str">
            <v>1608   47Kｵｰﾑ J    ﾁｯﾌﾟT</v>
          </cell>
          <cell r="E300" t="str">
            <v>ERJ3GEYJ473V</v>
          </cell>
          <cell r="F300" t="str">
            <v>CT125</v>
          </cell>
        </row>
        <row r="301">
          <cell r="C301" t="str">
            <v>112804099X</v>
          </cell>
          <cell r="D301" t="str">
            <v>1608  100Kｵｰﾑ J    ﾁｯﾌﾟT</v>
          </cell>
          <cell r="E301" t="str">
            <v>ERJ3GEYJ104V</v>
          </cell>
          <cell r="F301" t="str">
            <v>CT126</v>
          </cell>
        </row>
        <row r="302">
          <cell r="C302" t="str">
            <v>112804217X</v>
          </cell>
          <cell r="D302" t="str">
            <v>1608 330K(J)     ﾁｯﾌﾟT</v>
          </cell>
          <cell r="E302" t="str">
            <v>ERJ3GEYJ334V</v>
          </cell>
          <cell r="F302" t="str">
            <v>CT127</v>
          </cell>
        </row>
        <row r="303">
          <cell r="C303" t="str">
            <v>112804251X</v>
          </cell>
          <cell r="D303" t="str">
            <v>1608  470Kｵ-ﾑ J    ﾁｯﾌﾟT</v>
          </cell>
          <cell r="E303" t="str">
            <v>ERJ3GEYJ474V</v>
          </cell>
          <cell r="F303" t="str">
            <v>CT128</v>
          </cell>
        </row>
        <row r="304">
          <cell r="C304" t="str">
            <v>112804332X</v>
          </cell>
          <cell r="D304" t="str">
            <v>1608    1Mｵｰﾑ J    ﾁｯﾌﾟT</v>
          </cell>
          <cell r="E304" t="str">
            <v>ERJ3GEYJ105V</v>
          </cell>
          <cell r="F304" t="str">
            <v>CT129</v>
          </cell>
        </row>
        <row r="305">
          <cell r="C305" t="str">
            <v>112804606X</v>
          </cell>
          <cell r="D305" t="str">
            <v>1608 15Kｵｰﾑ 0.5%   ﾁｯﾌﾟT</v>
          </cell>
          <cell r="E305" t="str">
            <v>ERJ3RBD153V</v>
          </cell>
          <cell r="F305" t="str">
            <v>CT130</v>
          </cell>
        </row>
        <row r="306">
          <cell r="C306" t="str">
            <v>112804642X</v>
          </cell>
          <cell r="D306" t="str">
            <v>MCR50 390ｵｰﾑ(J)   12ﾃｰﾌﾟ</v>
          </cell>
          <cell r="E306" t="str">
            <v>ERJ12YJ391U</v>
          </cell>
          <cell r="F306" t="str">
            <v>CT131</v>
          </cell>
        </row>
        <row r="307">
          <cell r="C307" t="str">
            <v>112804651X</v>
          </cell>
          <cell r="D307" t="str">
            <v>MCR50 6.8Kｵｰﾑ(J)  12ﾃｰﾌﾟ</v>
          </cell>
          <cell r="E307" t="str">
            <v>ERJ12YJ682U</v>
          </cell>
          <cell r="F307" t="str">
            <v>CT132</v>
          </cell>
        </row>
        <row r="308">
          <cell r="C308" t="str">
            <v>112804662X</v>
          </cell>
          <cell r="D308" t="str">
            <v>MCR50 8.2Kｵｰﾑ(J)    ﾃｰﾌﾟ</v>
          </cell>
          <cell r="E308" t="str">
            <v>ERJ12YJ822U</v>
          </cell>
          <cell r="F308" t="str">
            <v>CT133</v>
          </cell>
        </row>
        <row r="309">
          <cell r="C309" t="str">
            <v>112806088X</v>
          </cell>
          <cell r="D309" t="str">
            <v>MCR25 820ｵｰﾑ(J)     ﾃｰﾌﾟ</v>
          </cell>
          <cell r="E309" t="str">
            <v>RK73K2ETD821J</v>
          </cell>
          <cell r="F309" t="str">
            <v>CT134</v>
          </cell>
        </row>
        <row r="310">
          <cell r="C310" t="str">
            <v>112804680X</v>
          </cell>
          <cell r="D310" t="str">
            <v>MCR50 3.9Kｵｰﾑ(J)    ﾃｰﾌﾟ</v>
          </cell>
          <cell r="E310" t="str">
            <v>ERJ12YJ392U</v>
          </cell>
          <cell r="F310" t="str">
            <v>CT135</v>
          </cell>
        </row>
        <row r="311">
          <cell r="C311" t="str">
            <v>112806095X</v>
          </cell>
          <cell r="D311" t="str">
            <v>MCR25 5.6Kｵｰﾑ(J)    ﾃｰﾌﾟ</v>
          </cell>
          <cell r="E311" t="str">
            <v>RK73K2ETD562J</v>
          </cell>
          <cell r="F311" t="str">
            <v>CT136</v>
          </cell>
        </row>
        <row r="312">
          <cell r="C312" t="str">
            <v>112806107X</v>
          </cell>
          <cell r="D312" t="str">
            <v>MCR25 8.2Kｵｰﾑ(J)    ﾃｰﾌﾟ</v>
          </cell>
          <cell r="E312" t="str">
            <v>RK73K2ETD822J</v>
          </cell>
          <cell r="F312" t="str">
            <v>CT137</v>
          </cell>
        </row>
        <row r="313">
          <cell r="C313" t="str">
            <v>112804712X</v>
          </cell>
          <cell r="D313" t="str">
            <v>1608 10Kｵｰﾑ 0.5%   ﾁｯﾌﾟT</v>
          </cell>
          <cell r="E313" t="str">
            <v>ERJ3RBD103V</v>
          </cell>
          <cell r="F313" t="str">
            <v>CT138</v>
          </cell>
        </row>
        <row r="314">
          <cell r="C314" t="str">
            <v>112804725X</v>
          </cell>
          <cell r="D314" t="str">
            <v>SR73K2B 0.1ｵｰﾑ 2%</v>
          </cell>
          <cell r="E314" t="str">
            <v>SR73K2B 0.1 OHM   2%</v>
          </cell>
          <cell r="F314" t="str">
            <v>CT139</v>
          </cell>
        </row>
        <row r="315">
          <cell r="C315" t="str">
            <v>112804730X</v>
          </cell>
          <cell r="D315" t="str">
            <v>1608 750ｵｰﾑ 0.5%   ﾁｯﾌﾟT</v>
          </cell>
          <cell r="E315" t="str">
            <v>ERJ3RBD751V</v>
          </cell>
          <cell r="F315" t="str">
            <v>CT140</v>
          </cell>
        </row>
        <row r="316">
          <cell r="C316" t="str">
            <v>112810001T</v>
          </cell>
          <cell r="D316" t="str">
            <v>3216 ｼﾞｬﾝﾊﾟ        ﾁｯﾌﾟT</v>
          </cell>
          <cell r="E316" t="str">
            <v>ERJ8GEY000V</v>
          </cell>
          <cell r="F316" t="str">
            <v>CT141</v>
          </cell>
        </row>
        <row r="317">
          <cell r="C317" t="str">
            <v>112810067X</v>
          </cell>
          <cell r="D317" t="str">
            <v>3216 1/8W 1ｵ-ﾑ(J) TAPING</v>
          </cell>
          <cell r="E317" t="str">
            <v>ERJ8GEYJ1R0V</v>
          </cell>
          <cell r="F317" t="str">
            <v>CT142</v>
          </cell>
        </row>
        <row r="318">
          <cell r="C318" t="str">
            <v>112806118X</v>
          </cell>
          <cell r="D318" t="str">
            <v>MCR25(3225) 75ｵ-ﾑ</v>
          </cell>
          <cell r="E318" t="str">
            <v>RK73K2ETD750J</v>
          </cell>
          <cell r="F318" t="str">
            <v>CT143</v>
          </cell>
        </row>
        <row r="319">
          <cell r="C319" t="str">
            <v>113210435X</v>
          </cell>
          <cell r="D319" t="str">
            <v>ECR-JA020E12-W     ﾁｯﾌﾟT</v>
          </cell>
          <cell r="E319" t="str">
            <v xml:space="preserve">ECR-JA020E12-W  Chip T  </v>
          </cell>
          <cell r="F319" t="str">
            <v>CT148</v>
          </cell>
        </row>
        <row r="320">
          <cell r="C320" t="str">
            <v>113210598X</v>
          </cell>
          <cell r="D320" t="str">
            <v>TZBX4N100AA110 T00 ﾁｯﾌﾟT</v>
          </cell>
          <cell r="E320" t="str">
            <v>TZB4S100AA10R00</v>
          </cell>
          <cell r="F320" t="str">
            <v>CT149</v>
          </cell>
        </row>
        <row r="321">
          <cell r="C321" t="str">
            <v>113400980X</v>
          </cell>
          <cell r="D321" t="str">
            <v>2125 50V    5PF CHCﾁｯﾌﾟT</v>
          </cell>
          <cell r="E321" t="str">
            <v>ECJ2VC1H050C</v>
          </cell>
          <cell r="F321" t="str">
            <v>CT150</v>
          </cell>
        </row>
        <row r="322">
          <cell r="C322" t="str">
            <v>113401183X</v>
          </cell>
          <cell r="D322" t="str">
            <v>2125 50V   10PF CHDﾁｯﾌﾟT</v>
          </cell>
          <cell r="E322" t="str">
            <v>ECJ2VC1H100D</v>
          </cell>
          <cell r="F322" t="str">
            <v>CT151</v>
          </cell>
        </row>
        <row r="323">
          <cell r="C323" t="str">
            <v>113401260X</v>
          </cell>
          <cell r="D323" t="str">
            <v>2125 50V   12PF CHJﾁｯﾌﾟT</v>
          </cell>
          <cell r="E323" t="str">
            <v>ECJ2VC1H120J</v>
          </cell>
          <cell r="F323" t="str">
            <v>CT152</v>
          </cell>
        </row>
        <row r="324">
          <cell r="C324" t="str">
            <v>113401347X</v>
          </cell>
          <cell r="D324" t="str">
            <v>2125 50V   15PF CHJﾁｯﾌﾟT</v>
          </cell>
          <cell r="E324" t="str">
            <v>ECJ2VC1H150J</v>
          </cell>
          <cell r="F324" t="str">
            <v>CT153</v>
          </cell>
        </row>
        <row r="325">
          <cell r="C325" t="str">
            <v>113401424X</v>
          </cell>
          <cell r="D325" t="str">
            <v>2125 50V   18PF CHJﾁｯﾌﾟT</v>
          </cell>
          <cell r="E325" t="str">
            <v>ECJ2VC1H180J</v>
          </cell>
          <cell r="F325" t="str">
            <v>CT154</v>
          </cell>
        </row>
        <row r="326">
          <cell r="C326" t="str">
            <v>113401466X</v>
          </cell>
          <cell r="D326" t="str">
            <v>2125 50V   20PF CHJﾁｯﾌﾟT</v>
          </cell>
          <cell r="E326" t="str">
            <v>GRM2162C1H200JZ01D</v>
          </cell>
          <cell r="F326" t="str">
            <v>CT155</v>
          </cell>
        </row>
        <row r="327">
          <cell r="C327" t="str">
            <v>113401501X</v>
          </cell>
          <cell r="D327" t="str">
            <v>2125 50V   22PF CHJﾁｯﾌﾟT</v>
          </cell>
          <cell r="E327" t="str">
            <v>ECJ2VC1H220J</v>
          </cell>
          <cell r="F327" t="str">
            <v>CT156</v>
          </cell>
        </row>
        <row r="328">
          <cell r="C328" t="str">
            <v>113401585X</v>
          </cell>
          <cell r="D328" t="str">
            <v>2125 50V   27PF CHJﾁｯﾌﾟT</v>
          </cell>
          <cell r="E328" t="str">
            <v>ECJ2VC1H270J</v>
          </cell>
          <cell r="F328" t="str">
            <v>CT157</v>
          </cell>
        </row>
        <row r="329">
          <cell r="C329" t="str">
            <v>113401660X</v>
          </cell>
          <cell r="D329" t="str">
            <v>2125 50V   33PF CHJﾁｯﾌﾟT</v>
          </cell>
          <cell r="E329" t="str">
            <v>ECJ2VC1H330J</v>
          </cell>
          <cell r="F329" t="str">
            <v>CT158</v>
          </cell>
        </row>
        <row r="330">
          <cell r="C330" t="str">
            <v>113401820X</v>
          </cell>
          <cell r="D330" t="str">
            <v>2125 50V   47PF CHJﾁｯﾌﾟT</v>
          </cell>
          <cell r="E330" t="str">
            <v>ECJ2VC1H470J</v>
          </cell>
          <cell r="F330" t="str">
            <v>CT159</v>
          </cell>
        </row>
        <row r="331">
          <cell r="C331" t="str">
            <v>113401905X</v>
          </cell>
          <cell r="D331" t="str">
            <v>2125 50V   56PF CHJﾁｯﾌﾟT</v>
          </cell>
          <cell r="E331" t="str">
            <v>ECJ2VC1H560J</v>
          </cell>
          <cell r="F331" t="str">
            <v>CT160</v>
          </cell>
        </row>
        <row r="332">
          <cell r="C332" t="str">
            <v>113402036X</v>
          </cell>
          <cell r="D332" t="str">
            <v>2125 50V  100PF SLJﾁｯﾌﾟT</v>
          </cell>
          <cell r="E332" t="str">
            <v>ECJ2VG1H101J</v>
          </cell>
          <cell r="F332" t="str">
            <v>CT161</v>
          </cell>
        </row>
        <row r="333">
          <cell r="C333" t="str">
            <v>113402043X</v>
          </cell>
          <cell r="D333" t="str">
            <v>2125 50V  120PF SLJﾁｯﾌﾟT</v>
          </cell>
          <cell r="E333" t="str">
            <v>ECJ2VG1H121J</v>
          </cell>
          <cell r="F333" t="str">
            <v>CT162</v>
          </cell>
        </row>
        <row r="334">
          <cell r="C334" t="str">
            <v>113402052X</v>
          </cell>
          <cell r="D334" t="str">
            <v>2125 50V  150PF SLJﾁｯﾌﾟT</v>
          </cell>
          <cell r="E334" t="str">
            <v>GRM2161X1H151JZ01D</v>
          </cell>
          <cell r="F334" t="str">
            <v>CT163</v>
          </cell>
        </row>
        <row r="335">
          <cell r="C335" t="str">
            <v>113402076X</v>
          </cell>
          <cell r="D335" t="str">
            <v>2125 50V  220PF SLJﾁｯﾌﾟT</v>
          </cell>
          <cell r="E335" t="str">
            <v>ECJ2VG1H221J</v>
          </cell>
          <cell r="F335" t="str">
            <v>CT164</v>
          </cell>
        </row>
        <row r="336">
          <cell r="C336" t="str">
            <v>113402081X</v>
          </cell>
          <cell r="D336" t="str">
            <v>2125 50V  270PF SLJﾁｯﾌﾟT</v>
          </cell>
          <cell r="E336" t="str">
            <v>ECJ2VG1H270J</v>
          </cell>
          <cell r="F336" t="str">
            <v>CT165</v>
          </cell>
        </row>
        <row r="337">
          <cell r="C337" t="str">
            <v>113402098X</v>
          </cell>
          <cell r="D337" t="str">
            <v>2125 50V  330PF SLJﾁｯﾌﾟT</v>
          </cell>
          <cell r="E337" t="str">
            <v>GRM2161X1H331JZ01D</v>
          </cell>
          <cell r="F337" t="str">
            <v>CT166</v>
          </cell>
        </row>
        <row r="338">
          <cell r="C338" t="str">
            <v>113402100X</v>
          </cell>
          <cell r="D338" t="str">
            <v>2125 50V  390PF SLJﾁｯﾌﾟT</v>
          </cell>
          <cell r="E338" t="str">
            <v>GRM2161X1H391JZ01D</v>
          </cell>
          <cell r="F338" t="str">
            <v>CT167</v>
          </cell>
        </row>
        <row r="339">
          <cell r="C339" t="str">
            <v>113402139X</v>
          </cell>
          <cell r="D339" t="str">
            <v>2125 50V  680PF SLJﾁｯﾌﾟT</v>
          </cell>
          <cell r="E339" t="str">
            <v>GRM2161X1H681JZ01D</v>
          </cell>
          <cell r="F339" t="str">
            <v>CT168</v>
          </cell>
        </row>
        <row r="340">
          <cell r="C340" t="str">
            <v>113402155X</v>
          </cell>
          <cell r="D340" t="str">
            <v>2125 50V 1000PF SLJﾁｯﾌﾟT</v>
          </cell>
          <cell r="E340" t="str">
            <v>GRM2161X1H102JZ01D</v>
          </cell>
          <cell r="F340" t="str">
            <v>CT169</v>
          </cell>
        </row>
        <row r="341">
          <cell r="C341" t="str">
            <v>113402184X</v>
          </cell>
          <cell r="D341" t="str">
            <v>2125 50V 1500PF B KﾁｯﾌﾟT</v>
          </cell>
          <cell r="E341" t="str">
            <v>ECJ2VB1H152K</v>
          </cell>
          <cell r="F341" t="str">
            <v>CT170</v>
          </cell>
        </row>
        <row r="342">
          <cell r="C342" t="str">
            <v>113402250X</v>
          </cell>
          <cell r="D342" t="str">
            <v>2125 50V 5600PF B KﾁｯﾌﾟT</v>
          </cell>
          <cell r="E342" t="str">
            <v>ECJ2VB1H562K</v>
          </cell>
          <cell r="F342" t="str">
            <v>CT171</v>
          </cell>
        </row>
        <row r="343">
          <cell r="C343" t="str">
            <v>113402289X</v>
          </cell>
          <cell r="D343" t="str">
            <v>2125 50V0.01 MF B KﾁｯﾌﾟT</v>
          </cell>
          <cell r="E343" t="str">
            <v>GRM216B11H103KA01D</v>
          </cell>
          <cell r="F343" t="str">
            <v>CT172</v>
          </cell>
        </row>
        <row r="344">
          <cell r="C344" t="str">
            <v>113402326X</v>
          </cell>
          <cell r="D344" t="str">
            <v>2125 25V0.022MF B KﾁｯﾌﾟT</v>
          </cell>
          <cell r="E344" t="str">
            <v>GRM216B11H223KA01D</v>
          </cell>
          <cell r="F344" t="str">
            <v>CT173</v>
          </cell>
        </row>
        <row r="345">
          <cell r="C345" t="str">
            <v>113402331X</v>
          </cell>
          <cell r="D345" t="str">
            <v>2125 50V0.047MF F ZﾁｯﾌﾟT</v>
          </cell>
          <cell r="E345" t="str">
            <v>ECJ2VB1E473K</v>
          </cell>
          <cell r="F345" t="str">
            <v>CT174</v>
          </cell>
        </row>
        <row r="346">
          <cell r="C346" t="str">
            <v>113402348X</v>
          </cell>
          <cell r="D346" t="str">
            <v>2125 25V0.1  MF F ZﾁｯﾌﾟT</v>
          </cell>
          <cell r="E346" t="str">
            <v>GRM216F11E104ZA01D</v>
          </cell>
          <cell r="F346" t="str">
            <v>CT175</v>
          </cell>
        </row>
        <row r="347">
          <cell r="C347" t="str">
            <v>113404555X</v>
          </cell>
          <cell r="D347" t="str">
            <v>2125 50V 0.1MF F(Z)ﾁｯﾌﾟT</v>
          </cell>
          <cell r="E347" t="str">
            <v>GRM219F11H104ZA01D</v>
          </cell>
          <cell r="F347" t="str">
            <v>CT176</v>
          </cell>
        </row>
        <row r="348">
          <cell r="C348" t="str">
            <v>113404904X</v>
          </cell>
          <cell r="D348" t="str">
            <v>2125 10V 1MF B(K)  ﾃｨｯﾌﾟ</v>
          </cell>
          <cell r="E348" t="str">
            <v>GRM21BB11A105KA01L</v>
          </cell>
          <cell r="F348" t="str">
            <v>CT177</v>
          </cell>
        </row>
        <row r="349">
          <cell r="C349" t="str">
            <v>113404995X</v>
          </cell>
          <cell r="D349" t="str">
            <v>C 1608 50V   4PFCHCﾁｯﾌﾟT</v>
          </cell>
          <cell r="E349" t="str">
            <v>C1608CH1H040CT</v>
          </cell>
          <cell r="F349" t="str">
            <v>CT178</v>
          </cell>
        </row>
        <row r="350">
          <cell r="C350" t="str">
            <v>113405071X</v>
          </cell>
          <cell r="D350" t="str">
            <v>C 1608 50V  12PFCHJﾁｯﾌﾟT</v>
          </cell>
          <cell r="E350" t="str">
            <v>C1608CH1H120JT</v>
          </cell>
          <cell r="F350" t="str">
            <v>CT179</v>
          </cell>
        </row>
        <row r="351">
          <cell r="C351" t="str">
            <v>113405093X</v>
          </cell>
          <cell r="D351" t="str">
            <v>C 1608 50V  15PFCHJﾁｯﾌﾟT</v>
          </cell>
          <cell r="E351" t="str">
            <v>C1608CH1H150JT</v>
          </cell>
          <cell r="F351" t="str">
            <v>CT180</v>
          </cell>
        </row>
        <row r="352">
          <cell r="C352" t="str">
            <v>113405134X</v>
          </cell>
          <cell r="D352" t="str">
            <v>C 1608 50V  22PFCHJﾁｯﾌﾟT</v>
          </cell>
          <cell r="E352" t="str">
            <v>C1608CH1H220JT</v>
          </cell>
          <cell r="F352" t="str">
            <v>CT181</v>
          </cell>
        </row>
        <row r="353">
          <cell r="C353" t="str">
            <v>113405150X</v>
          </cell>
          <cell r="D353" t="str">
            <v>C 1608 50V  27PFCHJﾁｯﾌﾟT</v>
          </cell>
          <cell r="E353" t="str">
            <v>C1608CH1H270JT</v>
          </cell>
          <cell r="F353" t="str">
            <v>CT182</v>
          </cell>
        </row>
        <row r="354">
          <cell r="C354" t="str">
            <v>113405211X</v>
          </cell>
          <cell r="D354" t="str">
            <v>C 1608 50V  47PFCHJﾁｯﾌﾟT</v>
          </cell>
          <cell r="E354" t="str">
            <v>C1608CH1H470JT</v>
          </cell>
          <cell r="F354" t="str">
            <v>CT183</v>
          </cell>
        </row>
        <row r="355">
          <cell r="C355" t="str">
            <v>113405239X</v>
          </cell>
          <cell r="D355" t="str">
            <v>C 1608 50V  56PFCHJﾁｯﾌﾟT</v>
          </cell>
          <cell r="E355" t="str">
            <v>C1608CH1H560JT</v>
          </cell>
          <cell r="F355" t="str">
            <v>CT184</v>
          </cell>
        </row>
        <row r="356">
          <cell r="C356" t="str">
            <v>113405255X</v>
          </cell>
          <cell r="D356" t="str">
            <v>C 1608 50V  68PFCHJﾁｯﾌﾟT</v>
          </cell>
          <cell r="E356" t="str">
            <v>C1608CH1H680JT</v>
          </cell>
          <cell r="F356" t="str">
            <v>CT185</v>
          </cell>
        </row>
        <row r="357">
          <cell r="C357" t="str">
            <v>113405279X</v>
          </cell>
          <cell r="D357" t="str">
            <v>C 1608 50V 82PF CHJﾁｯﾌﾟT</v>
          </cell>
          <cell r="E357" t="str">
            <v>C1608CH1H820JT</v>
          </cell>
          <cell r="F357" t="str">
            <v>CT186</v>
          </cell>
        </row>
        <row r="358">
          <cell r="C358" t="str">
            <v>113405318X</v>
          </cell>
          <cell r="D358" t="str">
            <v>C 1608 50V 120PFCHJﾁｯﾌﾟT</v>
          </cell>
          <cell r="E358" t="str">
            <v>C1608CH1H121JT</v>
          </cell>
          <cell r="F358" t="str">
            <v>CT187</v>
          </cell>
        </row>
        <row r="359">
          <cell r="C359" t="str">
            <v>113405376X</v>
          </cell>
          <cell r="D359" t="str">
            <v>C 1608 50V 220PFCHJﾁｯﾌﾟT</v>
          </cell>
          <cell r="E359" t="str">
            <v>C1608CH1H221JT</v>
          </cell>
          <cell r="F359" t="str">
            <v>CT188</v>
          </cell>
        </row>
        <row r="360">
          <cell r="C360" t="str">
            <v>113405398X</v>
          </cell>
          <cell r="D360" t="str">
            <v>C 1608 50V 270PFCHJﾁｯﾌﾟT</v>
          </cell>
          <cell r="E360" t="str">
            <v>C1608CH1H271JT</v>
          </cell>
          <cell r="F360" t="str">
            <v>CT189</v>
          </cell>
        </row>
        <row r="361">
          <cell r="C361" t="str">
            <v>113405435X</v>
          </cell>
          <cell r="D361" t="str">
            <v>C 1608 50V 390PFCHJﾁｯﾌﾟT</v>
          </cell>
          <cell r="E361" t="str">
            <v>C1608CH1H391JT</v>
          </cell>
          <cell r="F361" t="str">
            <v>CT190</v>
          </cell>
        </row>
        <row r="362">
          <cell r="C362" t="str">
            <v>113405451X</v>
          </cell>
          <cell r="D362" t="str">
            <v>C 1608 50V 470PFCHJﾁｯﾌﾟT</v>
          </cell>
          <cell r="E362" t="str">
            <v>C1608CH1H471JT</v>
          </cell>
          <cell r="F362" t="str">
            <v>CT191</v>
          </cell>
        </row>
        <row r="363">
          <cell r="C363" t="str">
            <v>113405518X</v>
          </cell>
          <cell r="D363" t="str">
            <v>C 1608 50V 820PFCHJﾁｯﾌﾟT</v>
          </cell>
          <cell r="E363" t="str">
            <v>C1608CH1H821JT</v>
          </cell>
          <cell r="F363" t="str">
            <v>CT192</v>
          </cell>
        </row>
        <row r="364">
          <cell r="C364" t="str">
            <v>113405536X</v>
          </cell>
          <cell r="D364" t="str">
            <v>C 1608 50V1000PFCHJﾁｯﾌﾟT</v>
          </cell>
          <cell r="E364" t="str">
            <v>C1608CH1H102JT</v>
          </cell>
          <cell r="F364" t="str">
            <v>CT193</v>
          </cell>
        </row>
        <row r="365">
          <cell r="C365" t="str">
            <v>113405639X</v>
          </cell>
          <cell r="D365" t="str">
            <v>C 1608 50V 1200PF BKﾁｯﾌﾟ</v>
          </cell>
          <cell r="E365" t="str">
            <v>C1608JB1H122KT</v>
          </cell>
          <cell r="F365" t="str">
            <v>CT194</v>
          </cell>
        </row>
        <row r="366">
          <cell r="C366" t="str">
            <v>113405741X</v>
          </cell>
          <cell r="D366" t="str">
            <v>C 1608 50V 0.01MFBKﾁｯﾌﾟT</v>
          </cell>
          <cell r="E366" t="str">
            <v>C1608JB1H103KT</v>
          </cell>
          <cell r="F366" t="str">
            <v>CT195</v>
          </cell>
        </row>
        <row r="367">
          <cell r="C367" t="str">
            <v>113405826X</v>
          </cell>
          <cell r="D367" t="str">
            <v>C 1608 25V0.047MFBKﾁｯﾌﾟT</v>
          </cell>
          <cell r="E367" t="str">
            <v>C1608JB1E473KT</v>
          </cell>
          <cell r="F367" t="str">
            <v>CT196</v>
          </cell>
        </row>
        <row r="368">
          <cell r="C368" t="str">
            <v>113405868X</v>
          </cell>
          <cell r="D368" t="str">
            <v>C 1608 16V  0.1MFBKﾁｯﾌﾟT</v>
          </cell>
          <cell r="E368" t="str">
            <v>C1608JB1C104KT</v>
          </cell>
          <cell r="F368" t="str">
            <v>CT197</v>
          </cell>
        </row>
        <row r="369">
          <cell r="C369" t="str">
            <v>113405985X</v>
          </cell>
          <cell r="D369" t="str">
            <v>C 1608 6.3V   1MFBKﾁｯﾌﾟT</v>
          </cell>
          <cell r="E369" t="str">
            <v>C1608JB1A105KT</v>
          </cell>
          <cell r="F369" t="str">
            <v>CT198</v>
          </cell>
        </row>
        <row r="370">
          <cell r="C370" t="str">
            <v>113406056X</v>
          </cell>
          <cell r="D370" t="str">
            <v>C 1608 25V  0.1MFFZﾁｯﾌﾟT</v>
          </cell>
          <cell r="E370" t="str">
            <v>C1608JF1E104ZT</v>
          </cell>
          <cell r="F370" t="str">
            <v>CT199</v>
          </cell>
        </row>
        <row r="371">
          <cell r="C371" t="str">
            <v>113406115X</v>
          </cell>
          <cell r="D371" t="str">
            <v>C 1608 10V    1MFFZﾁｯﾌﾟT</v>
          </cell>
          <cell r="E371" t="str">
            <v>C1608JF1A105ZT</v>
          </cell>
          <cell r="F371" t="str">
            <v>CT200</v>
          </cell>
        </row>
        <row r="372">
          <cell r="C372" t="str">
            <v>113406900X</v>
          </cell>
          <cell r="D372" t="str">
            <v>2125 50V 0.1MF B(K)ﾁｯﾌﾟT</v>
          </cell>
          <cell r="E372" t="str">
            <v>GRM21BB11H104KA01L</v>
          </cell>
          <cell r="F372" t="str">
            <v>CT201</v>
          </cell>
        </row>
        <row r="373">
          <cell r="C373" t="str">
            <v>114194846X</v>
          </cell>
          <cell r="D373" t="str">
            <v>NL322522T-4R7J     ﾁｯﾌﾟT</v>
          </cell>
          <cell r="E373" t="str">
            <v>NL322522T-4R7J     CHIP T</v>
          </cell>
          <cell r="F373" t="str">
            <v>CT202</v>
          </cell>
        </row>
        <row r="374">
          <cell r="C374" t="str">
            <v>114194879X</v>
          </cell>
          <cell r="D374" t="str">
            <v>NL322522T-8R2J     ﾁｯﾌﾟT</v>
          </cell>
          <cell r="E374" t="str">
            <v xml:space="preserve">NL322522T-8R2J     CHIP T </v>
          </cell>
          <cell r="F374" t="str">
            <v>CT203</v>
          </cell>
        </row>
        <row r="375">
          <cell r="C375" t="str">
            <v>114194884X</v>
          </cell>
          <cell r="D375" t="str">
            <v>NL322522T-100J     ﾁｯﾌﾟT</v>
          </cell>
          <cell r="E375" t="str">
            <v>NL322522T-100J     CHIP T</v>
          </cell>
          <cell r="F375" t="str">
            <v>CT204</v>
          </cell>
        </row>
        <row r="376">
          <cell r="C376" t="str">
            <v>114194923X</v>
          </cell>
          <cell r="D376" t="str">
            <v>NL322522T-220J     ﾁｯﾌﾟT</v>
          </cell>
          <cell r="E376" t="str">
            <v>NL322522T-220J     CHIP T</v>
          </cell>
          <cell r="F376" t="str">
            <v>CT205</v>
          </cell>
        </row>
        <row r="377">
          <cell r="C377" t="str">
            <v>114194945X</v>
          </cell>
          <cell r="D377" t="str">
            <v>NL322522T-330J     ﾁｯﾌﾟT</v>
          </cell>
          <cell r="E377" t="str">
            <v>NL322522T-330J     CHIP T</v>
          </cell>
          <cell r="F377" t="str">
            <v>CT206</v>
          </cell>
        </row>
        <row r="378">
          <cell r="C378" t="str">
            <v>124042081X</v>
          </cell>
          <cell r="D378" t="str">
            <v>RCT00000C ﾁｪｯｶ-    ﾁｯﾌﾟT</v>
          </cell>
          <cell r="E378" t="str">
            <v>RCT00000C   CHIP T</v>
          </cell>
          <cell r="F378" t="str">
            <v>CT209</v>
          </cell>
        </row>
        <row r="379">
          <cell r="C379" t="str">
            <v>111024223X</v>
          </cell>
          <cell r="D379" t="str">
            <v>IMX1               ﾁｯﾌﾟT</v>
          </cell>
          <cell r="E379" t="str">
            <v>IMX1T110</v>
          </cell>
          <cell r="F379" t="str">
            <v>CT212</v>
          </cell>
        </row>
        <row r="380">
          <cell r="C380" t="str">
            <v>111024320X</v>
          </cell>
          <cell r="D380" t="str">
            <v>IMZ1A ﾄﾗﾝｼﾞｽﾀｱﾚｲ</v>
          </cell>
          <cell r="E380" t="str">
            <v>IMZ1AT108</v>
          </cell>
          <cell r="F380" t="str">
            <v>CT213</v>
          </cell>
        </row>
        <row r="381">
          <cell r="C381" t="str">
            <v>111024812X</v>
          </cell>
          <cell r="D381" t="str">
            <v>2SC4084    T106P   ﾁｯﾌﾟT</v>
          </cell>
          <cell r="E381" t="str">
            <v>2SC4098T106P CHIP T</v>
          </cell>
          <cell r="F381" t="str">
            <v>CT214</v>
          </cell>
        </row>
        <row r="382">
          <cell r="C382" t="str">
            <v>111036684X</v>
          </cell>
          <cell r="D382" t="str">
            <v>02CZ6.2Y    TE85L  ﾁｯﾌﾟT</v>
          </cell>
          <cell r="E382" t="str">
            <v xml:space="preserve">02CZ6.2Y(TE85L) </v>
          </cell>
          <cell r="F382" t="str">
            <v>CT215</v>
          </cell>
        </row>
        <row r="383">
          <cell r="C383" t="str">
            <v>111037162X</v>
          </cell>
          <cell r="D383" t="str">
            <v>RD4.7MB2 T1        ﾁｯﾌﾟT</v>
          </cell>
          <cell r="E383" t="str">
            <v>RD4.7MB2 T1B</v>
          </cell>
          <cell r="F383" t="str">
            <v>CT216</v>
          </cell>
        </row>
        <row r="384">
          <cell r="C384" t="str">
            <v>111038356X</v>
          </cell>
          <cell r="D384" t="str">
            <v>RD9.1M-T1B(B1)     ﾁｯﾌﾟT</v>
          </cell>
          <cell r="E384" t="str">
            <v xml:space="preserve">RD9.1M-T1B(B1)     </v>
          </cell>
          <cell r="F384" t="str">
            <v>CT217</v>
          </cell>
        </row>
        <row r="385">
          <cell r="C385" t="str">
            <v>111039991X</v>
          </cell>
          <cell r="D385" t="str">
            <v>1SR154-400-TE25 TAPING</v>
          </cell>
          <cell r="E385" t="str">
            <v xml:space="preserve">1SR154-400-TE25 </v>
          </cell>
          <cell r="F385" t="str">
            <v>CT219</v>
          </cell>
        </row>
        <row r="386">
          <cell r="C386" t="str">
            <v>111065334X</v>
          </cell>
          <cell r="D386" t="str">
            <v>TA78L15F  TE12L    ﾁｯﾌﾟT</v>
          </cell>
          <cell r="E386" t="str">
            <v>TA78L15F(TE12L)</v>
          </cell>
          <cell r="F386" t="str">
            <v>CT220</v>
          </cell>
        </row>
        <row r="387">
          <cell r="C387" t="str">
            <v>111067732X</v>
          </cell>
          <cell r="D387" t="str">
            <v>TC75S51F</v>
          </cell>
          <cell r="E387" t="str">
            <v>TC75S51F (TE85L)</v>
          </cell>
          <cell r="F387" t="str">
            <v>CT222</v>
          </cell>
        </row>
        <row r="388">
          <cell r="C388" t="str">
            <v>111070877X</v>
          </cell>
          <cell r="D388" t="str">
            <v>2SK711-BL          ﾁｯﾌﾟT</v>
          </cell>
          <cell r="E388" t="str">
            <v>2SK711-BL (TE85L)</v>
          </cell>
          <cell r="F388" t="str">
            <v>CT224</v>
          </cell>
        </row>
        <row r="389">
          <cell r="C389" t="str">
            <v>111102381X</v>
          </cell>
          <cell r="D389" t="str">
            <v>TC7S66FU CMOS TE85Lﾃｰﾌﾟ</v>
          </cell>
          <cell r="E389" t="str">
            <v>TC7S66FU(TE85L)</v>
          </cell>
          <cell r="F389" t="str">
            <v>CT225</v>
          </cell>
        </row>
        <row r="390">
          <cell r="C390" t="str">
            <v>111102406X</v>
          </cell>
          <cell r="D390" t="str">
            <v>TC7S00FU</v>
          </cell>
          <cell r="E390" t="str">
            <v>TC7S00FU (TE85L)</v>
          </cell>
          <cell r="F390" t="str">
            <v>CT226</v>
          </cell>
        </row>
        <row r="391">
          <cell r="C391" t="str">
            <v>111115808X</v>
          </cell>
          <cell r="D391" t="str">
            <v>TC7S08F TE85L</v>
          </cell>
          <cell r="E391" t="str">
            <v>TC7S08F (TE85L)</v>
          </cell>
          <cell r="F391" t="str">
            <v>CT227</v>
          </cell>
        </row>
        <row r="392">
          <cell r="C392" t="str">
            <v>111123131X</v>
          </cell>
          <cell r="D392" t="str">
            <v>S-80827CLMC</v>
          </cell>
          <cell r="E392" t="str">
            <v>S-80827CLMC-B6M-T2</v>
          </cell>
          <cell r="F392" t="str">
            <v>CT228</v>
          </cell>
        </row>
        <row r="393">
          <cell r="C393" t="str">
            <v>111123148X</v>
          </cell>
          <cell r="D393" t="str">
            <v>S-93C66AMFN</v>
          </cell>
          <cell r="E393" t="str">
            <v>S-93C66AMFN-TB</v>
          </cell>
          <cell r="F393" t="str">
            <v>CT229</v>
          </cell>
        </row>
        <row r="394">
          <cell r="C394" t="str">
            <v>111230123X</v>
          </cell>
          <cell r="D394" t="str">
            <v>DA204U   T106      ﾁｯﾌﾟT</v>
          </cell>
          <cell r="E394" t="str">
            <v>DA204UT106</v>
          </cell>
          <cell r="F394" t="str">
            <v>CT230</v>
          </cell>
        </row>
        <row r="395">
          <cell r="C395" t="str">
            <v>111230547X</v>
          </cell>
          <cell r="D395" t="str">
            <v>MA304              ﾁｯﾌﾟT</v>
          </cell>
          <cell r="E395" t="str">
            <v>MA304-TX</v>
          </cell>
          <cell r="F395" t="str">
            <v>CT231</v>
          </cell>
        </row>
        <row r="396">
          <cell r="C396" t="str">
            <v>111230989X</v>
          </cell>
          <cell r="D396" t="str">
            <v>UDZS 7.5B          ﾁｯﾌﾟT</v>
          </cell>
          <cell r="E396" t="str">
            <v xml:space="preserve">UDZS TE-17 7.5B </v>
          </cell>
          <cell r="F396" t="str">
            <v>CT232</v>
          </cell>
        </row>
        <row r="397">
          <cell r="C397" t="str">
            <v>111231294X</v>
          </cell>
          <cell r="D397" t="str">
            <v>M1FL20U TAPING</v>
          </cell>
          <cell r="E397" t="str">
            <v>M1FL20U-4063</v>
          </cell>
          <cell r="F397" t="str">
            <v>CT233</v>
          </cell>
        </row>
        <row r="398">
          <cell r="C398" t="str">
            <v>111231324X</v>
          </cell>
          <cell r="D398" t="str">
            <v>UDZS16B TAPING</v>
          </cell>
          <cell r="E398" t="str">
            <v>UDZS  TE-17 16B</v>
          </cell>
          <cell r="F398" t="str">
            <v>CT234</v>
          </cell>
        </row>
        <row r="399">
          <cell r="C399" t="str">
            <v>112066574X</v>
          </cell>
          <cell r="D399" t="str">
            <v>RH03AVA14X VR 10K 12ﾃｰﾌﾟ</v>
          </cell>
          <cell r="E399" t="str">
            <v>RH03AVA14X 10K</v>
          </cell>
          <cell r="F399" t="str">
            <v>CT235</v>
          </cell>
        </row>
        <row r="400">
          <cell r="C400" t="str">
            <v>112066619X</v>
          </cell>
          <cell r="D400" t="str">
            <v>RH03AVAS4X VR 47K 12ﾃｰﾌﾟ</v>
          </cell>
          <cell r="E400" t="str">
            <v>RH03AVAS4X 47K</v>
          </cell>
          <cell r="F400" t="str">
            <v>CT236</v>
          </cell>
        </row>
        <row r="401">
          <cell r="C401" t="str">
            <v>112801186T</v>
          </cell>
          <cell r="D401" t="str">
            <v>2125  120Kｵｰﾑ J    ﾁｯﾌﾟT</v>
          </cell>
          <cell r="E401" t="str">
            <v>ERJ6GEYJ124V</v>
          </cell>
          <cell r="F401" t="str">
            <v>CT237</v>
          </cell>
        </row>
        <row r="402">
          <cell r="C402" t="str">
            <v>112803058X</v>
          </cell>
          <cell r="D402" t="str">
            <v>1608 2.2ｵｰﾑ(J)     ﾁｯﾌﾟT</v>
          </cell>
          <cell r="E402" t="str">
            <v>ERJ3GEYJ2R2V</v>
          </cell>
          <cell r="F402" t="str">
            <v>CT238</v>
          </cell>
        </row>
        <row r="403">
          <cell r="C403" t="str">
            <v>112803135X</v>
          </cell>
          <cell r="D403" t="str">
            <v>1608   10 ｵｰﾑ J    ﾁｯﾌﾟT</v>
          </cell>
          <cell r="E403" t="str">
            <v>ERJ3GEYJ100V</v>
          </cell>
          <cell r="F403" t="str">
            <v>CT239</v>
          </cell>
        </row>
        <row r="404">
          <cell r="C404" t="str">
            <v>112803230X</v>
          </cell>
          <cell r="D404" t="str">
            <v>1608   27 ｵｰﾑ J    ﾁｯﾌﾟT</v>
          </cell>
          <cell r="E404" t="str">
            <v>ERJ3GEYJ270V</v>
          </cell>
          <cell r="F404" t="str">
            <v>CT240</v>
          </cell>
        </row>
        <row r="405">
          <cell r="C405" t="str">
            <v>112803256X</v>
          </cell>
          <cell r="D405" t="str">
            <v>1608   33 ｵｰﾑ J    ﾁｯﾌﾟT</v>
          </cell>
          <cell r="E405" t="str">
            <v>ERJ3GEYJ330V</v>
          </cell>
          <cell r="F405" t="str">
            <v>CT241</v>
          </cell>
        </row>
        <row r="406">
          <cell r="C406" t="str">
            <v>112803319X</v>
          </cell>
          <cell r="D406" t="str">
            <v>1608   56 ｵｰﾑ J    ﾁｯﾌﾟT</v>
          </cell>
          <cell r="E406" t="str">
            <v>ERJ3GEYJ560V</v>
          </cell>
          <cell r="F406" t="str">
            <v>CT242</v>
          </cell>
        </row>
        <row r="407">
          <cell r="C407" t="str">
            <v>112803344X</v>
          </cell>
          <cell r="D407" t="str">
            <v>1608    75 ｵｰﾑ J   ﾁｯﾌﾟT</v>
          </cell>
          <cell r="E407" t="str">
            <v>ERJ3GEYJ750V</v>
          </cell>
          <cell r="F407" t="str">
            <v>CT243</v>
          </cell>
        </row>
        <row r="408">
          <cell r="C408" t="str">
            <v>112803436X</v>
          </cell>
          <cell r="D408" t="str">
            <v>1608  180 ｵｰﾑ J    ﾁｯﾌﾟT</v>
          </cell>
          <cell r="E408" t="str">
            <v>ERJ3GEYJ181V</v>
          </cell>
          <cell r="F408" t="str">
            <v>CT244</v>
          </cell>
        </row>
        <row r="409">
          <cell r="C409" t="str">
            <v>112803476X</v>
          </cell>
          <cell r="D409" t="str">
            <v>1608  270 ｵｰﾑ J    ﾁｯﾌﾟT</v>
          </cell>
          <cell r="E409" t="str">
            <v>ERJ3GEYJ271V</v>
          </cell>
          <cell r="F409" t="str">
            <v>CT245</v>
          </cell>
        </row>
        <row r="410">
          <cell r="C410" t="str">
            <v>112803685X</v>
          </cell>
          <cell r="D410" t="str">
            <v>1608    2Kｵｰﾑ J    ﾁｯﾌﾟT</v>
          </cell>
          <cell r="E410" t="str">
            <v>ERJ3GEYJ202V</v>
          </cell>
          <cell r="F410" t="str">
            <v>CT246</v>
          </cell>
        </row>
        <row r="411">
          <cell r="C411" t="str">
            <v>112803717X</v>
          </cell>
          <cell r="D411" t="str">
            <v>1608  2.7Kｵｰﾑ J    ﾁｯﾌﾟT</v>
          </cell>
          <cell r="E411" t="str">
            <v>ERJ3GEYJ272V</v>
          </cell>
          <cell r="F411" t="str">
            <v>CT247</v>
          </cell>
        </row>
        <row r="412">
          <cell r="C412" t="str">
            <v>112803814X</v>
          </cell>
          <cell r="D412" t="str">
            <v>1608  6.8Kｵｰﾑ J    ﾁｯﾌﾟT</v>
          </cell>
          <cell r="E412" t="str">
            <v>ERJ3GEYJ682V</v>
          </cell>
          <cell r="F412" t="str">
            <v>CT248</v>
          </cell>
        </row>
        <row r="413">
          <cell r="C413" t="str">
            <v>112803832X</v>
          </cell>
          <cell r="D413" t="str">
            <v>1608  8.2Kｵ-ﾑ J    ﾁｯﾌﾟT</v>
          </cell>
          <cell r="E413" t="str">
            <v>ERJ3GEYJ822V</v>
          </cell>
          <cell r="F413" t="str">
            <v>CT249</v>
          </cell>
        </row>
        <row r="414">
          <cell r="C414" t="str">
            <v>112803993X</v>
          </cell>
          <cell r="D414" t="str">
            <v>1608   39Kｵｰﾑ J    ﾁｯﾌﾟT</v>
          </cell>
          <cell r="E414" t="str">
            <v>ERJ3GEYJ393V</v>
          </cell>
          <cell r="F414" t="str">
            <v>CT250</v>
          </cell>
        </row>
        <row r="415">
          <cell r="C415" t="str">
            <v>112804037X</v>
          </cell>
          <cell r="D415" t="str">
            <v>1608   56Kｵｰﾑ J    ﾁｯﾌﾟT</v>
          </cell>
          <cell r="E415" t="str">
            <v>ERJ3GEYJ563V</v>
          </cell>
          <cell r="F415" t="str">
            <v>CT251</v>
          </cell>
        </row>
        <row r="416">
          <cell r="C416" t="str">
            <v>112804053X</v>
          </cell>
          <cell r="D416" t="str">
            <v>1608   68Kｵｰﾑ J    ﾁｯﾌﾟT</v>
          </cell>
          <cell r="E416" t="str">
            <v>ERJ3GEYJ683V</v>
          </cell>
          <cell r="F416" t="str">
            <v>CT252</v>
          </cell>
        </row>
        <row r="417">
          <cell r="C417" t="str">
            <v>112804077X</v>
          </cell>
          <cell r="D417" t="str">
            <v>1608   82Kｵｰﾑ J    ﾁｯﾌﾟT</v>
          </cell>
          <cell r="E417" t="str">
            <v>ERJ3GEYJ823V</v>
          </cell>
          <cell r="F417" t="str">
            <v>CT253</v>
          </cell>
        </row>
        <row r="418">
          <cell r="C418" t="str">
            <v>112804130X</v>
          </cell>
          <cell r="D418" t="str">
            <v>1608  150Kｵ-ﾑ J    ﾁｯﾌﾟT</v>
          </cell>
          <cell r="E418" t="str">
            <v>ERJ3GEYJ154V</v>
          </cell>
          <cell r="F418" t="str">
            <v>CT254</v>
          </cell>
        </row>
        <row r="419">
          <cell r="C419" t="str">
            <v>112804156X</v>
          </cell>
          <cell r="D419" t="str">
            <v>1608  180Kｵｰﾑ J    ﾁｯﾌﾟT</v>
          </cell>
          <cell r="E419" t="str">
            <v>ERJ3GEYJ184V</v>
          </cell>
          <cell r="F419" t="str">
            <v>CT255</v>
          </cell>
        </row>
        <row r="420">
          <cell r="C420" t="str">
            <v>112804192X</v>
          </cell>
          <cell r="D420" t="str">
            <v>1608  270Kｵｰﾑ J    ﾁｯﾌﾟT</v>
          </cell>
          <cell r="E420" t="str">
            <v>ERJ3GEYJ274V</v>
          </cell>
          <cell r="F420" t="str">
            <v>CT256</v>
          </cell>
        </row>
        <row r="421">
          <cell r="C421" t="str">
            <v>112804275X</v>
          </cell>
          <cell r="D421" t="str">
            <v>1608  560Kｵ-ﾑ J    ﾁｯﾌﾟT</v>
          </cell>
          <cell r="E421" t="str">
            <v>ERJ3GEYJ564V</v>
          </cell>
          <cell r="F421" t="str">
            <v>CT257</v>
          </cell>
        </row>
        <row r="422">
          <cell r="C422" t="str">
            <v>112804413X</v>
          </cell>
          <cell r="D422" t="str">
            <v>1608  2.2Mｵ-ﾑ J    ﾁｯﾌﾟT</v>
          </cell>
          <cell r="E422" t="str">
            <v>ERJ3GEYJ225V</v>
          </cell>
          <cell r="F422" t="str">
            <v>CT258</v>
          </cell>
        </row>
        <row r="423">
          <cell r="C423" t="str">
            <v>112804635X</v>
          </cell>
          <cell r="D423" t="str">
            <v>1608 5.6Kｵｰﾑ 0.5%  ﾁｯﾌﾟT</v>
          </cell>
          <cell r="E423" t="str">
            <v>ERJ3RBD562V</v>
          </cell>
          <cell r="F423" t="str">
            <v>CT259</v>
          </cell>
        </row>
        <row r="424">
          <cell r="C424" t="str">
            <v>112804822X</v>
          </cell>
          <cell r="D424" t="str">
            <v>R1608 1/16W 2.7K DﾁｯﾌﾟT</v>
          </cell>
          <cell r="E424" t="str">
            <v>ERJ3RBD272V</v>
          </cell>
          <cell r="F424" t="str">
            <v>CT260</v>
          </cell>
        </row>
        <row r="425">
          <cell r="C425" t="str">
            <v>112804844X</v>
          </cell>
          <cell r="D425" t="str">
            <v>R 1608 1/16W 47ｵｰﾑDﾁｯﾌﾟT</v>
          </cell>
          <cell r="E425" t="str">
            <v>ERJ3RBD470V</v>
          </cell>
          <cell r="F425" t="str">
            <v>CT261</v>
          </cell>
        </row>
        <row r="426">
          <cell r="C426" t="str">
            <v>112804853X</v>
          </cell>
          <cell r="D426" t="str">
            <v>R 1608 1/16W150ｵｰﾑDﾁｯﾌﾟT</v>
          </cell>
          <cell r="E426" t="str">
            <v>ERJ3RBD151V</v>
          </cell>
          <cell r="F426" t="str">
            <v>CT262</v>
          </cell>
        </row>
        <row r="427">
          <cell r="C427" t="str">
            <v>112804864X</v>
          </cell>
          <cell r="D427" t="str">
            <v>R 1608 1/16W 1.0K DﾁｯﾌﾟT</v>
          </cell>
          <cell r="E427" t="str">
            <v>ERJ3RBD102V</v>
          </cell>
          <cell r="F427" t="str">
            <v>CT263</v>
          </cell>
        </row>
        <row r="428">
          <cell r="C428" t="str">
            <v>112804877X</v>
          </cell>
          <cell r="D428" t="str">
            <v>R 5025 1/2W 82ｵｰﾑ JﾁｯﾌﾟT</v>
          </cell>
          <cell r="E428" t="str">
            <v>ERJ12ZYJ820U</v>
          </cell>
          <cell r="F428" t="str">
            <v>CT264</v>
          </cell>
        </row>
        <row r="429">
          <cell r="C429" t="str">
            <v>112804882X</v>
          </cell>
          <cell r="D429" t="str">
            <v>R 5025 1/2W 330K JﾁｯﾌﾟT</v>
          </cell>
          <cell r="E429" t="str">
            <v>ERJ12ZYJ334U</v>
          </cell>
          <cell r="F429" t="str">
            <v>CT265</v>
          </cell>
        </row>
        <row r="430">
          <cell r="C430" t="str">
            <v>112804899X</v>
          </cell>
          <cell r="D430" t="str">
            <v>R 5025 1/2W2.2K JﾁｯﾌﾟT</v>
          </cell>
          <cell r="E430" t="str">
            <v>ERJ12ZYJ222U</v>
          </cell>
          <cell r="F430" t="str">
            <v>CT266</v>
          </cell>
        </row>
        <row r="431">
          <cell r="C431" t="str">
            <v>112804907X</v>
          </cell>
          <cell r="D431" t="str">
            <v>2125 0.1W10K 0.5% TAPING</v>
          </cell>
          <cell r="E431" t="str">
            <v>ERJ6RBD103V</v>
          </cell>
          <cell r="F431" t="str">
            <v>CT267</v>
          </cell>
        </row>
        <row r="432">
          <cell r="C432" t="str">
            <v>112804918X</v>
          </cell>
          <cell r="D432" t="str">
            <v>R1608 1/16W 2.2K DﾁｯﾌﾟT</v>
          </cell>
          <cell r="E432" t="str">
            <v>ERJ3RBD222V</v>
          </cell>
          <cell r="F432" t="str">
            <v>CT268</v>
          </cell>
        </row>
        <row r="433">
          <cell r="C433" t="str">
            <v>112804921X</v>
          </cell>
          <cell r="D433" t="str">
            <v>MCR50 18ｵｰﾑ (J)</v>
          </cell>
          <cell r="E433" t="str">
            <v>ERJ12ZYJ180U</v>
          </cell>
          <cell r="F433" t="str">
            <v>CT269</v>
          </cell>
        </row>
        <row r="434">
          <cell r="C434" t="str">
            <v>112805579X</v>
          </cell>
          <cell r="D434" t="str">
            <v>R1608 1/16W 270ｵｰﾑDﾁｯﾌﾟT</v>
          </cell>
          <cell r="E434" t="str">
            <v>ERJ3RBD271V</v>
          </cell>
          <cell r="F434" t="str">
            <v>CT270</v>
          </cell>
        </row>
        <row r="435">
          <cell r="C435" t="str">
            <v>112805627X</v>
          </cell>
          <cell r="D435" t="str">
            <v>R1608 1/16W 680ｵｰﾑDﾁｯﾌﾟT</v>
          </cell>
          <cell r="E435" t="str">
            <v>ERJ3RBD681V</v>
          </cell>
          <cell r="F435" t="str">
            <v>CT271</v>
          </cell>
        </row>
        <row r="436">
          <cell r="C436" t="str">
            <v>112805649X</v>
          </cell>
          <cell r="D436" t="str">
            <v>R1608 1/16W 1.2K D ﾁｯﾌﾟT</v>
          </cell>
          <cell r="E436" t="str">
            <v>ERJ3RBD122V</v>
          </cell>
          <cell r="F436" t="str">
            <v>CT272</v>
          </cell>
        </row>
        <row r="437">
          <cell r="C437" t="str">
            <v>112805928X</v>
          </cell>
          <cell r="D437" t="str">
            <v>R 1608 1/16W 4.3K DﾁｯﾌﾟT</v>
          </cell>
          <cell r="E437" t="str">
            <v>ERJ3RBD432V</v>
          </cell>
          <cell r="F437" t="str">
            <v>CT273</v>
          </cell>
        </row>
        <row r="438">
          <cell r="C438" t="str">
            <v>112810030X</v>
          </cell>
          <cell r="D438" t="str">
            <v>MCR50  2.2ｵ-ﾑ J   12ﾃ-ﾌﾟ</v>
          </cell>
          <cell r="E438" t="str">
            <v>ERJ12ZYJ2R2U</v>
          </cell>
          <cell r="F438" t="str">
            <v>CT274</v>
          </cell>
        </row>
        <row r="439">
          <cell r="C439" t="str">
            <v>112810092X</v>
          </cell>
          <cell r="D439" t="str">
            <v>MCR50 220 1/2W ﾁｯﾌﾟT</v>
          </cell>
          <cell r="E439" t="str">
            <v>ERJ12ZYJ221U</v>
          </cell>
          <cell r="F439" t="str">
            <v>CT275</v>
          </cell>
        </row>
        <row r="440">
          <cell r="C440" t="str">
            <v>113402166X</v>
          </cell>
          <cell r="D440" t="str">
            <v>2125 50V 1000PFB(K)ﾁｯﾌﾟT</v>
          </cell>
          <cell r="E440" t="str">
            <v>GRM216B11H102KA01</v>
          </cell>
          <cell r="F440" t="str">
            <v>CT284</v>
          </cell>
        </row>
        <row r="441">
          <cell r="C441" t="str">
            <v>113404973X</v>
          </cell>
          <cell r="D441" t="str">
            <v>C1608 50V 2PF CHC TAPING</v>
          </cell>
          <cell r="E441" t="str">
            <v>C1608CH1H020CT</v>
          </cell>
          <cell r="F441" t="str">
            <v>CT285</v>
          </cell>
        </row>
        <row r="442">
          <cell r="C442" t="str">
            <v>113405291X</v>
          </cell>
          <cell r="D442" t="str">
            <v>C 1608 50V 100PFCHJﾁｯﾌﾟT</v>
          </cell>
          <cell r="E442" t="str">
            <v>C1608CH1H101JT</v>
          </cell>
          <cell r="F442" t="str">
            <v>CT286</v>
          </cell>
        </row>
        <row r="443">
          <cell r="C443" t="str">
            <v>113405417X</v>
          </cell>
          <cell r="D443" t="str">
            <v>C 1608 50V 330PFCHJﾁｯﾌﾟT</v>
          </cell>
          <cell r="E443" t="str">
            <v>C1608CH1H331JT</v>
          </cell>
          <cell r="F443" t="str">
            <v>CT287</v>
          </cell>
        </row>
        <row r="444">
          <cell r="C444" t="str">
            <v>113405646X</v>
          </cell>
          <cell r="D444" t="str">
            <v>C 1608 50V  1500PBKﾁｯﾌﾟT</v>
          </cell>
          <cell r="E444" t="str">
            <v>C1608JB1H152KT</v>
          </cell>
          <cell r="F444" t="str">
            <v>CT288</v>
          </cell>
        </row>
        <row r="445">
          <cell r="C445" t="str">
            <v>113405655X</v>
          </cell>
          <cell r="D445" t="str">
            <v>C1608 50V 1800PF BK</v>
          </cell>
          <cell r="E445" t="str">
            <v>C1608JB1H182KT</v>
          </cell>
          <cell r="F445" t="str">
            <v>CT289</v>
          </cell>
        </row>
        <row r="446">
          <cell r="C446" t="str">
            <v>113405666X</v>
          </cell>
          <cell r="D446" t="str">
            <v>C 1608 50V 2200PFBKﾁｯﾌﾟT</v>
          </cell>
          <cell r="E446" t="str">
            <v>C1608JB1H222KT</v>
          </cell>
          <cell r="F446" t="str">
            <v>CT290</v>
          </cell>
        </row>
        <row r="447">
          <cell r="C447" t="str">
            <v>113405789X</v>
          </cell>
          <cell r="D447" t="str">
            <v>C 1608 50V0.022MFBKﾁｯﾌﾟT</v>
          </cell>
          <cell r="E447" t="str">
            <v>C1608JB1H223KT</v>
          </cell>
          <cell r="F447" t="str">
            <v>CT291</v>
          </cell>
        </row>
        <row r="448">
          <cell r="C448" t="str">
            <v>113406788X</v>
          </cell>
          <cell r="D448" t="str">
            <v>C 2125 16V 1MF     ﾁｯﾌﾟT</v>
          </cell>
          <cell r="E448" t="str">
            <v>C2012JB1C105KT</v>
          </cell>
          <cell r="F448" t="str">
            <v>CT292</v>
          </cell>
        </row>
        <row r="449">
          <cell r="C449" t="str">
            <v>113406867X</v>
          </cell>
          <cell r="D449" t="str">
            <v>C3216 6.3V 10MF    ﾁｯﾌﾟT</v>
          </cell>
          <cell r="E449" t="str">
            <v>GRM31CB10J106KA01L</v>
          </cell>
          <cell r="F449" t="str">
            <v>CT293</v>
          </cell>
        </row>
        <row r="450">
          <cell r="C450" t="str">
            <v>113406870X</v>
          </cell>
          <cell r="D450" t="str">
            <v>C2125 6.3V 3.3MF BK</v>
          </cell>
          <cell r="E450" t="str">
            <v>GRM21BB10J335KA11L</v>
          </cell>
          <cell r="F450" t="str">
            <v>CT294</v>
          </cell>
        </row>
        <row r="451">
          <cell r="C451" t="str">
            <v>114194505X</v>
          </cell>
          <cell r="D451" t="str">
            <v>NL322522T-1R0J     ﾁｯﾌﾟT</v>
          </cell>
          <cell r="E451" t="str">
            <v xml:space="preserve">NL322522T-1R0J    </v>
          </cell>
          <cell r="F451" t="str">
            <v>CT295</v>
          </cell>
        </row>
        <row r="452">
          <cell r="C452" t="str">
            <v>114194811X</v>
          </cell>
          <cell r="D452" t="str">
            <v>NL322522T-2R7J     ﾁｯﾌﾟT</v>
          </cell>
          <cell r="E452" t="str">
            <v xml:space="preserve">NL322522T-2R7J  </v>
          </cell>
          <cell r="F452" t="str">
            <v>CT296</v>
          </cell>
        </row>
        <row r="453">
          <cell r="C453" t="str">
            <v>114199050X</v>
          </cell>
          <cell r="D453" t="str">
            <v>NLC322522T-470K ﾁｯﾌﾟT</v>
          </cell>
          <cell r="E453" t="str">
            <v>NLC322522T-470K</v>
          </cell>
          <cell r="F453" t="str">
            <v>CT297</v>
          </cell>
        </row>
        <row r="454">
          <cell r="C454" t="str">
            <v>114199061X</v>
          </cell>
          <cell r="D454" t="str">
            <v>NLC322522T-220K</v>
          </cell>
          <cell r="E454" t="str">
            <v>NLC322522T-220K</v>
          </cell>
          <cell r="F454" t="str">
            <v>CT298</v>
          </cell>
        </row>
        <row r="455">
          <cell r="C455" t="str">
            <v>111012677X</v>
          </cell>
          <cell r="D455" t="str">
            <v>2SB1188-QR  T100</v>
          </cell>
          <cell r="E455" t="str">
            <v>2SB1188-QR  T100</v>
          </cell>
          <cell r="F455" t="str">
            <v>CT299</v>
          </cell>
        </row>
        <row r="456">
          <cell r="C456" t="str">
            <v>112803630X</v>
          </cell>
          <cell r="D456" t="str">
            <v>1608  1.2Kｵｰﾑ J    ﾁｯﾌﾟT</v>
          </cell>
          <cell r="E456" t="str">
            <v>ERJ3GEYJ122V</v>
          </cell>
          <cell r="F456" t="str">
            <v>CT301</v>
          </cell>
        </row>
        <row r="457">
          <cell r="C457" t="str">
            <v>112804617X</v>
          </cell>
          <cell r="D457" t="str">
            <v>R1608 1/16W 3.3K DﾁｯﾌﾟT</v>
          </cell>
          <cell r="E457" t="str">
            <v>ERJ3RBD332V</v>
          </cell>
          <cell r="F457" t="str">
            <v>CT302</v>
          </cell>
        </row>
        <row r="458">
          <cell r="C458" t="str">
            <v>112804620X</v>
          </cell>
          <cell r="D458" t="str">
            <v>1608 4.7Kｵｰﾑ 0.5%  ﾁｯﾌﾟT</v>
          </cell>
          <cell r="E458" t="str">
            <v>ERJ3RBD472V</v>
          </cell>
          <cell r="F458" t="str">
            <v>CT303</v>
          </cell>
        </row>
        <row r="459">
          <cell r="C459" t="str">
            <v>112804837X</v>
          </cell>
          <cell r="D459" t="str">
            <v>MCR50 68ｵｰﾑ 1/2W</v>
          </cell>
          <cell r="E459" t="str">
            <v>ERJ12ZYJ680U</v>
          </cell>
          <cell r="F459" t="str">
            <v>CT304</v>
          </cell>
        </row>
        <row r="460">
          <cell r="C460" t="str">
            <v>112805177X</v>
          </cell>
          <cell r="D460" t="str">
            <v>R5025 1/2W 470ｵｰﾑ JﾁｯﾌﾟT</v>
          </cell>
          <cell r="E460" t="str">
            <v>ERJ12ZYJ471U</v>
          </cell>
          <cell r="F460" t="str">
            <v>CT305</v>
          </cell>
        </row>
        <row r="461">
          <cell r="C461" t="str">
            <v>112805232X</v>
          </cell>
          <cell r="D461" t="str">
            <v>R 5025 1/2W 1.8K   JﾁﾂﾌﾟT</v>
          </cell>
          <cell r="E461" t="str">
            <v>ERJ12ZYJ182U</v>
          </cell>
          <cell r="F461" t="str">
            <v>CT306</v>
          </cell>
        </row>
        <row r="462">
          <cell r="C462" t="str">
            <v>112805584X</v>
          </cell>
          <cell r="D462" t="str">
            <v>R 1608 1/16W330ｵｰﾑDﾁｯﾌﾟT</v>
          </cell>
          <cell r="E462" t="str">
            <v>ERJ3RBD331V</v>
          </cell>
          <cell r="F462" t="str">
            <v>CT307</v>
          </cell>
        </row>
        <row r="463">
          <cell r="C463" t="str">
            <v>113405497X</v>
          </cell>
          <cell r="D463" t="str">
            <v>C 1608 50V 680PFCHJﾁｯﾌﾟT</v>
          </cell>
          <cell r="E463" t="str">
            <v>C1608CH1H681JT</v>
          </cell>
          <cell r="F463" t="str">
            <v>CT309</v>
          </cell>
        </row>
        <row r="464">
          <cell r="C464" t="str">
            <v>115404368X</v>
          </cell>
          <cell r="D464" t="str">
            <v>ﾋｭ-ｽﾞJAA2402 501NATAPING</v>
          </cell>
          <cell r="E464" t="str">
            <v>Fuse JAA2402 501NATAPING</v>
          </cell>
          <cell r="F464" t="str">
            <v>CT310</v>
          </cell>
        </row>
        <row r="465">
          <cell r="C465" t="str">
            <v>114194800X</v>
          </cell>
          <cell r="D465" t="str">
            <v>NL322522T-2R2J     ﾁｯﾌﾟT</v>
          </cell>
          <cell r="E465" t="str">
            <v>NL322522T-2R2J Chip T</v>
          </cell>
          <cell r="F465" t="str">
            <v>CT311</v>
          </cell>
        </row>
        <row r="466">
          <cell r="C466" t="str">
            <v>113407442X</v>
          </cell>
          <cell r="D466" t="str">
            <v>GRM32DR72A224KW01L 100V 0.22MF</v>
          </cell>
          <cell r="E466" t="str">
            <v>GRM32DR72A224KW01L 100V 0.22MF</v>
          </cell>
          <cell r="F466" t="str">
            <v>CT312</v>
          </cell>
        </row>
        <row r="467">
          <cell r="C467" t="str">
            <v>113407435X</v>
          </cell>
          <cell r="D467" t="str">
            <v>GRM31BR72J222KW01L 630V 2200PF</v>
          </cell>
          <cell r="E467" t="str">
            <v>GRM31BR72J222KW01L 630V 2200PF</v>
          </cell>
          <cell r="F467" t="str">
            <v>CT313</v>
          </cell>
        </row>
        <row r="468">
          <cell r="C468" t="str">
            <v>113405947X</v>
          </cell>
          <cell r="D468" t="str">
            <v>C 1608 6.3V 0.47MF B K TAPING</v>
          </cell>
          <cell r="E468" t="str">
            <v>C1608JB1A474KT</v>
          </cell>
          <cell r="F468" t="str">
            <v>CT314</v>
          </cell>
        </row>
        <row r="469">
          <cell r="C469" t="str">
            <v>112805658X</v>
          </cell>
          <cell r="D469" t="str">
            <v>R 1608 1/16W 1.5K D</v>
          </cell>
          <cell r="E469" t="str">
            <v>ERJ3RBD152V</v>
          </cell>
          <cell r="F469" t="str">
            <v>CT316</v>
          </cell>
        </row>
        <row r="470">
          <cell r="C470" t="str">
            <v>112805632X</v>
          </cell>
          <cell r="D470" t="str">
            <v>R 1608 1/16W820ｵｰﾑDﾁｯﾌﾟT</v>
          </cell>
          <cell r="E470" t="str">
            <v>ERJ3RBD 821V</v>
          </cell>
          <cell r="F470" t="str">
            <v>CT317</v>
          </cell>
        </row>
        <row r="471">
          <cell r="C471" t="str">
            <v>112805016X</v>
          </cell>
          <cell r="D471" t="str">
            <v>R 5025 1/2W 10ｵ-ﾑ JﾁﾂﾌﾟT</v>
          </cell>
          <cell r="E471" t="str">
            <v>ERJ12ZYJ100U</v>
          </cell>
          <cell r="F471" t="str">
            <v>CT318</v>
          </cell>
        </row>
        <row r="472">
          <cell r="C472" t="str">
            <v>112804976X</v>
          </cell>
          <cell r="D472" t="str">
            <v>R 5025 1/2W  4.7ｵｰﾑ J</v>
          </cell>
          <cell r="E472" t="str">
            <v>ERJ12ZYJ472U</v>
          </cell>
          <cell r="F472" t="str">
            <v>CT319</v>
          </cell>
        </row>
        <row r="473">
          <cell r="C473" t="str">
            <v>112068752X</v>
          </cell>
          <cell r="D473" t="str">
            <v>VR 3ｶﾞﾀ ｻｰﾒｯﾄ 1Kｵｰﾑﾃｰﾌﾟ</v>
          </cell>
          <cell r="E473" t="str">
            <v>RH03ADC13X</v>
          </cell>
          <cell r="F473" t="str">
            <v>CT320</v>
          </cell>
        </row>
        <row r="474">
          <cell r="C474" t="str">
            <v>111231391X</v>
          </cell>
          <cell r="D474" t="str">
            <v>D1FS6 TAPING</v>
          </cell>
          <cell r="E474" t="str">
            <v>D1FS6-4063</v>
          </cell>
          <cell r="F474" t="str">
            <v>CT321</v>
          </cell>
        </row>
        <row r="475">
          <cell r="C475" t="str">
            <v>111231384X</v>
          </cell>
          <cell r="D475" t="str">
            <v>D1FL20U</v>
          </cell>
          <cell r="E475" t="str">
            <v>D1FL20U-4063</v>
          </cell>
          <cell r="F475" t="str">
            <v>CT322</v>
          </cell>
        </row>
        <row r="476">
          <cell r="C476" t="str">
            <v>111114678X</v>
          </cell>
          <cell r="D476" t="str">
            <v>TC7S00F CMOS TE85L ﾁｯﾌﾟT</v>
          </cell>
          <cell r="E476" t="str">
            <v>TC7S00F CMOS TE85L Chip T</v>
          </cell>
          <cell r="F476" t="str">
            <v>CT323</v>
          </cell>
        </row>
        <row r="477">
          <cell r="C477" t="str">
            <v>111070936X</v>
          </cell>
          <cell r="D477" t="str">
            <v>2SK1954-Z TAPING</v>
          </cell>
          <cell r="E477" t="str">
            <v>2SK1954-Z-E1</v>
          </cell>
          <cell r="F477" t="str">
            <v>CT324</v>
          </cell>
        </row>
        <row r="478">
          <cell r="C478" t="str">
            <v>111069527X</v>
          </cell>
          <cell r="D478" t="str">
            <v>AN77L12M</v>
          </cell>
          <cell r="E478" t="str">
            <v>AN77L12M</v>
          </cell>
          <cell r="F478" t="str">
            <v>CT325</v>
          </cell>
        </row>
        <row r="479">
          <cell r="C479" t="str">
            <v>111024056X</v>
          </cell>
          <cell r="D479" t="str">
            <v>2SC4081(S)  T106S  ﾁｯﾌﾟT</v>
          </cell>
          <cell r="E479" t="str">
            <v>2SC4081T106S  ChipT</v>
          </cell>
          <cell r="F479" t="str">
            <v>CT326</v>
          </cell>
        </row>
        <row r="480">
          <cell r="C480" t="str">
            <v>111012253X</v>
          </cell>
          <cell r="D480" t="str">
            <v>2SA1576(S)  T106S  ﾁｯﾌﾟT</v>
          </cell>
          <cell r="E480" t="str">
            <v>2SA1576AT106S  ChipT</v>
          </cell>
          <cell r="F480" t="str">
            <v>CT327</v>
          </cell>
        </row>
        <row r="481">
          <cell r="C481" t="str">
            <v>112805959X</v>
          </cell>
          <cell r="D481" t="str">
            <v>SR73 2ET 0.47Ω(J)　TAPING</v>
          </cell>
          <cell r="E481" t="str">
            <v>SR73 2ET 0.47Ω(J)　TAPING</v>
          </cell>
          <cell r="F481" t="str">
            <v>CT328</v>
          </cell>
        </row>
        <row r="482">
          <cell r="C482" t="str">
            <v>111068926X</v>
          </cell>
          <cell r="D482" t="str">
            <v>TL594INS          16ﾃｰﾌﾟ</v>
          </cell>
          <cell r="E482" t="str">
            <v xml:space="preserve">TL594INSR </v>
          </cell>
          <cell r="F482" t="str">
            <v>CT611</v>
          </cell>
        </row>
        <row r="483">
          <cell r="C483" t="str">
            <v>111069022X</v>
          </cell>
          <cell r="D483" t="str">
            <v>MAX1627 ｽｲｯﾁﾝｸﾞｺﾝﾄﾛｰﾗ</v>
          </cell>
          <cell r="E483" t="str">
            <v>MAX1627 Switching Controller</v>
          </cell>
          <cell r="F483" t="str">
            <v>CT612</v>
          </cell>
        </row>
        <row r="484">
          <cell r="C484" t="str">
            <v>111101801X</v>
          </cell>
          <cell r="D484" t="str">
            <v>NE555PS            ｽﾃｨｯｸ</v>
          </cell>
          <cell r="E484" t="str">
            <v>NE555PSR</v>
          </cell>
          <cell r="F484" t="str">
            <v>CT615</v>
          </cell>
        </row>
        <row r="485">
          <cell r="C485" t="str">
            <v>111103511X</v>
          </cell>
          <cell r="D485" t="str">
            <v>MC14001BF EL  16MMﾃｰﾌﾟ</v>
          </cell>
          <cell r="E485" t="str">
            <v>MC14001BF EL  16MM Tape</v>
          </cell>
          <cell r="F485" t="str">
            <v>CT616</v>
          </cell>
        </row>
        <row r="486">
          <cell r="C486" t="str">
            <v>111103524X</v>
          </cell>
          <cell r="D486" t="str">
            <v>MC74HC138AF EL</v>
          </cell>
          <cell r="E486" t="str">
            <v>MC74HC138AF EL</v>
          </cell>
          <cell r="F486" t="str">
            <v>CT617</v>
          </cell>
        </row>
        <row r="487">
          <cell r="C487" t="str">
            <v>111113783X</v>
          </cell>
          <cell r="D487" t="str">
            <v>MC74HC00AFEL    16MMﾃ-ﾌﾟ</v>
          </cell>
          <cell r="E487" t="str">
            <v>MC74HC00AFEL    16MM Tape</v>
          </cell>
          <cell r="F487" t="str">
            <v>CT618</v>
          </cell>
        </row>
        <row r="488">
          <cell r="C488" t="str">
            <v>111113790X</v>
          </cell>
          <cell r="D488" t="str">
            <v>MC74HC04AFEL    16MMﾃ-ﾌﾟ</v>
          </cell>
          <cell r="E488" t="str">
            <v>MC74HC04AFEL    16MM Tape</v>
          </cell>
          <cell r="F488" t="str">
            <v>CT619</v>
          </cell>
        </row>
        <row r="489">
          <cell r="C489" t="str">
            <v>111113806X</v>
          </cell>
          <cell r="D489" t="str">
            <v>MC74HC74AFEL    16MMﾃ-ﾌﾟ</v>
          </cell>
          <cell r="E489" t="str">
            <v>MC74HC74AFEL    16MM Tape</v>
          </cell>
          <cell r="F489" t="str">
            <v>CT620</v>
          </cell>
        </row>
        <row r="490">
          <cell r="C490" t="str">
            <v>111114188X</v>
          </cell>
          <cell r="D490" t="str">
            <v>MC14538BF          ｽﾃｨｯｸ</v>
          </cell>
          <cell r="E490" t="str">
            <v>MC14538BF  Stick</v>
          </cell>
          <cell r="F490" t="str">
            <v>CT621</v>
          </cell>
        </row>
        <row r="491">
          <cell r="C491" t="str">
            <v>111114290X</v>
          </cell>
          <cell r="D491" t="str">
            <v>MC14011BF          ｽﾃｨｯｸ</v>
          </cell>
          <cell r="E491" t="str">
            <v>MC14011BF  Stick</v>
          </cell>
          <cell r="F491" t="str">
            <v>CT622</v>
          </cell>
        </row>
        <row r="492">
          <cell r="C492" t="str">
            <v>111114542X</v>
          </cell>
          <cell r="D492" t="str">
            <v>MC14013BFEL     16MMﾃ-ﾌﾟ</v>
          </cell>
          <cell r="E492" t="str">
            <v>MC14013BFEL     16MM Tape</v>
          </cell>
          <cell r="F492" t="str">
            <v>CT623</v>
          </cell>
        </row>
        <row r="493">
          <cell r="C493" t="str">
            <v>111114551X</v>
          </cell>
          <cell r="D493" t="str">
            <v>MC14093BFEL     16MMﾃ-ﾌﾟ</v>
          </cell>
          <cell r="E493" t="str">
            <v>MC14093BFEL     16MM Tape</v>
          </cell>
          <cell r="F493" t="str">
            <v>CT624</v>
          </cell>
        </row>
        <row r="494">
          <cell r="C494" t="str">
            <v>111115053X</v>
          </cell>
          <cell r="D494" t="str">
            <v>HD74HC541FP EL  24MMﾃ-ﾌﾟ</v>
          </cell>
          <cell r="E494" t="str">
            <v>HD74HC541FP EL  24MM Tape</v>
          </cell>
          <cell r="F494" t="str">
            <v>CT625</v>
          </cell>
        </row>
        <row r="495">
          <cell r="C495" t="str">
            <v>111115112X</v>
          </cell>
          <cell r="D495" t="str">
            <v>HD74HC08FPEL    16MMﾃ-ﾌﾟ</v>
          </cell>
          <cell r="E495" t="str">
            <v>HD74HC08FPEL-E-Q</v>
          </cell>
          <cell r="F495" t="str">
            <v>CT626</v>
          </cell>
        </row>
        <row r="496">
          <cell r="C496" t="str">
            <v>111116100X</v>
          </cell>
          <cell r="D496" t="str">
            <v>HD74HC123AFP EL 16MMﾃ-ﾌﾟ</v>
          </cell>
          <cell r="E496" t="str">
            <v>HD74HC123AFPEL-E-Q</v>
          </cell>
          <cell r="F496" t="str">
            <v>CT629</v>
          </cell>
        </row>
        <row r="497">
          <cell r="C497" t="str">
            <v>111119439X</v>
          </cell>
          <cell r="D497" t="str">
            <v>MAX232CWE-T CMOS TAPING</v>
          </cell>
          <cell r="E497" t="str">
            <v>MAX232CWE-T CMOS TAPING</v>
          </cell>
          <cell r="F497" t="str">
            <v>CT639</v>
          </cell>
        </row>
        <row r="498">
          <cell r="C498" t="str">
            <v>111316328X</v>
          </cell>
          <cell r="D498" t="str">
            <v>93LC86-I/SN</v>
          </cell>
          <cell r="E498" t="str">
            <v>93LC86-I/SN</v>
          </cell>
          <cell r="F498" t="str">
            <v>CT647</v>
          </cell>
        </row>
        <row r="499">
          <cell r="C499" t="str">
            <v>111316333X</v>
          </cell>
          <cell r="D499" t="str">
            <v>S-3513BEFS</v>
          </cell>
          <cell r="E499" t="str">
            <v>S-3513BEFS-TB</v>
          </cell>
          <cell r="F499" t="str">
            <v>CT648</v>
          </cell>
        </row>
        <row r="500">
          <cell r="C500" t="str">
            <v>111317103X</v>
          </cell>
          <cell r="D500" t="str">
            <v>S-29355A</v>
          </cell>
          <cell r="E500" t="str">
            <v>BR9040F-W E2</v>
          </cell>
          <cell r="F500" t="str">
            <v>CT650</v>
          </cell>
        </row>
        <row r="501">
          <cell r="C501" t="str">
            <v>113327791X</v>
          </cell>
          <cell r="D501" t="str">
            <v>ECEV16V10MF(BP)</v>
          </cell>
          <cell r="E501" t="str">
            <v>ECEV1CA100NR</v>
          </cell>
          <cell r="F501" t="str">
            <v>CT654</v>
          </cell>
        </row>
        <row r="502">
          <cell r="C502" t="str">
            <v>113327876X</v>
          </cell>
          <cell r="D502" t="str">
            <v>EEVHB 16V 47MF    16ﾃ-ﾌﾟ</v>
          </cell>
          <cell r="E502" t="str">
            <v>EEVHB1C470P</v>
          </cell>
          <cell r="F502" t="str">
            <v>CT656</v>
          </cell>
        </row>
        <row r="503">
          <cell r="C503" t="str">
            <v>113328637X</v>
          </cell>
          <cell r="D503" t="str">
            <v>EEVHB 6.3V 47MF   12ﾃ-ﾌﾟ</v>
          </cell>
          <cell r="E503" t="str">
            <v>EEVHB0J470R</v>
          </cell>
          <cell r="F503" t="str">
            <v>CT657</v>
          </cell>
        </row>
        <row r="504">
          <cell r="C504" t="str">
            <v>113328644X</v>
          </cell>
          <cell r="D504" t="str">
            <v>EEVHB  6.3V  100MF  16MM</v>
          </cell>
          <cell r="E504" t="str">
            <v>EEVHB0J101P</v>
          </cell>
          <cell r="F504" t="str">
            <v>CT658</v>
          </cell>
        </row>
        <row r="505">
          <cell r="C505" t="str">
            <v>113328653X</v>
          </cell>
          <cell r="D505" t="str">
            <v>EEVHB 16V 22MF    12ﾃ-ﾌﾟ</v>
          </cell>
          <cell r="E505" t="str">
            <v>EEVHB1C220R</v>
          </cell>
          <cell r="F505" t="str">
            <v>CT659</v>
          </cell>
        </row>
        <row r="506">
          <cell r="C506" t="str">
            <v>113328699X</v>
          </cell>
          <cell r="D506" t="str">
            <v>EEVHB 35V 10MF      ﾃｰﾌﾟ</v>
          </cell>
          <cell r="E506" t="str">
            <v>EEVHB1V100R</v>
          </cell>
          <cell r="F506" t="str">
            <v>CT660</v>
          </cell>
        </row>
        <row r="507">
          <cell r="C507" t="str">
            <v>113328703X</v>
          </cell>
          <cell r="D507" t="str">
            <v>EEVHP 50V 1MF BP 12 ﾃｰﾌﾟ</v>
          </cell>
          <cell r="E507" t="str">
            <v>EEVHP1H1ROR</v>
          </cell>
          <cell r="F507" t="str">
            <v>CT661</v>
          </cell>
        </row>
        <row r="508">
          <cell r="C508" t="str">
            <v>113328909X</v>
          </cell>
          <cell r="D508" t="str">
            <v>EEVHP  25V 22MF(BP) 16MM</v>
          </cell>
          <cell r="E508" t="str">
            <v>EEVHP1E220P</v>
          </cell>
          <cell r="F508" t="str">
            <v>CT662</v>
          </cell>
        </row>
        <row r="509">
          <cell r="C509" t="str">
            <v>114197641X</v>
          </cell>
          <cell r="D509" t="str">
            <v>CDRH74  100MH     16ﾃ-ﾌﾟ</v>
          </cell>
          <cell r="E509" t="str">
            <v>CDRH74  100MH     16 Tape</v>
          </cell>
          <cell r="F509" t="str">
            <v>CT673</v>
          </cell>
        </row>
        <row r="510">
          <cell r="C510" t="str">
            <v>114198488X</v>
          </cell>
          <cell r="D510" t="str">
            <v>SLF10145T-680M1R2 24ﾃｰﾌﾟ</v>
          </cell>
          <cell r="E510" t="str">
            <v>SLF10145T-680M1R2 24 TAPE</v>
          </cell>
          <cell r="F510" t="str">
            <v>CT674</v>
          </cell>
        </row>
        <row r="511">
          <cell r="C511" t="str">
            <v>114198495X</v>
          </cell>
          <cell r="D511" t="str">
            <v>SLF10145T-101M1RO 24ﾃｰﾌﾟ</v>
          </cell>
          <cell r="E511" t="str">
            <v>SLF10145T-101M1RO 24 TAPE</v>
          </cell>
          <cell r="F511" t="str">
            <v>CT675</v>
          </cell>
        </row>
        <row r="512">
          <cell r="C512" t="str">
            <v>114198505X</v>
          </cell>
          <cell r="D512" t="str">
            <v>SLF12565T-221M1RO 24ﾃｰﾌﾟ</v>
          </cell>
          <cell r="E512" t="str">
            <v>SLF12565T-221M1RO 24 TAPE</v>
          </cell>
          <cell r="F512" t="str">
            <v>CT676</v>
          </cell>
        </row>
        <row r="513">
          <cell r="C513" t="str">
            <v>114198529X</v>
          </cell>
          <cell r="D513" t="str">
            <v>SLF10145T-150M2R2</v>
          </cell>
          <cell r="E513" t="str">
            <v>SLF10145T-150M2R2</v>
          </cell>
          <cell r="F513" t="str">
            <v>CT677</v>
          </cell>
        </row>
        <row r="514">
          <cell r="C514" t="str">
            <v>115460603X</v>
          </cell>
          <cell r="D514" t="str">
            <v>DMX26S 32.768KHz 16ﾃｰﾌﾟ</v>
          </cell>
          <cell r="E514" t="str">
            <v>DMX26S 32.768KHz 16 Tape</v>
          </cell>
          <cell r="F514" t="str">
            <v>CT680</v>
          </cell>
        </row>
        <row r="515">
          <cell r="C515" t="str">
            <v>123361204X</v>
          </cell>
          <cell r="D515" t="str">
            <v>S11B-ZR-SM3A-TF   32ﾃｰﾌﾟ</v>
          </cell>
          <cell r="E515" t="str">
            <v>S11B-ZR-SM3A-TF   32 Tape</v>
          </cell>
          <cell r="F515" t="str">
            <v>CT683</v>
          </cell>
        </row>
        <row r="516">
          <cell r="C516" t="str">
            <v>123362470X</v>
          </cell>
          <cell r="D516" t="str">
            <v>ｺﾈｸﾀ B3B-PH-SM3-TB</v>
          </cell>
          <cell r="E516" t="str">
            <v>Connector B3B-PH-SM3-TB</v>
          </cell>
          <cell r="F516" t="str">
            <v>CT687</v>
          </cell>
        </row>
        <row r="517">
          <cell r="C517" t="str">
            <v>114199355X</v>
          </cell>
          <cell r="E517" t="str">
            <v>CDRH103R-150NC</v>
          </cell>
          <cell r="F517" t="str">
            <v>CT688</v>
          </cell>
        </row>
        <row r="518">
          <cell r="C518" t="str">
            <v>111068069X</v>
          </cell>
          <cell r="D518" t="str">
            <v>TL1451ACPW ｽｲｯﾁﾝｸﾞICﾃ-ﾌﾟ</v>
          </cell>
          <cell r="E518" t="str">
            <v>TL1451ACPWR</v>
          </cell>
          <cell r="F518" t="str">
            <v>CT691</v>
          </cell>
        </row>
        <row r="519">
          <cell r="C519">
            <v>1111028130</v>
          </cell>
          <cell r="D519" t="str">
            <v>SN74LV175APW       ｽﾃｨｯｸ</v>
          </cell>
          <cell r="E519" t="str">
            <v>SN74LV175APWR</v>
          </cell>
          <cell r="F519" t="str">
            <v>CT697</v>
          </cell>
        </row>
        <row r="520">
          <cell r="C520" t="str">
            <v>111102925X</v>
          </cell>
          <cell r="D520" t="str">
            <v>CD4046BPW         12ﾃｰﾌﾟ</v>
          </cell>
          <cell r="E520" t="str">
            <v>CD4046BPWR</v>
          </cell>
          <cell r="F520" t="str">
            <v>CT698</v>
          </cell>
        </row>
        <row r="521">
          <cell r="C521" t="str">
            <v>111314849X</v>
          </cell>
          <cell r="D521" t="str">
            <v>TC74VHC123AFT     16ﾃｰﾌﾟ</v>
          </cell>
          <cell r="E521" t="str">
            <v>TC74VHC123AFT (EL)</v>
          </cell>
          <cell r="F521" t="str">
            <v>CT699</v>
          </cell>
        </row>
        <row r="522">
          <cell r="C522" t="str">
            <v>111314948X</v>
          </cell>
          <cell r="D522" t="str">
            <v>TC74ACT08FT       16ﾃｰﾌﾟ</v>
          </cell>
          <cell r="E522" t="str">
            <v>TC74ACT08FT  (EL)</v>
          </cell>
          <cell r="F522" t="str">
            <v>CT700</v>
          </cell>
        </row>
        <row r="523">
          <cell r="C523" t="str">
            <v>114199096X</v>
          </cell>
          <cell r="D523" t="str">
            <v>SLF7045T 100MH</v>
          </cell>
          <cell r="E523" t="str">
            <v>SLF7045T-101MR50</v>
          </cell>
          <cell r="F523" t="str">
            <v>CT706</v>
          </cell>
        </row>
        <row r="524">
          <cell r="C524" t="str">
            <v>114199108X</v>
          </cell>
          <cell r="D524" t="str">
            <v>SLF10145T 1000MH</v>
          </cell>
          <cell r="E524" t="str">
            <v>SLF10145T-102MR29</v>
          </cell>
          <cell r="F524" t="str">
            <v>CT707</v>
          </cell>
        </row>
        <row r="525">
          <cell r="C525" t="str">
            <v>115442603X</v>
          </cell>
          <cell r="D525" t="str">
            <v>LPF H354LAI-4402=P3 12T</v>
          </cell>
          <cell r="E525" t="str">
            <v>H354LAI-4402 DDD=P3</v>
          </cell>
          <cell r="F525" t="str">
            <v>CT708</v>
          </cell>
        </row>
        <row r="526">
          <cell r="C526" t="str">
            <v>115443101X</v>
          </cell>
          <cell r="D526" t="str">
            <v>628BIN-1010=P3  12MMﾃｰﾌﾟ</v>
          </cell>
          <cell r="E526" t="str">
            <v>628BIN-1010=P3</v>
          </cell>
          <cell r="F526" t="str">
            <v>CT709</v>
          </cell>
        </row>
        <row r="527">
          <cell r="C527" t="str">
            <v>123362124X</v>
          </cell>
          <cell r="D527" t="str">
            <v>BM05B-SRSS-TB     16ﾃｰﾌﾟ</v>
          </cell>
          <cell r="E527" t="str">
            <v xml:space="preserve">BM05B-SRSS-TB     </v>
          </cell>
          <cell r="F527" t="str">
            <v>CT712</v>
          </cell>
        </row>
        <row r="528">
          <cell r="C528" t="str">
            <v>123362393X</v>
          </cell>
          <cell r="D528" t="str">
            <v>BM08B-SRSS-TB</v>
          </cell>
          <cell r="E528" t="str">
            <v>BM08B-SRSS-TB</v>
          </cell>
          <cell r="F528" t="str">
            <v>CT713</v>
          </cell>
        </row>
        <row r="529">
          <cell r="C529" t="str">
            <v>123362412X</v>
          </cell>
          <cell r="D529" t="str">
            <v>BM07B-SRSS-TB</v>
          </cell>
          <cell r="E529" t="str">
            <v>BM07B-SRSS-TB</v>
          </cell>
          <cell r="F529" t="str">
            <v>CT714</v>
          </cell>
        </row>
        <row r="530">
          <cell r="C530" t="str">
            <v>123362425X</v>
          </cell>
          <cell r="D530" t="str">
            <v>BM10B-SRSS-TB</v>
          </cell>
          <cell r="E530" t="str">
            <v>BM10B-SRSS-TB</v>
          </cell>
          <cell r="F530" t="str">
            <v>CT715</v>
          </cell>
        </row>
        <row r="531">
          <cell r="C531" t="str">
            <v>123362430X</v>
          </cell>
          <cell r="D531" t="str">
            <v>SM05B-SRSS-TB</v>
          </cell>
          <cell r="E531" t="str">
            <v>SM05B-SRSS-TB</v>
          </cell>
          <cell r="F531" t="str">
            <v>CT716</v>
          </cell>
        </row>
        <row r="532">
          <cell r="C532" t="str">
            <v>123362447X</v>
          </cell>
          <cell r="D532" t="str">
            <v>SM07B-SRSS-TB</v>
          </cell>
          <cell r="E532" t="str">
            <v>SM07B-SRSS-TB</v>
          </cell>
          <cell r="F532" t="str">
            <v>CT717</v>
          </cell>
        </row>
        <row r="533">
          <cell r="C533" t="str">
            <v>113420812X</v>
          </cell>
          <cell r="D533" t="str">
            <v>EEVHB 6.3V 330MF</v>
          </cell>
          <cell r="E533" t="str">
            <v>EEVHB0J331P</v>
          </cell>
          <cell r="F533" t="str">
            <v>CT722</v>
          </cell>
        </row>
        <row r="534">
          <cell r="C534" t="str">
            <v>114199074X</v>
          </cell>
          <cell r="D534" t="str">
            <v>SLF7045T 1000MH</v>
          </cell>
          <cell r="E534" t="str">
            <v>SLF7045T-102MR14</v>
          </cell>
          <cell r="F534" t="str">
            <v>CT726</v>
          </cell>
        </row>
        <row r="535">
          <cell r="C535" t="str">
            <v>114199089X</v>
          </cell>
          <cell r="D535" t="str">
            <v>SLF7045T 330MH</v>
          </cell>
          <cell r="E535" t="str">
            <v>SLF7045T-331MR25</v>
          </cell>
          <cell r="F535" t="str">
            <v>CT727</v>
          </cell>
        </row>
        <row r="536">
          <cell r="C536" t="str">
            <v>115511923X</v>
          </cell>
          <cell r="D536" t="str">
            <v>A6S-3102-P</v>
          </cell>
          <cell r="E536" t="str">
            <v>A6S-3102-P</v>
          </cell>
          <cell r="F536" t="str">
            <v>CT728</v>
          </cell>
        </row>
        <row r="537">
          <cell r="C537" t="str">
            <v>123362386X</v>
          </cell>
          <cell r="D537" t="str">
            <v>BM06B-SRSS-TB</v>
          </cell>
          <cell r="E537" t="str">
            <v>BM06B-SRSS-TB</v>
          </cell>
          <cell r="F537" t="str">
            <v>CT730</v>
          </cell>
        </row>
        <row r="538">
          <cell r="C538" t="str">
            <v>123362557X</v>
          </cell>
          <cell r="D538" t="str">
            <v>BM04B-SRSS-TB</v>
          </cell>
          <cell r="E538" t="str">
            <v>BM04B-SRSS-TB</v>
          </cell>
          <cell r="F538" t="str">
            <v>CT731</v>
          </cell>
        </row>
        <row r="539">
          <cell r="C539" t="str">
            <v>123362568X</v>
          </cell>
          <cell r="D539" t="str">
            <v>BM03B-SRSS-TB</v>
          </cell>
          <cell r="E539" t="str">
            <v>BM03B-SRSS-TB</v>
          </cell>
          <cell r="F539" t="str">
            <v>CT732</v>
          </cell>
        </row>
        <row r="540">
          <cell r="C540" t="str">
            <v>123363011X</v>
          </cell>
          <cell r="D540" t="str">
            <v>BM09B-SRSS-TB</v>
          </cell>
          <cell r="E540" t="str">
            <v>BM09B-SRSS-TB</v>
          </cell>
          <cell r="F540" t="str">
            <v>CT733</v>
          </cell>
        </row>
        <row r="541">
          <cell r="C541" t="str">
            <v>123362371X</v>
          </cell>
          <cell r="D541" t="str">
            <v>BM02B-SRSS-TB</v>
          </cell>
          <cell r="E541" t="str">
            <v>BM02B-SRSS-TB</v>
          </cell>
          <cell r="F541" t="str">
            <v>CT734</v>
          </cell>
        </row>
        <row r="542">
          <cell r="C542" t="str">
            <v>115443156X</v>
          </cell>
          <cell r="D542" t="str">
            <v>BPF 628BIN-1015=P3  TAPING</v>
          </cell>
          <cell r="E542" t="str">
            <v>BPF 628BIN-1015=P3  TAPING</v>
          </cell>
          <cell r="F542" t="str">
            <v>CT735</v>
          </cell>
        </row>
        <row r="543">
          <cell r="C543" t="str">
            <v>114199409X</v>
          </cell>
          <cell r="D543" t="str">
            <v>SLF7045T 470MH      TAPING</v>
          </cell>
          <cell r="E543" t="str">
            <v>SLF7045T 470MH      TAPING</v>
          </cell>
          <cell r="F543" t="str">
            <v>CT736</v>
          </cell>
        </row>
        <row r="544">
          <cell r="C544" t="str">
            <v>111069651X</v>
          </cell>
          <cell r="D544" t="str">
            <v>HA17385HRP TAPING</v>
          </cell>
          <cell r="E544" t="str">
            <v>HA17385HRP TAPING</v>
          </cell>
          <cell r="F544" t="str">
            <v>CT741</v>
          </cell>
        </row>
        <row r="545">
          <cell r="C545" t="str">
            <v>113420900X</v>
          </cell>
          <cell r="D545" t="str">
            <v>20SVP 10MF OSｺﾝ</v>
          </cell>
          <cell r="E545" t="str">
            <v>20SVP 10MF OSｺﾝ</v>
          </cell>
          <cell r="F545" t="str">
            <v>CT742</v>
          </cell>
        </row>
        <row r="546">
          <cell r="C546" t="str">
            <v>111070998X</v>
          </cell>
          <cell r="D546" t="str">
            <v>2SJ634                TAPING</v>
          </cell>
          <cell r="E546" t="str">
            <v>2SJ634                TAPING</v>
          </cell>
          <cell r="F546" t="str">
            <v>CT745</v>
          </cell>
        </row>
        <row r="547">
          <cell r="C547" t="str">
            <v>111041668X</v>
          </cell>
          <cell r="D547" t="str">
            <v>DSSA-P0300SA</v>
          </cell>
          <cell r="E547" t="str">
            <v>P0300SARP</v>
          </cell>
          <cell r="F547" t="str">
            <v>CT746</v>
          </cell>
        </row>
        <row r="548">
          <cell r="C548">
            <v>1113149020</v>
          </cell>
          <cell r="D548" t="str">
            <v>BT829BKRF</v>
          </cell>
          <cell r="E548" t="str">
            <v>BT829BKRF</v>
          </cell>
          <cell r="F548" t="str">
            <v>CT909</v>
          </cell>
        </row>
        <row r="549">
          <cell r="C549">
            <v>1154603660</v>
          </cell>
          <cell r="D549" t="str">
            <v>NR-18 27.0MHZ 20/10</v>
          </cell>
          <cell r="E549" t="str">
            <v>NR-18 27.0MHZ 20/10</v>
          </cell>
          <cell r="F549" t="str">
            <v>SA001</v>
          </cell>
        </row>
        <row r="550">
          <cell r="C550">
            <v>1133291770</v>
          </cell>
          <cell r="D550" t="str">
            <v>CE04 LXY 35V 220MF VB 8*20(H20)</v>
          </cell>
          <cell r="E550" t="str">
            <v>CE04 LXY 35V 220MF VB 8*20(H20)</v>
          </cell>
          <cell r="F550" t="str">
            <v>SA002</v>
          </cell>
        </row>
        <row r="551">
          <cell r="C551">
            <v>1110821170</v>
          </cell>
          <cell r="D551" t="str">
            <v>GL3LR8 LED(RED)</v>
          </cell>
          <cell r="E551" t="str">
            <v>GL3LR8 LED(RED)</v>
          </cell>
          <cell r="F551" t="str">
            <v>SA003</v>
          </cell>
        </row>
        <row r="552">
          <cell r="C552">
            <v>1231649480</v>
          </cell>
          <cell r="D552" t="str">
            <v>VHｺﾈｸﾀ B2P-VH</v>
          </cell>
          <cell r="E552" t="str">
            <v>VH Connector B2P-VH</v>
          </cell>
          <cell r="F552" t="str">
            <v>SA004</v>
          </cell>
        </row>
        <row r="553">
          <cell r="C553">
            <v>1120661580</v>
          </cell>
          <cell r="D553" t="str">
            <v>EVM-L4G 500 ｵｰﾑ</v>
          </cell>
          <cell r="E553" t="str">
            <v>EVM-L4G 500 Ω</v>
          </cell>
          <cell r="F553" t="str">
            <v>SA005</v>
          </cell>
        </row>
        <row r="554">
          <cell r="C554">
            <v>1233623260</v>
          </cell>
          <cell r="D554" t="str">
            <v>ｺﾈｸﾀ B11B-PH-K-S</v>
          </cell>
          <cell r="E554" t="str">
            <v>Connector B11B-PH-K-S</v>
          </cell>
          <cell r="F554" t="str">
            <v>SA006</v>
          </cell>
        </row>
        <row r="555">
          <cell r="C555">
            <v>1233622740</v>
          </cell>
          <cell r="D555" t="str">
            <v>ｺﾈｸﾀ B6B-PH-K-S</v>
          </cell>
          <cell r="E555" t="str">
            <v>Connector B6B-PH-K-S</v>
          </cell>
          <cell r="F555" t="str">
            <v>SA007</v>
          </cell>
        </row>
        <row r="556">
          <cell r="C556">
            <v>1231649680</v>
          </cell>
          <cell r="D556" t="str">
            <v>VHｺﾈｸﾀ  B4P-VH</v>
          </cell>
          <cell r="E556" t="str">
            <v>VH Connector  B4P-VH</v>
          </cell>
          <cell r="F556" t="str">
            <v>SA008</v>
          </cell>
        </row>
        <row r="557">
          <cell r="C557">
            <v>1120661690</v>
          </cell>
          <cell r="D557" t="str">
            <v>EVM-L4G   1Kｵｰﾑ</v>
          </cell>
          <cell r="E557" t="str">
            <v>EVM-L4G   1K　Ω</v>
          </cell>
          <cell r="F557" t="str">
            <v>SA009</v>
          </cell>
        </row>
        <row r="558">
          <cell r="C558">
            <v>1233623130</v>
          </cell>
          <cell r="D558" t="str">
            <v>ｺﾈｸﾀ B10B-PH-K-S</v>
          </cell>
          <cell r="E558" t="str">
            <v>Connector B10B-PH-K-S</v>
          </cell>
          <cell r="F558" t="str">
            <v>SA010</v>
          </cell>
        </row>
        <row r="559">
          <cell r="C559">
            <v>1233622410</v>
          </cell>
          <cell r="D559" t="str">
            <v>ｺﾈｸﾀ B3B-PH-K-S</v>
          </cell>
          <cell r="E559" t="str">
            <v>Connector B3B-PH-K-S</v>
          </cell>
          <cell r="F559" t="str">
            <v>SA011</v>
          </cell>
        </row>
        <row r="560">
          <cell r="C560">
            <v>1124708720</v>
          </cell>
          <cell r="D560" t="str">
            <v>R50 8.2Kｵｰﾑ J (X)</v>
          </cell>
          <cell r="E560" t="str">
            <v>R50 8.2KΩ J (X)</v>
          </cell>
          <cell r="F560" t="str">
            <v>SA012</v>
          </cell>
        </row>
        <row r="561">
          <cell r="C561">
            <v>1133291530</v>
          </cell>
          <cell r="D561" t="str">
            <v>CE04 LXY 35V 560MF VB 12.5*20(K20)</v>
          </cell>
          <cell r="E561" t="str">
            <v>CE04 LXY 35V 560MF VB 12.5*20(K20)</v>
          </cell>
          <cell r="F561" t="str">
            <v>SA013</v>
          </cell>
        </row>
        <row r="562">
          <cell r="C562">
            <v>1232622640</v>
          </cell>
          <cell r="D562" t="str">
            <v>2P ｺﾈｸﾀ ﾖｺ (PH)</v>
          </cell>
          <cell r="E562" t="str">
            <v>2P Connector  (PH)</v>
          </cell>
          <cell r="F562" t="str">
            <v>SA014</v>
          </cell>
        </row>
        <row r="563">
          <cell r="C563">
            <v>1151428600</v>
          </cell>
          <cell r="D563" t="str">
            <v>ﾒｶｷｰSW B3F-1150</v>
          </cell>
          <cell r="E563" t="str">
            <v>Mechanic Key-SW B3F-1150</v>
          </cell>
          <cell r="F563" t="str">
            <v>SA015</v>
          </cell>
        </row>
        <row r="564">
          <cell r="C564">
            <v>1232691060</v>
          </cell>
          <cell r="D564" t="str">
            <v>ｺﾈｸﾀ 21R-1.25FJ</v>
          </cell>
          <cell r="E564" t="str">
            <v>Connector 21R-1.25FJ</v>
          </cell>
          <cell r="F564" t="str">
            <v>SA016</v>
          </cell>
        </row>
        <row r="565">
          <cell r="C565">
            <v>1130282030</v>
          </cell>
          <cell r="D565" t="str">
            <v>CE04KMA 50V  10MFVB105ﾟC</v>
          </cell>
          <cell r="E565" t="str">
            <v>CE04KMA 50V  10MFVB105ﾟC</v>
          </cell>
          <cell r="F565" t="str">
            <v>SA017</v>
          </cell>
        </row>
        <row r="566">
          <cell r="C566">
            <v>1232647920</v>
          </cell>
          <cell r="D566" t="str">
            <v>B3B-ZR ｺﾈｸﾀ</v>
          </cell>
          <cell r="E566" t="str">
            <v>B3B-ZR Connector</v>
          </cell>
          <cell r="F566" t="str">
            <v>SA018</v>
          </cell>
        </row>
        <row r="567">
          <cell r="C567">
            <v>1233622960</v>
          </cell>
          <cell r="D567" t="str">
            <v>ｺﾈｸﾀ B8B-PH-K-S</v>
          </cell>
          <cell r="E567" t="str">
            <v>Connector B8B-PH-K-S</v>
          </cell>
          <cell r="F567" t="str">
            <v>SA019</v>
          </cell>
        </row>
        <row r="568">
          <cell r="C568">
            <v>1123166080</v>
          </cell>
          <cell r="D568" t="str">
            <v>SR25N  1.8Kｵｰﾑ J</v>
          </cell>
          <cell r="E568" t="str">
            <v>SR25N  1.8KΩ J</v>
          </cell>
          <cell r="F568" t="str">
            <v>SA020</v>
          </cell>
        </row>
        <row r="569">
          <cell r="C569">
            <v>1133278180</v>
          </cell>
          <cell r="D569" t="str">
            <v>CE04SXE50V68MFVB</v>
          </cell>
          <cell r="E569" t="str">
            <v>CE04SXE50V68MFVB</v>
          </cell>
          <cell r="F569" t="str">
            <v>SA021</v>
          </cell>
        </row>
        <row r="570">
          <cell r="C570">
            <v>1232647850</v>
          </cell>
          <cell r="D570" t="str">
            <v>B2B-ZRｺﾈｸﾀ</v>
          </cell>
          <cell r="E570" t="str">
            <v>B2B-ZR Connector</v>
          </cell>
          <cell r="F570" t="str">
            <v>SA022</v>
          </cell>
        </row>
        <row r="571">
          <cell r="C571">
            <v>1233622610</v>
          </cell>
          <cell r="D571" t="str">
            <v>ｺﾈｸﾀ B5B-PH-K-S</v>
          </cell>
          <cell r="E571" t="str">
            <v>Connector B5B-PH-K-S</v>
          </cell>
          <cell r="F571" t="str">
            <v>SA023</v>
          </cell>
        </row>
        <row r="572">
          <cell r="C572">
            <v>1154427770</v>
          </cell>
          <cell r="D572" t="str">
            <v>SFE10.7MA19 ｾﾗﾌｨﾙ</v>
          </cell>
          <cell r="E572" t="str">
            <v>SFE10.7MA19 Ceramic Filter</v>
          </cell>
          <cell r="F572" t="str">
            <v>SA024</v>
          </cell>
        </row>
        <row r="573">
          <cell r="C573">
            <v>1123165960</v>
          </cell>
          <cell r="D573" t="str">
            <v>SR25N  820 ｵｰﾑ J</v>
          </cell>
          <cell r="E573" t="str">
            <v>SR25N  820 Ω J</v>
          </cell>
          <cell r="F573" t="str">
            <v>SA025</v>
          </cell>
        </row>
        <row r="574">
          <cell r="C574">
            <v>1120661720</v>
          </cell>
          <cell r="D574" t="str">
            <v>EVM-L4G A00 2Kｵ-ﾑ(B)</v>
          </cell>
          <cell r="E574" t="str">
            <v>EVM-L4G A00 2KΩ(B)</v>
          </cell>
          <cell r="F574" t="str">
            <v>SA026</v>
          </cell>
        </row>
        <row r="575">
          <cell r="C575">
            <v>1233622340</v>
          </cell>
          <cell r="D575" t="str">
            <v>ｺﾈｸﾀ B2B-PH-K-S</v>
          </cell>
          <cell r="E575" t="str">
            <v>Connector B2B-PH-K-S</v>
          </cell>
          <cell r="F575" t="str">
            <v>SA027</v>
          </cell>
        </row>
        <row r="576">
          <cell r="C576">
            <v>1154603390</v>
          </cell>
          <cell r="D576" t="str">
            <v>NR-18 5MHZ 50/50</v>
          </cell>
          <cell r="E576" t="str">
            <v>NR-18 5MHZ 50/50</v>
          </cell>
          <cell r="F576" t="str">
            <v>SA028</v>
          </cell>
        </row>
        <row r="577">
          <cell r="C577">
            <v>1123165890</v>
          </cell>
          <cell r="D577" t="str">
            <v>SR25N  680 ｵｰﾑ J</v>
          </cell>
          <cell r="E577" t="str">
            <v>SR25N  680 Ω J</v>
          </cell>
          <cell r="F577" t="str">
            <v>SA029</v>
          </cell>
        </row>
        <row r="578">
          <cell r="C578">
            <v>1233623310</v>
          </cell>
          <cell r="D578" t="str">
            <v>ｺﾈｸﾀ B12B-PH-K-S</v>
          </cell>
          <cell r="E578" t="str">
            <v>Connector B12B-PH-K-S</v>
          </cell>
          <cell r="F578" t="str">
            <v>SA030</v>
          </cell>
        </row>
        <row r="579">
          <cell r="C579" t="str">
            <v>111036284T</v>
          </cell>
          <cell r="D579" t="str">
            <v>1SS133 T-77</v>
          </cell>
          <cell r="E579" t="str">
            <v>1SS133 T-77</v>
          </cell>
          <cell r="F579" t="str">
            <v>SA031</v>
          </cell>
        </row>
        <row r="580">
          <cell r="C580">
            <v>1232690940</v>
          </cell>
          <cell r="D580" t="str">
            <v>ｺﾈｸﾀ 21P-1.25FJ</v>
          </cell>
          <cell r="E580" t="str">
            <v>Connector 21P-1.25FJ</v>
          </cell>
          <cell r="F580" t="str">
            <v>SA032</v>
          </cell>
        </row>
        <row r="581">
          <cell r="C581">
            <v>1232627580</v>
          </cell>
          <cell r="D581" t="str">
            <v>B2B-EH-A</v>
          </cell>
          <cell r="E581" t="str">
            <v>B2B-EH-A</v>
          </cell>
          <cell r="F581" t="str">
            <v>SA033</v>
          </cell>
        </row>
        <row r="582">
          <cell r="C582">
            <v>1133274120</v>
          </cell>
          <cell r="D582" t="str">
            <v>CE04KMF 50V 1000MFVB</v>
          </cell>
          <cell r="E582" t="str">
            <v>CE04KMF 50V 1000MFVB</v>
          </cell>
          <cell r="F582" t="str">
            <v>SA034</v>
          </cell>
        </row>
        <row r="583">
          <cell r="C583">
            <v>1154403910</v>
          </cell>
          <cell r="D583" t="str">
            <v>ﾌｨﾙﾀDSS310-55D223S50</v>
          </cell>
          <cell r="E583" t="str">
            <v>Filter DSS310-55D223S50</v>
          </cell>
          <cell r="F583" t="str">
            <v>SA035</v>
          </cell>
        </row>
        <row r="584">
          <cell r="C584">
            <v>1100601780</v>
          </cell>
          <cell r="D584" t="str">
            <v>PKM17EPP-4001 ｱﾂﾃﾞﾝﾌﾞｻﾞｰ</v>
          </cell>
          <cell r="E584" t="str">
            <v>PKM17EPP-4001-BO</v>
          </cell>
          <cell r="F584" t="str">
            <v>SA036</v>
          </cell>
        </row>
        <row r="585">
          <cell r="C585" t="str">
            <v>112494014F</v>
          </cell>
          <cell r="D585" t="str">
            <v>SPR5L30 10ｵｰﾑ(J)</v>
          </cell>
          <cell r="E585" t="str">
            <v>SPR5L30 10Ω(J)</v>
          </cell>
          <cell r="F585" t="str">
            <v>SA037</v>
          </cell>
        </row>
        <row r="586">
          <cell r="C586" t="str">
            <v>111032899F</v>
          </cell>
          <cell r="D586" t="str">
            <v>S2VB20</v>
          </cell>
          <cell r="E586" t="str">
            <v>S2VB20</v>
          </cell>
          <cell r="F586" t="str">
            <v>SA039</v>
          </cell>
        </row>
        <row r="587">
          <cell r="C587">
            <v>1232690320</v>
          </cell>
          <cell r="D587" t="str">
            <v>ｺﾈｸﾀ 15FE-BT-M</v>
          </cell>
          <cell r="E587" t="str">
            <v>Connector 15FE-BT-M</v>
          </cell>
          <cell r="F587" t="str">
            <v>SA040</v>
          </cell>
        </row>
        <row r="588">
          <cell r="C588">
            <v>1110410330</v>
          </cell>
          <cell r="D588" t="str">
            <v>ERZV07820 ﾊﾞﾘｽﾀ</v>
          </cell>
          <cell r="E588" t="str">
            <v>ERZV07D820</v>
          </cell>
          <cell r="F588" t="str">
            <v>SA042</v>
          </cell>
        </row>
        <row r="589">
          <cell r="C589">
            <v>1233624670</v>
          </cell>
          <cell r="D589" t="str">
            <v>ｺﾈｸﾀ SNT-100-BK-G</v>
          </cell>
          <cell r="E589" t="str">
            <v>Connector SNT-100-BK-G</v>
          </cell>
          <cell r="F589" t="str">
            <v>SA044</v>
          </cell>
        </row>
        <row r="590">
          <cell r="C590">
            <v>1233614000</v>
          </cell>
          <cell r="D590" t="str">
            <v>6R-FJ ｺﾈｸﾀ</v>
          </cell>
          <cell r="E590" t="str">
            <v>6R-FJ Connector</v>
          </cell>
          <cell r="F590" t="str">
            <v>SA045</v>
          </cell>
        </row>
        <row r="591">
          <cell r="C591">
            <v>1151625830</v>
          </cell>
          <cell r="D591" t="str">
            <v>ﾘﾚ- G6H-2 DC5V</v>
          </cell>
          <cell r="E591" t="str">
            <v>Relay G6H-2 DC5V</v>
          </cell>
          <cell r="F591" t="str">
            <v>SA046</v>
          </cell>
        </row>
        <row r="592">
          <cell r="C592">
            <v>1233614110</v>
          </cell>
          <cell r="D592" t="str">
            <v>6P-FJ ｺﾈｸﾀ</v>
          </cell>
          <cell r="E592" t="str">
            <v>6P-FJ Connector</v>
          </cell>
          <cell r="F592" t="str">
            <v>SA047</v>
          </cell>
        </row>
        <row r="593">
          <cell r="C593">
            <v>1230207720</v>
          </cell>
          <cell r="D593" t="str">
            <v>Dｻﾌﾞｺﾈｸﾀ 9P 103-0007-01</v>
          </cell>
          <cell r="E593" t="str">
            <v>D Sub Connector 9P 103-0007-01</v>
          </cell>
          <cell r="F593" t="str">
            <v>SA049</v>
          </cell>
        </row>
        <row r="594">
          <cell r="C594">
            <v>1231649570</v>
          </cell>
          <cell r="D594" t="str">
            <v>VHｺﾈｸﾀ B3P-VH</v>
          </cell>
          <cell r="E594" t="str">
            <v>(W)B3P-VH</v>
          </cell>
          <cell r="F594" t="str">
            <v>SA053</v>
          </cell>
        </row>
        <row r="595">
          <cell r="C595">
            <v>1130277890</v>
          </cell>
          <cell r="D595" t="str">
            <v>CE04KMA 6.3V 47MFVB105ﾟC</v>
          </cell>
          <cell r="E595" t="str">
            <v>CE04KMA 6.3V 47MFVB105ﾟC</v>
          </cell>
          <cell r="F595" t="str">
            <v>SB013</v>
          </cell>
        </row>
        <row r="596">
          <cell r="C596">
            <v>1130278020</v>
          </cell>
          <cell r="D596" t="str">
            <v>CE04KMA 6.3V100MFVB105ﾟC</v>
          </cell>
          <cell r="E596" t="str">
            <v>CE04KMA 6.3V100MFVB105ﾟC</v>
          </cell>
          <cell r="F596" t="str">
            <v>SB016</v>
          </cell>
        </row>
        <row r="597">
          <cell r="C597">
            <v>1151217950</v>
          </cell>
          <cell r="D597" t="str">
            <v>ESD-32228 ｽﾗｲﾄﾞSW</v>
          </cell>
          <cell r="E597" t="str">
            <v>ESD-32228 Slide Switch</v>
          </cell>
          <cell r="F597" t="str">
            <v>SB021</v>
          </cell>
        </row>
        <row r="598">
          <cell r="C598">
            <v>1155115740</v>
          </cell>
          <cell r="D598" t="str">
            <v>A6E-4104 ﾃﾞｨｯﾌﾟｽｲｯﾁ</v>
          </cell>
          <cell r="E598" t="str">
            <v>A6E-4104 DIP Switch</v>
          </cell>
          <cell r="F598" t="str">
            <v>SB023</v>
          </cell>
        </row>
        <row r="599">
          <cell r="C599">
            <v>1232682510</v>
          </cell>
          <cell r="D599" t="str">
            <v>ｺﾈｸﾀ 15FE-ST-M</v>
          </cell>
          <cell r="E599" t="str">
            <v>Connector 15FE-ST-M</v>
          </cell>
          <cell r="F599" t="str">
            <v>SB028</v>
          </cell>
        </row>
        <row r="600">
          <cell r="C600">
            <v>1155107400</v>
          </cell>
          <cell r="D600" t="str">
            <v>DIPｽｲｯﾁ J-S8766-04 4ﾋﾞｯﾄ</v>
          </cell>
          <cell r="E600" t="str">
            <v>DIP Switch J-S8766-04 4 Bit</v>
          </cell>
          <cell r="F600" t="str">
            <v>SB030</v>
          </cell>
        </row>
        <row r="601">
          <cell r="C601">
            <v>1233624560</v>
          </cell>
          <cell r="D601" t="str">
            <v>ﾍｯﾀﾞｰTSW-103-07-F-S</v>
          </cell>
          <cell r="E601" t="str">
            <v>Header TSW-103-07-F-S</v>
          </cell>
          <cell r="F601" t="str">
            <v>SB033</v>
          </cell>
        </row>
        <row r="602">
          <cell r="C602">
            <v>1062504460</v>
          </cell>
          <cell r="D602" t="str">
            <v>Dｻﾌﾞｲﾝﾁﾈｼﾞ 060-0019-023</v>
          </cell>
          <cell r="E602" t="str">
            <v>D Sub inch screw 060-0019-023</v>
          </cell>
          <cell r="F602" t="str">
            <v>SB040</v>
          </cell>
        </row>
        <row r="603">
          <cell r="C603">
            <v>1127500440</v>
          </cell>
          <cell r="D603" t="str">
            <v>BPR26F 0.22ｵｰﾑ</v>
          </cell>
          <cell r="E603" t="str">
            <v>BPR26F 0R22J</v>
          </cell>
          <cell r="F603" t="str">
            <v>SB046</v>
          </cell>
        </row>
        <row r="604">
          <cell r="C604">
            <v>1232676690</v>
          </cell>
          <cell r="D604" t="str">
            <v>ｺﾈｸﾀ B3P5-VH</v>
          </cell>
          <cell r="E604" t="str">
            <v>B3P5-VH</v>
          </cell>
          <cell r="F604" t="str">
            <v>SB051</v>
          </cell>
        </row>
        <row r="605">
          <cell r="C605">
            <v>1232627940</v>
          </cell>
          <cell r="D605" t="str">
            <v>ｺﾈｸﾀ B6B-EH-A</v>
          </cell>
          <cell r="E605" t="str">
            <v>B6B-EH-A</v>
          </cell>
          <cell r="F605" t="str">
            <v>SB052</v>
          </cell>
        </row>
        <row r="606">
          <cell r="C606">
            <v>1110247950</v>
          </cell>
          <cell r="D606" t="str">
            <v>TAP 2SD2012/2531</v>
          </cell>
          <cell r="E606" t="str">
            <v>TAP 2SD2012/2531</v>
          </cell>
          <cell r="F606" t="str">
            <v>SB062</v>
          </cell>
        </row>
        <row r="607">
          <cell r="C607">
            <v>1110416570</v>
          </cell>
          <cell r="D607" t="str">
            <v>ERZV 14D182 ｻｰｼﾞｱﾌﾞｿｰﾊﾞ</v>
          </cell>
          <cell r="E607" t="str">
            <v>ERZV14D182</v>
          </cell>
          <cell r="F607" t="str">
            <v>SB063</v>
          </cell>
        </row>
        <row r="608">
          <cell r="C608">
            <v>1110414530</v>
          </cell>
          <cell r="D608" t="str">
            <v>ERZV 10D271 ｻｰｼﾞｱﾌﾞｿｰﾊﾞ</v>
          </cell>
          <cell r="E608" t="str">
            <v>ERZV10D271</v>
          </cell>
          <cell r="F608" t="str">
            <v>SB064</v>
          </cell>
        </row>
        <row r="609">
          <cell r="C609">
            <v>1110416480</v>
          </cell>
          <cell r="D609" t="str">
            <v>M8R210C</v>
          </cell>
          <cell r="E609" t="str">
            <v>M8R210C</v>
          </cell>
          <cell r="F609" t="str">
            <v>SB065</v>
          </cell>
        </row>
        <row r="610">
          <cell r="C610">
            <v>1113166980</v>
          </cell>
          <cell r="D610" t="str">
            <v>S-80845ALY ﾘｾｯﾄIC   CMOS</v>
          </cell>
          <cell r="E610" t="str">
            <v>S-80845ALY Reset IC   CMOS</v>
          </cell>
          <cell r="F610" t="str">
            <v>SC001</v>
          </cell>
        </row>
        <row r="611">
          <cell r="C611">
            <v>1154403840</v>
          </cell>
          <cell r="D611" t="str">
            <v>ﾉｲｽﾞﾌｨﾙﾀ BL02RN2-R62</v>
          </cell>
          <cell r="E611" t="str">
            <v>Noise Filter BL02RN2-R62</v>
          </cell>
          <cell r="F611" t="str">
            <v>SC010</v>
          </cell>
        </row>
        <row r="612">
          <cell r="C612">
            <v>1112313110</v>
          </cell>
          <cell r="D612" t="str">
            <v>SF5S6</v>
          </cell>
          <cell r="E612" t="str">
            <v>SF5S6-4100</v>
          </cell>
          <cell r="F612" t="str">
            <v>SC029</v>
          </cell>
        </row>
        <row r="613">
          <cell r="C613">
            <v>1132417780</v>
          </cell>
          <cell r="D613" t="str">
            <v>ECQUL 275 0.1MF</v>
          </cell>
          <cell r="E613" t="str">
            <v>ECQU2A104ML</v>
          </cell>
          <cell r="F613" t="str">
            <v>SC030</v>
          </cell>
        </row>
        <row r="614">
          <cell r="C614">
            <v>1133585350</v>
          </cell>
          <cell r="D614" t="str">
            <v>ECKA 2KV 2700PF KBP</v>
          </cell>
          <cell r="E614" t="str">
            <v>ECKA3D272KBP</v>
          </cell>
          <cell r="F614" t="str">
            <v>SC031</v>
          </cell>
        </row>
        <row r="615">
          <cell r="C615">
            <v>1112313000</v>
          </cell>
          <cell r="D615" t="str">
            <v>SF10SC9</v>
          </cell>
          <cell r="E615" t="str">
            <v>SF10SC9-4100</v>
          </cell>
          <cell r="F615" t="str">
            <v>SC033</v>
          </cell>
        </row>
        <row r="616">
          <cell r="C616">
            <v>1133585420</v>
          </cell>
          <cell r="D616" t="str">
            <v>TS250VAC 2200PF</v>
          </cell>
          <cell r="E616" t="str">
            <v>ECKATS222ME</v>
          </cell>
          <cell r="F616" t="str">
            <v>SC034</v>
          </cell>
        </row>
        <row r="617">
          <cell r="C617">
            <v>1140520030</v>
          </cell>
          <cell r="D617" t="str">
            <v>ELF15N010A</v>
          </cell>
          <cell r="E617" t="str">
            <v>ELF15N010A</v>
          </cell>
          <cell r="F617" t="str">
            <v>SC038</v>
          </cell>
        </row>
        <row r="618">
          <cell r="C618">
            <v>1141403480</v>
          </cell>
          <cell r="D618" t="str">
            <v>TSL0709S 100K1R9</v>
          </cell>
          <cell r="E618" t="str">
            <v>TSL0709S 100K1R9</v>
          </cell>
          <cell r="F618" t="str">
            <v>SC039</v>
          </cell>
        </row>
        <row r="619">
          <cell r="C619">
            <v>1112312870</v>
          </cell>
          <cell r="D619" t="str">
            <v>D3SB60</v>
          </cell>
          <cell r="E619" t="str">
            <v>D3SB60-4100</v>
          </cell>
          <cell r="F619" t="str">
            <v>SC052</v>
          </cell>
        </row>
        <row r="620">
          <cell r="C620">
            <v>1133245410</v>
          </cell>
          <cell r="D620" t="str">
            <v>CE04KME35V 22MF(BP)VB</v>
          </cell>
          <cell r="E620" t="str">
            <v>KMEBP35VB22MTC04N 6.3x11</v>
          </cell>
          <cell r="F620" t="str">
            <v>SD041</v>
          </cell>
        </row>
        <row r="621">
          <cell r="C621">
            <v>1232680080</v>
          </cell>
          <cell r="D621" t="str">
            <v>S4B-ZR</v>
          </cell>
          <cell r="E621" t="str">
            <v>S4B-ZR</v>
          </cell>
          <cell r="F621" t="str">
            <v>SD042</v>
          </cell>
        </row>
        <row r="622">
          <cell r="C622">
            <v>1240433410</v>
          </cell>
          <cell r="D622" t="str">
            <v>15T96(120)P1.25-8BB</v>
          </cell>
          <cell r="E622" t="str">
            <v>SMCD-15X120-BDX8(BL)-P1.25-S4-M (UL2896)</v>
          </cell>
          <cell r="F622" t="str">
            <v>SE037</v>
          </cell>
        </row>
        <row r="623">
          <cell r="C623">
            <v>1240433290</v>
          </cell>
          <cell r="D623" t="str">
            <v>40T96(152)P0.5-5-BB-S3+3</v>
          </cell>
          <cell r="E623" t="str">
            <v>SML2CD-40X152-BDX6(BL)-P0.5-S3-N-M （UL2896）</v>
          </cell>
          <cell r="F623" t="str">
            <v>SE039</v>
          </cell>
        </row>
        <row r="624">
          <cell r="C624">
            <v>1240433160</v>
          </cell>
          <cell r="D624" t="str">
            <v>33T96(152)P0.5-5-BB-S3+3</v>
          </cell>
          <cell r="E624" t="str">
            <v>SML2CD-33X152-BDX6(BL)-P0.5-S3-N-M （UL2896）</v>
          </cell>
          <cell r="F624" t="str">
            <v>SE040</v>
          </cell>
        </row>
        <row r="625">
          <cell r="C625">
            <v>1240433340</v>
          </cell>
          <cell r="D625" t="str">
            <v>15T96(82)P0.5-5-BB-S3+3</v>
          </cell>
          <cell r="E625" t="str">
            <v>SML2CD-15X82-BDX6(BL)-P0.5-S3-N-M （UL2896）</v>
          </cell>
          <cell r="F625" t="str">
            <v>SE041</v>
          </cell>
        </row>
        <row r="626">
          <cell r="C626">
            <v>1110123290</v>
          </cell>
          <cell r="D626" t="str">
            <v>2SB1366Y</v>
          </cell>
          <cell r="E626" t="str">
            <v>KTB1366YU</v>
          </cell>
          <cell r="F626" t="str">
            <v>SJ010</v>
          </cell>
        </row>
        <row r="627">
          <cell r="C627">
            <v>1151449700</v>
          </cell>
          <cell r="D627" t="str">
            <v>ﾃﾞﾝｹﾞﾝSW AAP8Y2112</v>
          </cell>
          <cell r="E627" t="str">
            <v>Push Switch  AAP8Y2112</v>
          </cell>
          <cell r="F627" t="str">
            <v>SJ016</v>
          </cell>
        </row>
        <row r="628">
          <cell r="C628">
            <v>1010842080</v>
          </cell>
          <cell r="D628" t="str">
            <v>ｺﾙｹﾞｰﾄﾋｰﾄｼﾝｸ L=201.5</v>
          </cell>
          <cell r="E628" t="str">
            <v>Colgate Heat Sink L=201.5</v>
          </cell>
          <cell r="F628" t="str">
            <v>SL013</v>
          </cell>
        </row>
        <row r="629">
          <cell r="C629">
            <v>1010845960</v>
          </cell>
          <cell r="D629" t="str">
            <v>ﾋｰﾄｼﾝｸ 30FB109H-25</v>
          </cell>
          <cell r="E629" t="str">
            <v>Heat Sink 30FB109H-25</v>
          </cell>
          <cell r="F629" t="str">
            <v>SM003</v>
          </cell>
        </row>
        <row r="630">
          <cell r="C630">
            <v>1154433940</v>
          </cell>
          <cell r="D630" t="str">
            <v>ﾉｲｽﾞﾌｨﾙﾀ SUP-J3G-E-2A</v>
          </cell>
          <cell r="E630" t="str">
            <v>Noise Filter SUP-J3G-E-2A</v>
          </cell>
          <cell r="F630" t="str">
            <v>SM005</v>
          </cell>
        </row>
        <row r="631">
          <cell r="C631">
            <v>1230204400</v>
          </cell>
          <cell r="D631" t="str">
            <v>Dｻﾌﾞﾌﾟﾗｸﾞ 25P JBZ-25P</v>
          </cell>
          <cell r="E631" t="str">
            <v>D Sub Plug 25P JBZ-25P</v>
          </cell>
          <cell r="F631" t="str">
            <v>SN004</v>
          </cell>
        </row>
        <row r="632">
          <cell r="C632">
            <v>1154050330</v>
          </cell>
          <cell r="D632" t="str">
            <v>HTM1A</v>
          </cell>
          <cell r="E632" t="str">
            <v>HTM001</v>
          </cell>
          <cell r="F632" t="str">
            <v>SO025</v>
          </cell>
        </row>
        <row r="633">
          <cell r="C633">
            <v>1154608960</v>
          </cell>
          <cell r="D633" t="str">
            <v>28.375MHZ UM-1</v>
          </cell>
          <cell r="E633" t="str">
            <v>28.375MHZ UM-1</v>
          </cell>
          <cell r="F633" t="str">
            <v>SO049</v>
          </cell>
        </row>
        <row r="634">
          <cell r="C634">
            <v>7999921020</v>
          </cell>
          <cell r="D634" t="str">
            <v>Sony bond</v>
          </cell>
          <cell r="E634" t="str">
            <v>Sony bond</v>
          </cell>
        </row>
        <row r="635">
          <cell r="C635" t="str">
            <v>113327807X</v>
          </cell>
          <cell r="D635" t="str">
            <v>RGV 50V 1MF 12ﾃｰﾌﾟ</v>
          </cell>
          <cell r="E635" t="str">
            <v>RGV 50V 1MF 12 Tape</v>
          </cell>
          <cell r="F635" t="str">
            <v>CT655</v>
          </cell>
        </row>
        <row r="636">
          <cell r="C636" t="str">
            <v>113329603X</v>
          </cell>
          <cell r="D636" t="str">
            <v>RGV 35V  22MF   16MMﾃｰﾌﾟ</v>
          </cell>
          <cell r="E636" t="str">
            <v>RGV 35V  22MF   16MM Tape</v>
          </cell>
          <cell r="F636" t="str">
            <v>CT663</v>
          </cell>
        </row>
        <row r="637">
          <cell r="C637" t="str">
            <v>113329614X</v>
          </cell>
          <cell r="D637" t="str">
            <v>RGV 50V  47MF       ﾃｰﾌﾟ</v>
          </cell>
          <cell r="E637" t="str">
            <v>RGV 50V  47MF Tape</v>
          </cell>
          <cell r="F637" t="str">
            <v>CT664</v>
          </cell>
        </row>
        <row r="638">
          <cell r="C638" t="str">
            <v>113329627X</v>
          </cell>
          <cell r="D638" t="str">
            <v>RGV 25V 100MF       ﾃｰﾌﾟ</v>
          </cell>
          <cell r="E638" t="str">
            <v>RGV 25V 100MF Tape</v>
          </cell>
          <cell r="F638" t="str">
            <v>CT665</v>
          </cell>
        </row>
        <row r="639">
          <cell r="C639" t="str">
            <v>113329632X</v>
          </cell>
          <cell r="D639" t="str">
            <v>RGV 16V 470MF       ﾃｰﾌﾟ</v>
          </cell>
          <cell r="E639" t="str">
            <v>RGV 16V 470MF Tape</v>
          </cell>
          <cell r="F639" t="str">
            <v>CT666</v>
          </cell>
        </row>
        <row r="640">
          <cell r="C640" t="str">
            <v>113329649X</v>
          </cell>
          <cell r="D640" t="str">
            <v>RZV 16V 47MF        ﾃ-ﾌﾟ</v>
          </cell>
          <cell r="E640" t="str">
            <v>RZV 16V 47MF Tape</v>
          </cell>
          <cell r="F640" t="str">
            <v>CT667</v>
          </cell>
        </row>
        <row r="641">
          <cell r="C641" t="str">
            <v>113329940X</v>
          </cell>
          <cell r="D641" t="str">
            <v>RGV 16V   10MF    12ﾃｰﾌﾟ</v>
          </cell>
          <cell r="E641" t="str">
            <v>RGV 16V   10MF  12 Tape</v>
          </cell>
          <cell r="F641" t="str">
            <v>CT670</v>
          </cell>
        </row>
        <row r="642">
          <cell r="C642" t="str">
            <v>113420056X</v>
          </cell>
          <cell r="D642" t="str">
            <v>RGV 50V  2.2MF    12ﾃｰﾌﾟ</v>
          </cell>
          <cell r="E642" t="str">
            <v>RGV 50V  2.2MF 12 Tape</v>
          </cell>
          <cell r="F642" t="str">
            <v>CT671</v>
          </cell>
        </row>
        <row r="643">
          <cell r="C643" t="str">
            <v>113329960X</v>
          </cell>
          <cell r="D643" t="str">
            <v>RGV 6.3V  22MF    12ﾃｰﾌﾟ</v>
          </cell>
          <cell r="E643" t="str">
            <v>RGV 6.3V  22MF    12 Tape</v>
          </cell>
          <cell r="F643" t="str">
            <v>CT702</v>
          </cell>
        </row>
        <row r="644">
          <cell r="C644" t="str">
            <v>113420012X</v>
          </cell>
          <cell r="D644" t="str">
            <v>RGV 25V  4.7MF    12ﾃｰﾌﾟ</v>
          </cell>
          <cell r="E644" t="str">
            <v>RGV 25V  4.7MF    12 Tape</v>
          </cell>
          <cell r="F644" t="str">
            <v>CT703</v>
          </cell>
        </row>
        <row r="645">
          <cell r="C645" t="str">
            <v>113420825X</v>
          </cell>
          <cell r="D645" t="str">
            <v>RGV 35V 100MF</v>
          </cell>
          <cell r="E645" t="str">
            <v>RGV 35V 100MF</v>
          </cell>
          <cell r="F645" t="str">
            <v>CT723</v>
          </cell>
        </row>
        <row r="646">
          <cell r="C646" t="str">
            <v>113423972X</v>
          </cell>
          <cell r="D646" t="str">
            <v>RGV 50V 10MF            TAPING</v>
          </cell>
          <cell r="E646" t="str">
            <v>RGV 50V 10MF            TAPING</v>
          </cell>
          <cell r="F646" t="str">
            <v>CT738</v>
          </cell>
        </row>
        <row r="647">
          <cell r="C647" t="str">
            <v>113328622X</v>
          </cell>
          <cell r="D647" t="str">
            <v>EEV-HB6.3V 22MF R-TAPING</v>
          </cell>
          <cell r="E647" t="str">
            <v>EEV-HB6.3V 22MF R-TAPING</v>
          </cell>
          <cell r="F647" t="str">
            <v>CT744</v>
          </cell>
        </row>
        <row r="648">
          <cell r="C648">
            <v>1133288390</v>
          </cell>
          <cell r="D648" t="str">
            <v>YXF 25V 470MF</v>
          </cell>
          <cell r="E648" t="str">
            <v>YXF 25V 470MF</v>
          </cell>
          <cell r="F648" t="str">
            <v>SA038</v>
          </cell>
        </row>
        <row r="649">
          <cell r="C649">
            <v>1133288110</v>
          </cell>
          <cell r="D649" t="str">
            <v>YXF 10V 470MF</v>
          </cell>
          <cell r="E649" t="str">
            <v>YXF 10V 470MF</v>
          </cell>
          <cell r="F649" t="str">
            <v>SB006</v>
          </cell>
        </row>
        <row r="650">
          <cell r="C650">
            <v>1133288840</v>
          </cell>
          <cell r="D650" t="str">
            <v>CE04 YXF 10V1000MF</v>
          </cell>
          <cell r="E650" t="str">
            <v>CE04 YXF 10V1000MF</v>
          </cell>
          <cell r="F650" t="str">
            <v>SB008</v>
          </cell>
        </row>
        <row r="651">
          <cell r="C651">
            <v>1133295390</v>
          </cell>
          <cell r="D651" t="str">
            <v>YXF 25V 100MF</v>
          </cell>
          <cell r="E651" t="str">
            <v>YXF 25V 100MF</v>
          </cell>
          <cell r="F651" t="str">
            <v>SB011</v>
          </cell>
        </row>
        <row r="652">
          <cell r="C652">
            <v>1133287320</v>
          </cell>
          <cell r="D652" t="str">
            <v>YXF 10V 220MF</v>
          </cell>
          <cell r="E652" t="str">
            <v>YXF 10V 220MF</v>
          </cell>
          <cell r="F652" t="str">
            <v>SB018</v>
          </cell>
        </row>
        <row r="653">
          <cell r="C653">
            <v>1133296940</v>
          </cell>
          <cell r="D653" t="str">
            <v>ZA 16V470MF</v>
          </cell>
          <cell r="E653" t="str">
            <v>ZA 16V470MF</v>
          </cell>
          <cell r="F653" t="str">
            <v>SB020</v>
          </cell>
        </row>
        <row r="654">
          <cell r="C654">
            <v>1133295910</v>
          </cell>
          <cell r="D654" t="str">
            <v>CE04 MH7 16V 100MF</v>
          </cell>
          <cell r="E654" t="str">
            <v>CE04 MH7 16V 100MF</v>
          </cell>
          <cell r="F654" t="str">
            <v>SB022</v>
          </cell>
        </row>
        <row r="655">
          <cell r="C655">
            <v>1133298890</v>
          </cell>
          <cell r="D655" t="str">
            <v>YXF 35V 470MF</v>
          </cell>
          <cell r="E655" t="str">
            <v>YXF 35V 470MF</v>
          </cell>
          <cell r="F655" t="str">
            <v>SB024</v>
          </cell>
        </row>
        <row r="656">
          <cell r="C656">
            <v>1133290160</v>
          </cell>
          <cell r="D656" t="str">
            <v>YXF 35V 1000MF</v>
          </cell>
          <cell r="E656" t="str">
            <v>YXF 35V 1000MF</v>
          </cell>
          <cell r="F656" t="str">
            <v>SB026</v>
          </cell>
        </row>
        <row r="657">
          <cell r="C657">
            <v>1133295460</v>
          </cell>
          <cell r="D657" t="str">
            <v>NXA 25V 470MF BP</v>
          </cell>
          <cell r="E657" t="str">
            <v>NXA 25V 470MF BP</v>
          </cell>
          <cell r="F657" t="str">
            <v>SB037</v>
          </cell>
        </row>
        <row r="658">
          <cell r="C658">
            <v>1133288550</v>
          </cell>
          <cell r="D658" t="str">
            <v>CE04 YXF 16V 470MF</v>
          </cell>
          <cell r="E658" t="str">
            <v>CE04 YXF 16V 470MF</v>
          </cell>
          <cell r="F658" t="str">
            <v>SB044</v>
          </cell>
        </row>
        <row r="659">
          <cell r="C659">
            <v>1133288240</v>
          </cell>
          <cell r="D659" t="str">
            <v>YXF 16V 100MF</v>
          </cell>
          <cell r="E659" t="str">
            <v>YXF 16V 100MF</v>
          </cell>
          <cell r="F659" t="str">
            <v>SB045</v>
          </cell>
        </row>
        <row r="660">
          <cell r="C660">
            <v>1133298740</v>
          </cell>
          <cell r="D660" t="str">
            <v>YXF 16V 1000MF</v>
          </cell>
          <cell r="E660" t="str">
            <v>YXF 16V 1000MF</v>
          </cell>
          <cell r="F660" t="str">
            <v>SC012</v>
          </cell>
        </row>
        <row r="661">
          <cell r="C661">
            <v>1133290610</v>
          </cell>
          <cell r="D661" t="str">
            <v>YXG 35V560MF</v>
          </cell>
          <cell r="E661" t="str">
            <v>YXG 35V560MF</v>
          </cell>
          <cell r="F661" t="str">
            <v>SC014</v>
          </cell>
        </row>
        <row r="662">
          <cell r="C662">
            <v>1133290290</v>
          </cell>
          <cell r="D662" t="str">
            <v>NXA 35V 470MF</v>
          </cell>
          <cell r="E662" t="str">
            <v>NXA 35V 470MF</v>
          </cell>
          <cell r="F662" t="str">
            <v>SC016</v>
          </cell>
        </row>
        <row r="663">
          <cell r="C663">
            <v>1134239690</v>
          </cell>
          <cell r="D663" t="str">
            <v>NXA 10V1000MF BP</v>
          </cell>
          <cell r="E663" t="str">
            <v>NXA 10V1000MF BP</v>
          </cell>
          <cell r="F663" t="str">
            <v>SC027</v>
          </cell>
        </row>
        <row r="664">
          <cell r="C664">
            <v>1133288660</v>
          </cell>
          <cell r="D664" t="str">
            <v>CE04 YXF 50V 10MF</v>
          </cell>
          <cell r="E664" t="str">
            <v>CE04 YXF 50V 10MF</v>
          </cell>
          <cell r="F664" t="str">
            <v>SD043</v>
          </cell>
        </row>
        <row r="665">
          <cell r="C665" t="str">
            <v>100031821B</v>
          </cell>
          <cell r="D665" t="str">
            <v>SWﾃﾞﾝｹﾞﾝRPS-7240</v>
          </cell>
          <cell r="E665" t="str">
            <v>Switching  Power Supply RPS-7240</v>
          </cell>
          <cell r="F665" t="str">
            <v>SN006</v>
          </cell>
        </row>
        <row r="666">
          <cell r="C666">
            <v>1331290120</v>
          </cell>
          <cell r="E666" t="str">
            <v>VC-4103 Manual (JPN)</v>
          </cell>
          <cell r="F666" t="str">
            <v>SD053</v>
          </cell>
        </row>
        <row r="667">
          <cell r="C667">
            <v>1331290250</v>
          </cell>
          <cell r="E667" t="str">
            <v>VP-9103 Manual (JPN)</v>
          </cell>
          <cell r="F667" t="str">
            <v>SD056</v>
          </cell>
        </row>
        <row r="668">
          <cell r="C668" t="str">
            <v>133127957B</v>
          </cell>
          <cell r="D668" t="str">
            <v>CPV09 ﾄﾘｾﾂ(JPN)</v>
          </cell>
          <cell r="E668" t="str">
            <v>CPV09 Manual (JPN)</v>
          </cell>
          <cell r="F668" t="str">
            <v>SE055</v>
          </cell>
        </row>
        <row r="669">
          <cell r="C669">
            <v>1331283250</v>
          </cell>
          <cell r="D669" t="str">
            <v>S2950 ﾄﾘｾﾂ(JPN)</v>
          </cell>
          <cell r="E669" t="str">
            <v>S2950 Manual (JPN)</v>
          </cell>
          <cell r="F669" t="str">
            <v>SE056</v>
          </cell>
        </row>
        <row r="670">
          <cell r="C670">
            <v>1331284240</v>
          </cell>
          <cell r="D670" t="str">
            <v>ZPCD901J ﾄﾘｾﾂ(JPN)</v>
          </cell>
          <cell r="E670" t="str">
            <v>ZPCD901J Manual (JPN)</v>
          </cell>
          <cell r="F670" t="str">
            <v>SE057</v>
          </cell>
        </row>
        <row r="671">
          <cell r="C671">
            <v>1331280350</v>
          </cell>
          <cell r="D671" t="str">
            <v>CPV09SS ﾄﾘｾﾂ(JPN)</v>
          </cell>
          <cell r="E671" t="str">
            <v>CPV09SS Manual (JPN)</v>
          </cell>
          <cell r="F671" t="str">
            <v>SE058</v>
          </cell>
        </row>
        <row r="672">
          <cell r="C672" t="str">
            <v>133125582C</v>
          </cell>
          <cell r="D672" t="str">
            <v>TCR0350 ﾄﾘｾﾂ(JPN)</v>
          </cell>
          <cell r="E672" t="str">
            <v>TCR0350 Manual (JPN)</v>
          </cell>
          <cell r="F672" t="str">
            <v>SE059</v>
          </cell>
        </row>
        <row r="673">
          <cell r="C673">
            <v>1331285250</v>
          </cell>
          <cell r="D673" t="str">
            <v>CMS161D ﾄﾘｾﾂ (ENG)</v>
          </cell>
          <cell r="E673" t="str">
            <v>CMS161D Manual (ENG)</v>
          </cell>
          <cell r="F673" t="str">
            <v>SE060</v>
          </cell>
        </row>
        <row r="674">
          <cell r="C674" t="str">
            <v>133128020B</v>
          </cell>
          <cell r="D674" t="str">
            <v>CCV10SS ﾄﾘｾﾂ (JPN)</v>
          </cell>
          <cell r="E674" t="str">
            <v>CCV10SS Manual (JPN)</v>
          </cell>
          <cell r="F674" t="str">
            <v>SE061</v>
          </cell>
        </row>
        <row r="675">
          <cell r="C675">
            <v>1331282330</v>
          </cell>
          <cell r="D675" t="str">
            <v>CPV04 ﾄﾘｾﾂ(JPN)</v>
          </cell>
          <cell r="E675" t="str">
            <v>CPV04 Manual (JPN)</v>
          </cell>
          <cell r="F675" t="str">
            <v>SE062</v>
          </cell>
        </row>
        <row r="676">
          <cell r="C676" t="str">
            <v>133128295A</v>
          </cell>
          <cell r="D676" t="str">
            <v>C2900 ﾄﾘｾﾂ(JPN)</v>
          </cell>
          <cell r="E676" t="str">
            <v>C2900 Manual (JPN)</v>
          </cell>
          <cell r="F676" t="str">
            <v>SE063</v>
          </cell>
        </row>
        <row r="677">
          <cell r="C677">
            <v>1331284460</v>
          </cell>
          <cell r="D677" t="str">
            <v>ZCYH601 ﾄﾘｾﾂ(JPN)</v>
          </cell>
          <cell r="E677" t="str">
            <v>ZCYH601 Manual (JPN)</v>
          </cell>
          <cell r="F677" t="str">
            <v>SE064</v>
          </cell>
        </row>
        <row r="678">
          <cell r="C678" t="str">
            <v>133127948D</v>
          </cell>
          <cell r="D678" t="str">
            <v>CCV10 ﾄﾘｾﾂ (JPN)</v>
          </cell>
          <cell r="E678" t="str">
            <v>CCV10 Manual (JPN)</v>
          </cell>
          <cell r="F678" t="str">
            <v>SE065</v>
          </cell>
        </row>
        <row r="679">
          <cell r="C679" t="str">
            <v>133212505B</v>
          </cell>
          <cell r="D679" t="str">
            <v>CP10AL CDU ｾｯﾃｲﾁｭｳｲｼｮ</v>
          </cell>
          <cell r="E679" t="str">
            <v xml:space="preserve">CP10AL CDU Caution </v>
          </cell>
          <cell r="F679" t="str">
            <v>SF001</v>
          </cell>
        </row>
        <row r="680">
          <cell r="C680">
            <v>1332125160</v>
          </cell>
          <cell r="D680" t="str">
            <v>CMC0100 ｾｯﾁｼﾞｮｳﾉﾁｭｳｲ</v>
          </cell>
          <cell r="E680" t="str">
            <v>CMC0100 Caution</v>
          </cell>
          <cell r="F680" t="str">
            <v>SF002</v>
          </cell>
        </row>
        <row r="681">
          <cell r="C681" t="str">
            <v>133124138A</v>
          </cell>
          <cell r="D681" t="str">
            <v>CP10AL ﾄﾘｾﾂ(JPN)</v>
          </cell>
          <cell r="E681" t="str">
            <v>CP10AL Manual (JPN)</v>
          </cell>
          <cell r="F681" t="str">
            <v>SF003</v>
          </cell>
        </row>
        <row r="682">
          <cell r="C682" t="str">
            <v>133125353C</v>
          </cell>
          <cell r="D682" t="str">
            <v>CMS40P ﾄﾘｾﾂ(JPN)</v>
          </cell>
          <cell r="E682" t="str">
            <v>CMS40P Manual (JPN)</v>
          </cell>
          <cell r="F682" t="str">
            <v>SF004</v>
          </cell>
        </row>
        <row r="683">
          <cell r="C683">
            <v>1332125500</v>
          </cell>
          <cell r="D683" t="str">
            <v>ﾚﾝﾗｸｻｷｲﾁﾗﾝ</v>
          </cell>
          <cell r="E683" t="str">
            <v>Information Address</v>
          </cell>
          <cell r="F683" t="str">
            <v>SF007</v>
          </cell>
        </row>
        <row r="684">
          <cell r="C684" t="str">
            <v>133214112A</v>
          </cell>
          <cell r="D684" t="str">
            <v>CMS40P ﾁｭｳｲｶﾞｷ</v>
          </cell>
          <cell r="E684" t="str">
            <v>CMS40P Caution</v>
          </cell>
          <cell r="F684" t="str">
            <v>SF008</v>
          </cell>
        </row>
        <row r="685">
          <cell r="C685" t="str">
            <v>133125599B</v>
          </cell>
          <cell r="D685" t="str">
            <v>CMC0150 ﾄﾘｾﾂ(JPN)</v>
          </cell>
          <cell r="E685" t="str">
            <v>CMC0150 Manual (JPN)</v>
          </cell>
          <cell r="F685" t="str">
            <v>SF009</v>
          </cell>
        </row>
        <row r="686">
          <cell r="C686" t="str">
            <v>133213601A</v>
          </cell>
          <cell r="D686" t="str">
            <v>ｾｯﾁｼﾞｮｳﾉｺﾞﾁｭｳｲ(ﾜ･ｴｲ)</v>
          </cell>
          <cell r="E686" t="str">
            <v>Set Up Caution (JPN-ENG)</v>
          </cell>
          <cell r="F686" t="str">
            <v>SF010</v>
          </cell>
        </row>
        <row r="687">
          <cell r="C687">
            <v>1332127940</v>
          </cell>
          <cell r="D687" t="str">
            <v>ｾｺﾑ PL ﾁｭｳｲｼｮ NO.1</v>
          </cell>
          <cell r="E687" t="str">
            <v>SECOM PL Caution NO.1</v>
          </cell>
          <cell r="F687" t="str">
            <v>SF011</v>
          </cell>
        </row>
        <row r="688">
          <cell r="C688" t="str">
            <v>133124260B</v>
          </cell>
          <cell r="D688" t="str">
            <v>CMC0100 ﾄﾘｾﾂ(JPN)</v>
          </cell>
          <cell r="E688" t="str">
            <v>CMC0100 Manual (JPN)</v>
          </cell>
          <cell r="F688" t="str">
            <v>SF012</v>
          </cell>
        </row>
        <row r="689">
          <cell r="C689" t="str">
            <v>133124273B</v>
          </cell>
          <cell r="D689" t="str">
            <v>CMC0120 ﾄﾘｾﾂ(JPN)</v>
          </cell>
          <cell r="E689" t="str">
            <v>CMC0120 Manual (JPN)</v>
          </cell>
          <cell r="F689" t="str">
            <v>SF014</v>
          </cell>
        </row>
        <row r="690">
          <cell r="C690">
            <v>1332129540</v>
          </cell>
          <cell r="D690" t="str">
            <v>ｱﾝｾﾞﾝｼﾞｮｳﾉｺﾞﾁｭｳｲ ACｷｷ</v>
          </cell>
          <cell r="E690" t="str">
            <v>Safety Caution</v>
          </cell>
          <cell r="F690" t="str">
            <v>SF015</v>
          </cell>
        </row>
        <row r="691">
          <cell r="C691" t="str">
            <v>133124154A</v>
          </cell>
          <cell r="D691" t="str">
            <v>CP40L ﾄﾘｾﾂ(JPN)</v>
          </cell>
          <cell r="E691" t="str">
            <v>CP40L Manual (JPN)</v>
          </cell>
          <cell r="F691" t="str">
            <v>SF016</v>
          </cell>
        </row>
        <row r="692">
          <cell r="C692" t="str">
            <v>133127971A</v>
          </cell>
          <cell r="D692" t="str">
            <v>CMS161D ﾄﾘｾﾂ(JPN)</v>
          </cell>
          <cell r="E692" t="str">
            <v>CMS161D Manual (JPN)</v>
          </cell>
          <cell r="F692" t="str">
            <v>SF021</v>
          </cell>
        </row>
        <row r="693">
          <cell r="C693" t="str">
            <v>133127986A</v>
          </cell>
          <cell r="D693" t="str">
            <v>CMS161S ﾄﾘｾﾂ(JPN)</v>
          </cell>
          <cell r="E693" t="str">
            <v>CMS161S Manual (JPN)</v>
          </cell>
          <cell r="F693" t="str">
            <v>SF022</v>
          </cell>
        </row>
        <row r="694">
          <cell r="C694">
            <v>1331281100</v>
          </cell>
          <cell r="D694" t="str">
            <v>CMS0140 ﾄﾘｾﾂ (JPN)</v>
          </cell>
          <cell r="E694" t="str">
            <v>CMS0140 Manual (JPN)</v>
          </cell>
          <cell r="F694" t="str">
            <v>SF023</v>
          </cell>
        </row>
        <row r="695">
          <cell r="C695">
            <v>1331281230</v>
          </cell>
          <cell r="D695" t="str">
            <v>CMS0160 ﾄﾘｾﾂ (JPN)</v>
          </cell>
          <cell r="E695" t="str">
            <v>CMS0160 Manual (JPN)</v>
          </cell>
          <cell r="F695" t="str">
            <v>SF024</v>
          </cell>
        </row>
        <row r="696">
          <cell r="C696" t="str">
            <v>1331285670</v>
          </cell>
          <cell r="D696" t="str">
            <v>CCV40-3 ﾄﾘｾﾂ(JPN)</v>
          </cell>
          <cell r="E696" t="str">
            <v>CCV40-3 Manual (JPN)</v>
          </cell>
          <cell r="F696" t="str">
            <v>SO041</v>
          </cell>
        </row>
        <row r="697">
          <cell r="C697" t="str">
            <v>133127993B</v>
          </cell>
          <cell r="D697" t="str">
            <v>CCC110 ﾄﾘｾﾂ(JPN)</v>
          </cell>
          <cell r="E697" t="str">
            <v>CCC110 Manual (JPN)</v>
          </cell>
          <cell r="F697" t="str">
            <v>SO042</v>
          </cell>
        </row>
        <row r="698">
          <cell r="C698" t="str">
            <v>133128183D</v>
          </cell>
          <cell r="D698" t="str">
            <v>CCV40SS ﾄﾘｾﾂ(JPN)</v>
          </cell>
          <cell r="E698" t="str">
            <v>CCV40SS Manual (JPN)</v>
          </cell>
          <cell r="F698" t="str">
            <v>SO043</v>
          </cell>
        </row>
        <row r="699">
          <cell r="C699" t="str">
            <v>133128512C</v>
          </cell>
          <cell r="D699" t="str">
            <v>CCV20 ﾄﾘｾﾂ(JPN)</v>
          </cell>
          <cell r="E699" t="str">
            <v>CCV20 Manual (JPN)</v>
          </cell>
          <cell r="F699" t="str">
            <v>SO044</v>
          </cell>
        </row>
        <row r="700">
          <cell r="C700">
            <v>1331286950</v>
          </cell>
          <cell r="D700" t="str">
            <v>CCV14 ﾄﾘｾﾂ(ENG)</v>
          </cell>
          <cell r="E700" t="str">
            <v>CCV14 Manual (ENG)</v>
          </cell>
          <cell r="F700" t="str">
            <v>SO045</v>
          </cell>
        </row>
        <row r="701">
          <cell r="C701">
            <v>1331288170</v>
          </cell>
          <cell r="D701" t="str">
            <v>CCV14CS Manual (ENG)</v>
          </cell>
          <cell r="E701" t="str">
            <v>CCV14CS Manual (ENG)</v>
          </cell>
          <cell r="F701" t="str">
            <v>SO046</v>
          </cell>
        </row>
        <row r="702">
          <cell r="C702">
            <v>1331287650</v>
          </cell>
          <cell r="D702" t="str">
            <v>CCV14-2 Manual (JPN)</v>
          </cell>
          <cell r="E702" t="str">
            <v>CCV14-2 Manual (JPN)</v>
          </cell>
          <cell r="F702" t="str">
            <v>SO047</v>
          </cell>
        </row>
        <row r="703">
          <cell r="C703">
            <v>1331288060</v>
          </cell>
          <cell r="D703" t="str">
            <v>CCV14-CS Manual (JPN)</v>
          </cell>
          <cell r="E703" t="str">
            <v>CCV14-CS Manual (JPN)</v>
          </cell>
          <cell r="F703" t="str">
            <v>SO048</v>
          </cell>
        </row>
        <row r="704">
          <cell r="C704">
            <v>1012152910</v>
          </cell>
          <cell r="D704" t="str">
            <v>TCR0350 ｹ-ｽｷｼﾞ</v>
          </cell>
          <cell r="E704" t="str">
            <v>TCR0350 Plain case</v>
          </cell>
          <cell r="F704" t="str">
            <v>NVL</v>
          </cell>
        </row>
        <row r="705">
          <cell r="C705" t="str">
            <v>Sinki</v>
          </cell>
          <cell r="D705" t="str">
            <v>CCV40 ﾌﾛﾝﾄｶﾊﾞｰ kiji</v>
          </cell>
          <cell r="E705" t="str">
            <v>CCV40 Plain Front Cover</v>
          </cell>
          <cell r="F705" t="str">
            <v>NVL</v>
          </cell>
        </row>
        <row r="706">
          <cell r="C706" t="str">
            <v>Sinki</v>
          </cell>
          <cell r="D706" t="str">
            <v>CCV40 ﾘｱｶﾊﾞｰ kiji</v>
          </cell>
          <cell r="E706" t="str">
            <v>CCV40 Plain Rear Cover</v>
          </cell>
          <cell r="F706" t="str">
            <v>NVL</v>
          </cell>
        </row>
        <row r="707">
          <cell r="C707" t="str">
            <v>Sinki</v>
          </cell>
          <cell r="D707" t="str">
            <v>CCV40 ﾘﾝｸﾞﾅﾂﾄ kiji</v>
          </cell>
          <cell r="E707" t="str">
            <v>CCV40 Plain Ring Nut</v>
          </cell>
          <cell r="F707" t="str">
            <v>NVL</v>
          </cell>
        </row>
        <row r="708">
          <cell r="C708" t="str">
            <v>Sinki</v>
          </cell>
          <cell r="D708" t="str">
            <v>CCV14CS ﾌﾛﾝﾄ kiji</v>
          </cell>
          <cell r="E708" t="str">
            <v>CCV14CS Plain Front</v>
          </cell>
          <cell r="F708" t="str">
            <v>NVL</v>
          </cell>
        </row>
        <row r="709">
          <cell r="C709">
            <v>1010263250</v>
          </cell>
          <cell r="D709" t="str">
            <v>CCV20 ﾚﾝｽﾞｶﾊﾞ-</v>
          </cell>
          <cell r="E709" t="str">
            <v>CCV20 Lens Cover</v>
          </cell>
          <cell r="F709" t="str">
            <v>SH014</v>
          </cell>
        </row>
        <row r="710">
          <cell r="C710">
            <v>1065131160</v>
          </cell>
          <cell r="D710" t="str">
            <v>CCV40 ｵｻｴﾅｯﾄ</v>
          </cell>
          <cell r="E710" t="str">
            <v>CCV40 Osae Nut</v>
          </cell>
          <cell r="F710" t="str">
            <v>SH015</v>
          </cell>
        </row>
        <row r="711">
          <cell r="C711">
            <v>2013523880</v>
          </cell>
          <cell r="D711" t="str">
            <v>CCV40-3 ｻﾝｼｴ-ﾄﾞ ﾇﾘ</v>
          </cell>
          <cell r="E711" t="str">
            <v>CCV40-3 Sun Shade Painting</v>
          </cell>
          <cell r="F711" t="str">
            <v>SO059</v>
          </cell>
        </row>
        <row r="712">
          <cell r="C712" t="str">
            <v>V322100520</v>
          </cell>
          <cell r="D712" t="str">
            <v>ﾎﾟﾘﾌﾞｸﾛ 190X280</v>
          </cell>
          <cell r="E712" t="str">
            <v>Poly bag 190X280</v>
          </cell>
          <cell r="F712" t="str">
            <v>SC051</v>
          </cell>
        </row>
        <row r="713">
          <cell r="C713" t="str">
            <v>V322100180</v>
          </cell>
          <cell r="D713" t="str">
            <v>ﾎﾟﾘﾌﾞｸﾛ 380X580</v>
          </cell>
          <cell r="E713" t="str">
            <v>Poly Bag 390X580</v>
          </cell>
          <cell r="F713" t="str">
            <v>SD021</v>
          </cell>
        </row>
        <row r="714">
          <cell r="C714" t="str">
            <v>V322100360</v>
          </cell>
          <cell r="D714" t="str">
            <v>ﾎﾟﾘﾌﾞｸﾛ 450X850</v>
          </cell>
          <cell r="E714" t="str">
            <v>Poly Bag 450X850</v>
          </cell>
          <cell r="F714" t="str">
            <v>SD022</v>
          </cell>
        </row>
        <row r="715">
          <cell r="C715" t="str">
            <v>V322100210</v>
          </cell>
          <cell r="D715" t="str">
            <v>ﾎﾟﾘﾌﾞｸﾛ 220*360</v>
          </cell>
          <cell r="E715" t="str">
            <v>Poly Bag 220X360</v>
          </cell>
          <cell r="F715" t="str">
            <v>SD023</v>
          </cell>
        </row>
        <row r="716">
          <cell r="C716" t="str">
            <v>V322100430</v>
          </cell>
          <cell r="D716" t="str">
            <v>ﾎﾟﾘﾌﾞｸﾛ 120X200</v>
          </cell>
          <cell r="E716" t="str">
            <v>Poly Bag 120X200</v>
          </cell>
          <cell r="F716" t="str">
            <v>SD024</v>
          </cell>
        </row>
        <row r="717">
          <cell r="C717">
            <v>6321310950</v>
          </cell>
          <cell r="D717" t="str">
            <v>ｴｱｰｷｬｯﾌﾟ 290*740(140ﾌｸﾛ)</v>
          </cell>
          <cell r="E717" t="str">
            <v>Air Cap 290*740(140 Bag)</v>
          </cell>
          <cell r="F717" t="str">
            <v>SG032</v>
          </cell>
        </row>
        <row r="718">
          <cell r="C718">
            <v>1322102160</v>
          </cell>
          <cell r="D718" t="str">
            <v>ﾎﾟﾘﾌﾞｸﾛ  75*100*0.05</v>
          </cell>
          <cell r="E718" t="str">
            <v>Poly bag  75*100*0.05</v>
          </cell>
          <cell r="F718" t="str">
            <v>SQ016</v>
          </cell>
        </row>
        <row r="719">
          <cell r="C719" t="str">
            <v>V035230511</v>
          </cell>
          <cell r="E719" t="str">
            <v>TVC CP10AL NTSC Comp Chip KU P3680</v>
          </cell>
          <cell r="F719" t="str">
            <v>SP001</v>
          </cell>
        </row>
        <row r="720">
          <cell r="C720" t="str">
            <v>V035230512</v>
          </cell>
          <cell r="E720" t="str">
            <v>TVC CP40L NTSC Comp Chip KU P6460</v>
          </cell>
          <cell r="F720" t="str">
            <v>SP002</v>
          </cell>
        </row>
        <row r="721">
          <cell r="C721" t="str">
            <v>V035230513</v>
          </cell>
          <cell r="E721" t="str">
            <v>TVC CP40SAL NTSC Comp Chip KU P6500</v>
          </cell>
          <cell r="F721" t="str">
            <v>SP003</v>
          </cell>
        </row>
        <row r="722">
          <cell r="C722" t="str">
            <v>V035230514</v>
          </cell>
          <cell r="E722" t="str">
            <v>TVC CMS40P Main Chip KU  N8860</v>
          </cell>
          <cell r="F722" t="str">
            <v>SP004</v>
          </cell>
        </row>
        <row r="723">
          <cell r="C723" t="str">
            <v>V035230515</v>
          </cell>
          <cell r="E723" t="str">
            <v>TVC CMS40P Sub Chip KU N8900</v>
          </cell>
          <cell r="F723" t="str">
            <v>SP005</v>
          </cell>
        </row>
        <row r="724">
          <cell r="C724" t="str">
            <v>V035230516</v>
          </cell>
          <cell r="E724" t="str">
            <v>TVC CMS160D SW Chip KU P2660</v>
          </cell>
          <cell r="F724" t="str">
            <v>SP006</v>
          </cell>
        </row>
        <row r="725">
          <cell r="C725" t="str">
            <v>V035230517</v>
          </cell>
          <cell r="E725" t="str">
            <v>TVC CMS160D BNC Chip KU P2680</v>
          </cell>
          <cell r="F725" t="str">
            <v>SP007</v>
          </cell>
        </row>
        <row r="726">
          <cell r="C726" t="str">
            <v>V035230518</v>
          </cell>
          <cell r="E726" t="str">
            <v>TVC CMS90D SW Chip KU P2720</v>
          </cell>
          <cell r="F726" t="str">
            <v>SP008</v>
          </cell>
        </row>
        <row r="727">
          <cell r="C727" t="str">
            <v>V035230519</v>
          </cell>
          <cell r="E727" t="str">
            <v>TVC CMS90D BNC Chip KU P2740</v>
          </cell>
          <cell r="F727" t="str">
            <v>SP009</v>
          </cell>
        </row>
        <row r="728">
          <cell r="C728" t="str">
            <v>V035230520</v>
          </cell>
          <cell r="E728" t="str">
            <v>TVC CMS161D MAIN Chip Ku R0072</v>
          </cell>
          <cell r="F728" t="str">
            <v>SP010</v>
          </cell>
        </row>
        <row r="729">
          <cell r="C729" t="str">
            <v>V035230521</v>
          </cell>
          <cell r="E729" t="str">
            <v>TVC CMS161S MAIN Chip Ku R0074</v>
          </cell>
          <cell r="F729" t="str">
            <v>SP011</v>
          </cell>
        </row>
        <row r="730">
          <cell r="C730" t="str">
            <v>V035230522</v>
          </cell>
          <cell r="E730" t="str">
            <v>TVC CMS91D MAIN Chip Ku R0076</v>
          </cell>
          <cell r="F730" t="str">
            <v>SP012</v>
          </cell>
        </row>
        <row r="731">
          <cell r="C731" t="str">
            <v>V035230523</v>
          </cell>
          <cell r="E731" t="str">
            <v>TVC CMS91S MAIN Chip Ku R0078</v>
          </cell>
          <cell r="F731" t="str">
            <v>SP013</v>
          </cell>
        </row>
        <row r="732">
          <cell r="C732" t="str">
            <v>V035230524</v>
          </cell>
          <cell r="D732" t="str">
            <v>CPV09 MAIN ﾁｯﾌﾟKU</v>
          </cell>
          <cell r="E732" t="str">
            <v>TVC CPV09 Main CHIP KU</v>
          </cell>
          <cell r="F732" t="str">
            <v>SP014</v>
          </cell>
        </row>
        <row r="733">
          <cell r="C733" t="str">
            <v>V035230525</v>
          </cell>
          <cell r="D733" t="str">
            <v>CPV09 POWER ﾁｯﾌﾟKU</v>
          </cell>
          <cell r="E733" t="str">
            <v>TVC CPV09 Power CHIPKU</v>
          </cell>
          <cell r="F733" t="str">
            <v>SP015</v>
          </cell>
        </row>
        <row r="734">
          <cell r="C734" t="str">
            <v>V035230526</v>
          </cell>
          <cell r="D734" t="str">
            <v>CPV09 FRONTﾁﾂﾌﾟ KU</v>
          </cell>
          <cell r="E734" t="str">
            <v>TVC CPV09 FRONT CHIP KU</v>
          </cell>
          <cell r="F734" t="str">
            <v>SP016</v>
          </cell>
        </row>
        <row r="735">
          <cell r="C735" t="str">
            <v>V035230527</v>
          </cell>
          <cell r="D735" t="str">
            <v>TCR0350 FRONTﾁｯﾌﾟKUR0045</v>
          </cell>
          <cell r="E735" t="str">
            <v>TVC TCR0350 FRONT CHIP KU R0045</v>
          </cell>
          <cell r="F735" t="str">
            <v>SP017</v>
          </cell>
        </row>
        <row r="736">
          <cell r="C736" t="str">
            <v>V035230528</v>
          </cell>
          <cell r="D736" t="str">
            <v>TCR0350 POWERﾁｯﾌﾟKUR0047</v>
          </cell>
          <cell r="E736" t="str">
            <v>TVC TCR0350 POWER CHIP KU R0047</v>
          </cell>
          <cell r="F736" t="str">
            <v>SP018</v>
          </cell>
        </row>
        <row r="737">
          <cell r="C737" t="str">
            <v>V035230529</v>
          </cell>
          <cell r="E737" t="str">
            <v>TVC CMS91D PAL, NTSC MAIN Chip</v>
          </cell>
          <cell r="F737" t="str">
            <v>SP019</v>
          </cell>
        </row>
        <row r="738">
          <cell r="C738" t="str">
            <v>V035230530</v>
          </cell>
          <cell r="E738" t="str">
            <v>TVC CMS161D PAL, NTSC MAIN Chip Ku</v>
          </cell>
          <cell r="F738" t="str">
            <v>SP020</v>
          </cell>
        </row>
        <row r="739">
          <cell r="C739" t="str">
            <v>V035230531</v>
          </cell>
          <cell r="D739" t="str">
            <v>CV40 POWER ﾁｯﾌﾟKU</v>
          </cell>
          <cell r="E739" t="str">
            <v>CV40 POWER CHIP KU</v>
          </cell>
          <cell r="F739" t="str">
            <v>SP021</v>
          </cell>
        </row>
        <row r="740">
          <cell r="C740" t="str">
            <v>V035230532</v>
          </cell>
          <cell r="D740" t="str">
            <v>CV11 REAR ﾁｯﾌﾟKU</v>
          </cell>
          <cell r="E740" t="str">
            <v>CV11 REAR CHIP KU</v>
          </cell>
          <cell r="F740" t="str">
            <v>SP022</v>
          </cell>
        </row>
        <row r="741">
          <cell r="C741" t="str">
            <v>V035230533</v>
          </cell>
          <cell r="D741" t="str">
            <v>CCV40 CAMERA NEW ﾁｯﾌﾟKU</v>
          </cell>
          <cell r="E741" t="str">
            <v>CCV40 CAMERA NEW CHIP KU</v>
          </cell>
          <cell r="F741" t="str">
            <v>SP023</v>
          </cell>
        </row>
        <row r="742">
          <cell r="C742" t="str">
            <v>V035230534</v>
          </cell>
          <cell r="D742" t="str">
            <v>CPV04ﾌｸｺﾞｳ ﾁﾂﾌﾟKU</v>
          </cell>
          <cell r="E742" t="str">
            <v>CPV04 FUKUGOU CHIP KU</v>
          </cell>
          <cell r="F742" t="str">
            <v>SP024</v>
          </cell>
        </row>
        <row r="743">
          <cell r="C743" t="str">
            <v>V035230535</v>
          </cell>
          <cell r="D743" t="str">
            <v>CV40 SIDE ﾁｯﾌﾟKU</v>
          </cell>
          <cell r="E743" t="str">
            <v>CV40 SIDE ﾁｯﾌﾟKU</v>
          </cell>
          <cell r="F743" t="str">
            <v>SP025</v>
          </cell>
        </row>
        <row r="744">
          <cell r="C744" t="str">
            <v>V035230536</v>
          </cell>
          <cell r="D744" t="str">
            <v>CV20 POWER ﾁﾂﾌﾟKU</v>
          </cell>
          <cell r="E744" t="str">
            <v>CV20 POWER ﾁﾂﾌﾟKU</v>
          </cell>
          <cell r="F744" t="str">
            <v>SP026</v>
          </cell>
        </row>
        <row r="745">
          <cell r="C745" t="str">
            <v>V035230537</v>
          </cell>
          <cell r="D745" t="str">
            <v>CV14 POWER ﾁﾂﾌﾟKU</v>
          </cell>
          <cell r="E745" t="str">
            <v>CV14 POWER ﾁﾂﾌﾟKU</v>
          </cell>
          <cell r="F745" t="str">
            <v>SP027</v>
          </cell>
        </row>
        <row r="746">
          <cell r="C746" t="str">
            <v>V035230538</v>
          </cell>
          <cell r="D746" t="str">
            <v>CV14 REAR ﾁﾂﾌﾟKU</v>
          </cell>
          <cell r="E746" t="str">
            <v>CV14 REAR ﾁﾂﾌﾟKU</v>
          </cell>
          <cell r="F746" t="str">
            <v>SP028</v>
          </cell>
        </row>
        <row r="747">
          <cell r="C747" t="str">
            <v>V035230539</v>
          </cell>
          <cell r="D747" t="str">
            <v>CV14 PAL CAMERA ﾁﾂﾌﾟKU</v>
          </cell>
          <cell r="E747" t="str">
            <v>CV14 PAL CAMERA ﾁﾂﾌﾟKU</v>
          </cell>
          <cell r="F747" t="str">
            <v>SP029</v>
          </cell>
        </row>
        <row r="748">
          <cell r="C748" t="str">
            <v>V035230540</v>
          </cell>
          <cell r="D748" t="str">
            <v>CCC110 ﾁｯﾌﾟKU (R0081)</v>
          </cell>
          <cell r="E748" t="str">
            <v>CCC110 ﾁｯﾌﾟKU (R0081)</v>
          </cell>
          <cell r="F748" t="str">
            <v>SP030</v>
          </cell>
        </row>
        <row r="749">
          <cell r="E749" t="str">
            <v>C2900 Camera</v>
          </cell>
        </row>
        <row r="750">
          <cell r="E750" t="str">
            <v>TVC CP10AL    　(完成品)</v>
          </cell>
        </row>
        <row r="751">
          <cell r="E751" t="str">
            <v>TVC CMC0100 　 (完成品)</v>
          </cell>
        </row>
        <row r="752">
          <cell r="E752" t="str">
            <v>TVC CP40L        (完成品)</v>
          </cell>
        </row>
        <row r="753">
          <cell r="E753" t="str">
            <v>TVC CMC0110    (完成品)</v>
          </cell>
        </row>
        <row r="754">
          <cell r="E754" t="str">
            <v>TVC CP40SAL    (完成品)</v>
          </cell>
        </row>
        <row r="755">
          <cell r="E755" t="str">
            <v>TVC CMC0120    (完成品)</v>
          </cell>
        </row>
        <row r="756">
          <cell r="E756" t="str">
            <v>TVC CMS40P      (完成品)</v>
          </cell>
        </row>
        <row r="757">
          <cell r="E757" t="str">
            <v>TVC CMC0150    (完成品)</v>
          </cell>
        </row>
        <row r="758">
          <cell r="E758" t="str">
            <v>TVC CMS161D   (完成品)</v>
          </cell>
        </row>
        <row r="759">
          <cell r="E759" t="str">
            <v>TVC CMS0160   (完成品)</v>
          </cell>
        </row>
        <row r="760">
          <cell r="E760" t="str">
            <v>TVC CMS161S  (完成品)</v>
          </cell>
        </row>
        <row r="761">
          <cell r="E761" t="str">
            <v>TVC CMS0140   (完成品)</v>
          </cell>
        </row>
        <row r="762">
          <cell r="E762" t="str">
            <v>TVC CMS91D    (完成品)</v>
          </cell>
        </row>
        <row r="763">
          <cell r="E763" t="str">
            <v>TVC CMS0150   (完成品)</v>
          </cell>
        </row>
        <row r="764">
          <cell r="E764" t="str">
            <v>TVC CMS91S    (完成品)</v>
          </cell>
        </row>
        <row r="765">
          <cell r="E765" t="str">
            <v>TVC CMS0130   (完成品)</v>
          </cell>
        </row>
        <row r="766">
          <cell r="E766" t="str">
            <v>TVC CMS91D  PAL (完成品)</v>
          </cell>
        </row>
        <row r="767">
          <cell r="E767" t="str">
            <v>TVC CMS91D  NTSC (完成品)</v>
          </cell>
        </row>
        <row r="768">
          <cell r="E768" t="str">
            <v>TVC CMS161D PAL (完成品)</v>
          </cell>
        </row>
        <row r="769">
          <cell r="E769" t="str">
            <v>TVC CMS161D  NTSC (完成品)</v>
          </cell>
        </row>
        <row r="770">
          <cell r="E770" t="str">
            <v>TVC CPV09  (完成品)</v>
          </cell>
        </row>
        <row r="771">
          <cell r="E771" t="str">
            <v>TVC CPV09 SS  (完成品)</v>
          </cell>
        </row>
        <row r="772">
          <cell r="E772" t="str">
            <v>TVC S2950  (完成品)</v>
          </cell>
        </row>
        <row r="773">
          <cell r="E773" t="str">
            <v>TVC ZP-CD901J  (完成品)</v>
          </cell>
        </row>
        <row r="774">
          <cell r="E774" t="str">
            <v>TVC TCR0350  (完成品)</v>
          </cell>
        </row>
        <row r="775">
          <cell r="C775" t="str">
            <v>111067039X</v>
          </cell>
          <cell r="D775" t="str">
            <v>CXD1267AN-T4  16ﾃ-ﾌﾟ</v>
          </cell>
          <cell r="E775" t="str">
            <v>CXD1267AN-T4  16 TAPE</v>
          </cell>
          <cell r="F775" t="str">
            <v>CT719</v>
          </cell>
        </row>
        <row r="776">
          <cell r="C776">
            <v>1110903290</v>
          </cell>
          <cell r="D776" t="str">
            <v>ICX408AK CCD</v>
          </cell>
          <cell r="E776" t="str">
            <v>ICX408AK CCD</v>
          </cell>
          <cell r="F776" t="str">
            <v>SB054</v>
          </cell>
        </row>
        <row r="777">
          <cell r="C777">
            <v>1110903340</v>
          </cell>
          <cell r="D777" t="str">
            <v>ICX228AK</v>
          </cell>
          <cell r="E777" t="str">
            <v>ICX228AK</v>
          </cell>
          <cell r="F777" t="str">
            <v>SC032</v>
          </cell>
        </row>
        <row r="778">
          <cell r="C778">
            <v>1110903890</v>
          </cell>
          <cell r="D778" t="str">
            <v>ICX229AK</v>
          </cell>
          <cell r="E778" t="str">
            <v>ICX229AK</v>
          </cell>
          <cell r="F778" t="str">
            <v>SO026</v>
          </cell>
        </row>
        <row r="779">
          <cell r="C779" t="str">
            <v>115222043B</v>
          </cell>
          <cell r="D779" t="str">
            <v>P6G-CV40 CAMERA NEW 112*186</v>
          </cell>
          <cell r="E779" t="str">
            <v>P6G-CV40 CAMERA NEW 112*186</v>
          </cell>
          <cell r="F779" t="str">
            <v>CP018</v>
          </cell>
        </row>
        <row r="780">
          <cell r="C780">
            <v>1152711330</v>
          </cell>
          <cell r="D780" t="str">
            <v>P2G-CV40 SIDE 112*116</v>
          </cell>
          <cell r="E780" t="str">
            <v>P2G-CV40 SIDE 112*116</v>
          </cell>
          <cell r="F780" t="str">
            <v>CP020</v>
          </cell>
        </row>
        <row r="781">
          <cell r="C781" t="str">
            <v>111036761X</v>
          </cell>
          <cell r="D781" t="str">
            <v>SB01-05CP-TBｼﾖﾂﾄｷｰ ﾁｯﾌﾟT</v>
          </cell>
          <cell r="E781" t="str">
            <v>SB01-05CP-TB Short Key Chip T</v>
          </cell>
          <cell r="F781" t="str">
            <v>CT011</v>
          </cell>
        </row>
        <row r="782">
          <cell r="C782" t="str">
            <v>113133853X</v>
          </cell>
          <cell r="D782" t="str">
            <v>16V   1MF 267M(F) ﾁｯﾌﾟT</v>
          </cell>
          <cell r="E782" t="str">
            <v>16V   1MF 267M(F) CHIP T</v>
          </cell>
          <cell r="F782" t="str">
            <v>CT144</v>
          </cell>
        </row>
        <row r="783">
          <cell r="C783" t="str">
            <v>113133882X</v>
          </cell>
          <cell r="D783" t="str">
            <v>25V0.47MF 267M(F) ﾁｯﾌﾟT</v>
          </cell>
          <cell r="E783" t="str">
            <v>25V0.47MF 267M(F) CHIP T</v>
          </cell>
          <cell r="F783" t="str">
            <v>CT145</v>
          </cell>
        </row>
        <row r="784">
          <cell r="C784" t="str">
            <v>113133952X</v>
          </cell>
          <cell r="D784" t="str">
            <v>16V  10MF 267M(F) ﾁｯﾌﾟT</v>
          </cell>
          <cell r="E784" t="str">
            <v>16V  10MF 267M(F) CHIP T</v>
          </cell>
          <cell r="F784" t="str">
            <v>CT146</v>
          </cell>
        </row>
        <row r="785">
          <cell r="C785" t="str">
            <v>113134353X</v>
          </cell>
          <cell r="D785" t="str">
            <v>10V  10MF 267E(M) ﾁｯﾌﾟT</v>
          </cell>
          <cell r="E785" t="str">
            <v>10V  10MF 267E(M) CHIP T</v>
          </cell>
          <cell r="F785" t="str">
            <v>CT147</v>
          </cell>
        </row>
        <row r="786">
          <cell r="C786" t="str">
            <v>115443767X</v>
          </cell>
          <cell r="D786" t="str">
            <v>HF50ACC575018-T  12ﾃｰﾌﾟ</v>
          </cell>
          <cell r="E786" t="str">
            <v>HF50ACC575018-T  12 TAPE</v>
          </cell>
          <cell r="F786" t="str">
            <v>CT207</v>
          </cell>
        </row>
        <row r="787">
          <cell r="C787" t="str">
            <v>115443808X</v>
          </cell>
          <cell r="D787" t="str">
            <v>ACF321825-681-T  12ﾃｰﾌﾟ</v>
          </cell>
          <cell r="E787" t="str">
            <v>ACF321825-681-T  12 TAPE</v>
          </cell>
          <cell r="F787" t="str">
            <v>CT208</v>
          </cell>
        </row>
        <row r="788">
          <cell r="C788" t="str">
            <v>111022814X</v>
          </cell>
          <cell r="D788" t="str">
            <v>2SD1048(X6)     TB ﾁｯﾌﾟT</v>
          </cell>
          <cell r="E788" t="str">
            <v>2SD1048(X6)     TB-T</v>
          </cell>
          <cell r="F788" t="str">
            <v>CT210</v>
          </cell>
        </row>
        <row r="789">
          <cell r="C789" t="str">
            <v>111024025X</v>
          </cell>
          <cell r="D789" t="str">
            <v>2SC4399(5)-TL TAPING</v>
          </cell>
          <cell r="E789" t="str">
            <v>2SC4399(5)-TL TAPING</v>
          </cell>
          <cell r="F789" t="str">
            <v>CT211</v>
          </cell>
        </row>
        <row r="790">
          <cell r="C790" t="str">
            <v>111039728X</v>
          </cell>
          <cell r="D790" t="str">
            <v>DZD6.8Z-TA         ﾁｯﾌﾟT</v>
          </cell>
          <cell r="E790" t="str">
            <v xml:space="preserve">6.8Z- DZD6.8Z-TA  </v>
          </cell>
          <cell r="F790" t="str">
            <v>CT218</v>
          </cell>
        </row>
        <row r="791">
          <cell r="C791" t="str">
            <v>111067637X</v>
          </cell>
          <cell r="D791" t="str">
            <v>AN77L09M-E1       12ﾃ-ﾌﾟ</v>
          </cell>
          <cell r="E791" t="str">
            <v>AN77L09M-E1       12 Tape</v>
          </cell>
          <cell r="F791" t="str">
            <v>CT221</v>
          </cell>
        </row>
        <row r="792">
          <cell r="C792" t="str">
            <v>111068601X</v>
          </cell>
          <cell r="D792" t="str">
            <v>NJM431U TE1 TAPING</v>
          </cell>
          <cell r="E792" t="str">
            <v>NJM431U TE1 TAPING</v>
          </cell>
          <cell r="F792" t="str">
            <v>CT223</v>
          </cell>
        </row>
        <row r="793">
          <cell r="C793" t="str">
            <v>113133918X</v>
          </cell>
          <cell r="D793" t="str">
            <v>35V0.22MF 267M(F) ﾁｯﾌﾟT</v>
          </cell>
          <cell r="E793" t="str">
            <v>35V0.22MF 267M(F) Chip T</v>
          </cell>
          <cell r="F793" t="str">
            <v>CT276</v>
          </cell>
        </row>
        <row r="794">
          <cell r="C794" t="str">
            <v>113134421X</v>
          </cell>
          <cell r="D794" t="str">
            <v>20V 4.7MF 267E(M) ﾁｯﾌﾟT</v>
          </cell>
          <cell r="E794" t="str">
            <v>20V 4.7MF 267E(M) Chip T</v>
          </cell>
          <cell r="F794" t="str">
            <v>CT277</v>
          </cell>
        </row>
        <row r="795">
          <cell r="C795" t="str">
            <v>113134849X</v>
          </cell>
          <cell r="D795" t="str">
            <v>MCM 20V3.3MF      ﾁｯﾌﾟT</v>
          </cell>
          <cell r="E795" t="str">
            <v>20MCM335MATER</v>
          </cell>
          <cell r="F795" t="str">
            <v>CT278</v>
          </cell>
        </row>
        <row r="796">
          <cell r="C796" t="str">
            <v>113134858X</v>
          </cell>
          <cell r="D796" t="str">
            <v>MCM 35V 1MF       ﾁｯﾌﾟT</v>
          </cell>
          <cell r="E796" t="str">
            <v xml:space="preserve">35MCM105MATER </v>
          </cell>
          <cell r="F796" t="str">
            <v>CT279</v>
          </cell>
        </row>
        <row r="797">
          <cell r="C797" t="str">
            <v>113134887X</v>
          </cell>
          <cell r="D797" t="str">
            <v>35V  3.3MF   267E  ﾁｯﾌﾟT</v>
          </cell>
          <cell r="E797" t="str">
            <v>35V  3.3MF   267E  Chip T</v>
          </cell>
          <cell r="F797" t="str">
            <v>CT280</v>
          </cell>
        </row>
        <row r="798">
          <cell r="C798" t="str">
            <v>113135091X</v>
          </cell>
          <cell r="D798" t="str">
            <v>3528B 6.3V 47MF</v>
          </cell>
          <cell r="E798" t="str">
            <v>6MCM476MB2TER</v>
          </cell>
          <cell r="F798" t="str">
            <v>CT281</v>
          </cell>
        </row>
        <row r="799">
          <cell r="C799" t="str">
            <v>113135127X</v>
          </cell>
          <cell r="D799" t="str">
            <v>6032C 10V 47MF</v>
          </cell>
          <cell r="E799" t="str">
            <v>10MCM476MCTER</v>
          </cell>
          <cell r="F799" t="str">
            <v>CT282</v>
          </cell>
        </row>
        <row r="800">
          <cell r="C800" t="str">
            <v>113135132X</v>
          </cell>
          <cell r="D800" t="str">
            <v>3216A 16V 4.7MF 267E</v>
          </cell>
          <cell r="E800" t="str">
            <v>16MCM475MATER</v>
          </cell>
          <cell r="F800" t="str">
            <v>CT283</v>
          </cell>
        </row>
        <row r="801">
          <cell r="C801" t="str">
            <v>112066516X</v>
          </cell>
          <cell r="D801" t="str">
            <v>RH03AVAN3J 1K  ChipT</v>
          </cell>
          <cell r="E801" t="str">
            <v>RH03AVA13X</v>
          </cell>
          <cell r="F801" t="str">
            <v>CT300</v>
          </cell>
        </row>
        <row r="802">
          <cell r="C802" t="str">
            <v>113135114X</v>
          </cell>
          <cell r="D802" t="str">
            <v>6032C3 25V 10MF</v>
          </cell>
          <cell r="E802" t="str">
            <v>6032C3 25V 10MF</v>
          </cell>
          <cell r="F802" t="str">
            <v>CT308</v>
          </cell>
        </row>
        <row r="803">
          <cell r="C803" t="str">
            <v>113134869X</v>
          </cell>
          <cell r="D803" t="str">
            <v>MCE    6.3V   10MF ﾁｯﾌﾟT</v>
          </cell>
          <cell r="E803" t="str">
            <v>MCE    6.3V   10MF Chip T</v>
          </cell>
          <cell r="F803" t="str">
            <v>CT315</v>
          </cell>
        </row>
        <row r="804">
          <cell r="C804" t="str">
            <v>111063998X</v>
          </cell>
          <cell r="D804" t="str">
            <v>ﾐｭPC4570G    T1 32MMﾃｰﾌﾟ</v>
          </cell>
          <cell r="E804" t="str">
            <v>PC4570G    T1 32MM Tape</v>
          </cell>
          <cell r="F804" t="str">
            <v>CT601</v>
          </cell>
        </row>
        <row r="805">
          <cell r="C805" t="str">
            <v>111066748X</v>
          </cell>
          <cell r="D805" t="str">
            <v>NJM2241M  T1    24MMﾃ-ﾌﾟ</v>
          </cell>
          <cell r="E805" t="str">
            <v>NJM2241TE1 24mm</v>
          </cell>
          <cell r="F805" t="str">
            <v>CT603</v>
          </cell>
        </row>
        <row r="806">
          <cell r="C806" t="str">
            <v>111066786X</v>
          </cell>
          <cell r="D806" t="str">
            <v>NJM2267M TE3    12MMﾃｰﾌﾟ</v>
          </cell>
          <cell r="E806" t="str">
            <v>NJM2267M TE3    12MM Tape</v>
          </cell>
          <cell r="F806" t="str">
            <v>CT605</v>
          </cell>
        </row>
        <row r="807">
          <cell r="C807" t="str">
            <v>111066823X</v>
          </cell>
          <cell r="D807" t="str">
            <v>NJM2248M  TE3     12ﾃｰﾌﾟ</v>
          </cell>
          <cell r="E807" t="str">
            <v>NJM2248M  TE3     12 Tape</v>
          </cell>
          <cell r="F807" t="str">
            <v>CT606</v>
          </cell>
        </row>
        <row r="808">
          <cell r="C808" t="str">
            <v>111067079X</v>
          </cell>
          <cell r="D808" t="str">
            <v>NJM2207M(TE1)   16MMﾃ-ﾌﾟ</v>
          </cell>
          <cell r="E808" t="str">
            <v>NJM2207M(TE1)   16MM Tape</v>
          </cell>
          <cell r="F808" t="str">
            <v>CT607</v>
          </cell>
        </row>
        <row r="809">
          <cell r="C809" t="str">
            <v>111067127X</v>
          </cell>
          <cell r="D809" t="str">
            <v>NJM2235M</v>
          </cell>
          <cell r="E809" t="str">
            <v>NJM2235M</v>
          </cell>
          <cell r="F809" t="str">
            <v>CT608</v>
          </cell>
        </row>
        <row r="810">
          <cell r="C810" t="str">
            <v>111119347X</v>
          </cell>
          <cell r="D810" t="str">
            <v>ﾐｭPD6453GT-101     ｽﾃｨｯｸ</v>
          </cell>
          <cell r="E810" t="str">
            <v>PD6453GT-101 Stick</v>
          </cell>
          <cell r="F810" t="str">
            <v>CT636</v>
          </cell>
        </row>
        <row r="811">
          <cell r="C811" t="str">
            <v>111314582X</v>
          </cell>
          <cell r="D811" t="str">
            <v>ﾐｭPC659AGS         ｽﾃｨｯｸ</v>
          </cell>
          <cell r="E811" t="str">
            <v>PC659AGS Stick</v>
          </cell>
          <cell r="F811" t="str">
            <v>CT644</v>
          </cell>
        </row>
        <row r="812">
          <cell r="C812" t="str">
            <v>111316676X</v>
          </cell>
          <cell r="D812" t="str">
            <v>NJU7223DL1-33</v>
          </cell>
          <cell r="E812" t="str">
            <v>NJU7223DL1-33</v>
          </cell>
          <cell r="F812" t="str">
            <v>CT649</v>
          </cell>
        </row>
        <row r="813">
          <cell r="C813" t="str">
            <v>113420924X</v>
          </cell>
          <cell r="D813" t="str">
            <v>PXA 10VC 120MF    TAPING</v>
          </cell>
          <cell r="E813" t="str">
            <v>PXA 10VC 120MF    TAPING</v>
          </cell>
          <cell r="F813" t="str">
            <v>CT672</v>
          </cell>
        </row>
        <row r="814">
          <cell r="C814" t="str">
            <v>115442782X</v>
          </cell>
          <cell r="D814" t="str">
            <v>630LMN-1062     12MMﾃｰﾌﾟ</v>
          </cell>
          <cell r="E814" t="str">
            <v>630LMN-1062     12MM Tape</v>
          </cell>
          <cell r="F814" t="str">
            <v>CT678</v>
          </cell>
        </row>
        <row r="815">
          <cell r="C815" t="str">
            <v>111066045X</v>
          </cell>
          <cell r="D815" t="str">
            <v>NJM4580 E-D TE1  12ﾁｯﾌﾟT</v>
          </cell>
          <cell r="E815" t="str">
            <v>NJM4580 E-D TE1  12 Chip T</v>
          </cell>
          <cell r="F815" t="str">
            <v>CT689</v>
          </cell>
        </row>
        <row r="816">
          <cell r="C816" t="str">
            <v>111067664X</v>
          </cell>
          <cell r="D816" t="str">
            <v>ﾐｭPD16510  TE1    32ﾃ-ﾌﾟ</v>
          </cell>
          <cell r="E816" t="str">
            <v>uPD16510  GR-8JG-E1</v>
          </cell>
          <cell r="F816" t="str">
            <v>CT690</v>
          </cell>
        </row>
        <row r="817">
          <cell r="C817" t="str">
            <v>111068564X</v>
          </cell>
          <cell r="D817" t="str">
            <v>NJM062V (TE1)</v>
          </cell>
          <cell r="E817" t="str">
            <v>NJM062V (TE1)</v>
          </cell>
          <cell r="F817" t="str">
            <v>CT692</v>
          </cell>
        </row>
        <row r="818">
          <cell r="C818" t="str">
            <v>111068735X</v>
          </cell>
          <cell r="D818" t="str">
            <v>LA1225M TAPING</v>
          </cell>
          <cell r="E818" t="str">
            <v>LA1225M-TE-L</v>
          </cell>
          <cell r="F818" t="str">
            <v>CT693</v>
          </cell>
        </row>
        <row r="819">
          <cell r="C819" t="str">
            <v>111069147X</v>
          </cell>
          <cell r="D819" t="str">
            <v>PC357NT ﾌｫﾄｶﾌﾟﾗ</v>
          </cell>
          <cell r="E819" t="str">
            <v xml:space="preserve">PC357NT </v>
          </cell>
          <cell r="F819" t="str">
            <v>CT694</v>
          </cell>
        </row>
        <row r="820">
          <cell r="C820" t="str">
            <v>111069486X</v>
          </cell>
          <cell r="D820" t="str">
            <v>NJM2274R</v>
          </cell>
          <cell r="E820" t="str">
            <v>NJM2274R TE1</v>
          </cell>
          <cell r="F820" t="str">
            <v>CT695</v>
          </cell>
        </row>
        <row r="821">
          <cell r="C821" t="str">
            <v>111069493X</v>
          </cell>
          <cell r="D821" t="str">
            <v>NJM2904V</v>
          </cell>
          <cell r="E821" t="str">
            <v>NJM2904V TE1</v>
          </cell>
          <cell r="F821" t="str">
            <v>CT696</v>
          </cell>
        </row>
        <row r="822">
          <cell r="C822" t="str">
            <v>113328682X</v>
          </cell>
          <cell r="D822" t="str">
            <v>EEV HB 25V 33MF</v>
          </cell>
          <cell r="E822" t="str">
            <v>EEV HB 1E330P</v>
          </cell>
          <cell r="F822" t="str">
            <v>CT701</v>
          </cell>
        </row>
        <row r="823">
          <cell r="C823">
            <v>1111036940</v>
          </cell>
          <cell r="D823" t="str">
            <v>uPD6467GR-516</v>
          </cell>
          <cell r="E823" t="str">
            <v>uPD6467GR-516</v>
          </cell>
          <cell r="F823" t="str">
            <v>CT718</v>
          </cell>
        </row>
        <row r="824">
          <cell r="C824" t="str">
            <v>111068582X</v>
          </cell>
          <cell r="D824" t="str">
            <v>NJM78M12DL1A(TE1)</v>
          </cell>
          <cell r="E824" t="str">
            <v>NJM78M12DL1A(TE1)</v>
          </cell>
          <cell r="F824" t="str">
            <v>CT720</v>
          </cell>
        </row>
        <row r="825">
          <cell r="C825" t="str">
            <v>113420801X</v>
          </cell>
          <cell r="D825" t="str">
            <v>MVY 25V 470MF</v>
          </cell>
          <cell r="E825" t="str">
            <v>MVY 25V 470MF</v>
          </cell>
          <cell r="F825" t="str">
            <v>CT721</v>
          </cell>
        </row>
        <row r="826">
          <cell r="C826" t="str">
            <v>113421158X</v>
          </cell>
          <cell r="D826" t="str">
            <v>MVY 10VC 470MF</v>
          </cell>
          <cell r="E826" t="str">
            <v>MVY 10VC 470MF</v>
          </cell>
          <cell r="F826" t="str">
            <v>CT724</v>
          </cell>
        </row>
        <row r="827">
          <cell r="C827" t="str">
            <v>113421169X</v>
          </cell>
          <cell r="D827" t="str">
            <v>MVY 16VC 470MF</v>
          </cell>
          <cell r="E827" t="str">
            <v>MVY 16VC 470MF</v>
          </cell>
          <cell r="F827" t="str">
            <v>CT725</v>
          </cell>
        </row>
        <row r="828">
          <cell r="C828" t="str">
            <v>123360593X</v>
          </cell>
          <cell r="D828" t="str">
            <v>DF13A-4P-1.25H  24MMﾃ-ﾌﾟ</v>
          </cell>
          <cell r="E828" t="str">
            <v>DF13A-4P-1.25H  24MM Tape</v>
          </cell>
          <cell r="F828" t="str">
            <v>CT729</v>
          </cell>
        </row>
        <row r="829">
          <cell r="C829" t="str">
            <v>113424171X</v>
          </cell>
          <cell r="D829" t="str">
            <v>PXA 16VC 82MF TAPING</v>
          </cell>
          <cell r="E829" t="str">
            <v>PXA 16VC 82MF TAPING</v>
          </cell>
          <cell r="F829" t="str">
            <v>CT737</v>
          </cell>
        </row>
        <row r="830">
          <cell r="C830" t="str">
            <v>113421011X</v>
          </cell>
          <cell r="D830" t="str">
            <v>MVE 50V220MF J10 TAPING</v>
          </cell>
          <cell r="E830" t="str">
            <v>MVE 50V220MF J10 TAPING</v>
          </cell>
          <cell r="F830" t="str">
            <v>CT739</v>
          </cell>
        </row>
        <row r="831">
          <cell r="C831" t="str">
            <v>113421000X</v>
          </cell>
          <cell r="D831" t="str">
            <v>MVY 25V 220MF(M) H10 TAPING</v>
          </cell>
          <cell r="E831" t="str">
            <v>MVY 25V 220MF(M) H10 TAPING</v>
          </cell>
          <cell r="F831" t="str">
            <v>CT740</v>
          </cell>
        </row>
        <row r="832">
          <cell r="C832" t="str">
            <v>113329744X</v>
          </cell>
          <cell r="D832" t="str">
            <v>MVH 35V33MF</v>
          </cell>
          <cell r="E832" t="str">
            <v>MVH 35V33MF</v>
          </cell>
          <cell r="F832" t="str">
            <v>CT743</v>
          </cell>
        </row>
        <row r="833">
          <cell r="C833">
            <v>1111025520</v>
          </cell>
          <cell r="D833" t="str">
            <v>CXD1159Q</v>
          </cell>
          <cell r="E833" t="str">
            <v>CXD1159Q</v>
          </cell>
          <cell r="F833" t="str">
            <v>CT901</v>
          </cell>
        </row>
        <row r="834">
          <cell r="C834" t="str">
            <v>111102563X</v>
          </cell>
          <cell r="D834" t="str">
            <v>ﾐｭPD6466GS (TOA ROM1)</v>
          </cell>
          <cell r="E834" t="str">
            <v>PD6466GS (TOA ROM1)</v>
          </cell>
          <cell r="F834" t="str">
            <v>CT902</v>
          </cell>
        </row>
        <row r="835">
          <cell r="C835">
            <v>1111190510</v>
          </cell>
          <cell r="D835" t="str">
            <v>ﾐｭPD65802GD-012-LBD  ﾄﾚｲ</v>
          </cell>
          <cell r="E835" t="str">
            <v>PD65802GD-012-LBD  Tray</v>
          </cell>
          <cell r="F835" t="str">
            <v>CT903</v>
          </cell>
        </row>
        <row r="836">
          <cell r="C836" t="str">
            <v>111122215A</v>
          </cell>
          <cell r="D836" t="str">
            <v>EPM7160ELC84-20 QUAD ﾄﾚｲ</v>
          </cell>
          <cell r="E836" t="str">
            <v>EPM7160ELC84-20 QUAD Tray</v>
          </cell>
          <cell r="F836" t="str">
            <v>CT904</v>
          </cell>
        </row>
        <row r="837">
          <cell r="C837" t="str">
            <v>111122228A</v>
          </cell>
          <cell r="D837" t="str">
            <v>EPM7160ELC84-20MULTI ﾄﾚｲ</v>
          </cell>
          <cell r="E837" t="str">
            <v>EPM7160ELC84-20MULTI Tray</v>
          </cell>
          <cell r="F837" t="str">
            <v>CT905</v>
          </cell>
        </row>
        <row r="838">
          <cell r="C838">
            <v>1111231710</v>
          </cell>
          <cell r="D838" t="str">
            <v>EPC1441LC20(CMS161D-1.0)</v>
          </cell>
          <cell r="E838" t="str">
            <v>EPC1441LC20(CMS161D-1.0)</v>
          </cell>
          <cell r="F838" t="str">
            <v>CT906</v>
          </cell>
        </row>
        <row r="839">
          <cell r="C839">
            <v>1113120050</v>
          </cell>
          <cell r="D839" t="str">
            <v>HM530281 RTT-(20､25) ﾄﾚｲ</v>
          </cell>
          <cell r="E839" t="str">
            <v>HM530281 RTT-(20､25) Tray</v>
          </cell>
          <cell r="F839" t="str">
            <v>CT907</v>
          </cell>
        </row>
        <row r="840">
          <cell r="C840">
            <v>1113163400</v>
          </cell>
          <cell r="D840" t="str">
            <v>MBCG46134-137</v>
          </cell>
          <cell r="E840" t="str">
            <v>MBCG46134-137</v>
          </cell>
          <cell r="F840" t="str">
            <v>CT911</v>
          </cell>
        </row>
        <row r="841">
          <cell r="C841">
            <v>1113163590</v>
          </cell>
          <cell r="D841" t="str">
            <v>EPF6016ATC100-3</v>
          </cell>
          <cell r="E841" t="str">
            <v>EPF6016ATC100-3</v>
          </cell>
          <cell r="F841" t="str">
            <v>CT912</v>
          </cell>
        </row>
        <row r="842">
          <cell r="C842">
            <v>1113163730</v>
          </cell>
          <cell r="D842" t="str">
            <v>HD64F2643FC25</v>
          </cell>
          <cell r="E842" t="str">
            <v>HD64F2643FC25</v>
          </cell>
          <cell r="F842" t="str">
            <v>CT913</v>
          </cell>
        </row>
        <row r="843">
          <cell r="C843">
            <v>1113163950</v>
          </cell>
          <cell r="D843" t="str">
            <v>HD64F2238RFA13</v>
          </cell>
          <cell r="E843" t="str">
            <v>HD64F2238RFA13</v>
          </cell>
          <cell r="F843" t="str">
            <v>CT914</v>
          </cell>
        </row>
        <row r="844">
          <cell r="C844">
            <v>1113171580</v>
          </cell>
          <cell r="D844" t="str">
            <v>uPD78P078GF-3BA</v>
          </cell>
          <cell r="E844" t="str">
            <v>uPD78P078GF-3BA</v>
          </cell>
          <cell r="F844" t="str">
            <v>CT915</v>
          </cell>
        </row>
        <row r="845">
          <cell r="C845">
            <v>1230329590</v>
          </cell>
          <cell r="D845" t="str">
            <v>BNC J2ﾚﾝ</v>
          </cell>
          <cell r="E845" t="str">
            <v>BNC J2 Ream</v>
          </cell>
          <cell r="F845" t="str">
            <v>SA041</v>
          </cell>
        </row>
        <row r="846">
          <cell r="C846">
            <v>1011302530</v>
          </cell>
          <cell r="D846" t="str">
            <v>ﾃﾞﾝﾁﾎﾙﾀﾞ 24H-1</v>
          </cell>
          <cell r="E846" t="str">
            <v>Battery Holder 24H-1</v>
          </cell>
          <cell r="F846" t="str">
            <v>SA043</v>
          </cell>
        </row>
        <row r="847">
          <cell r="C847">
            <v>1240271720</v>
          </cell>
          <cell r="D847" t="str">
            <v>ﾀﾝｼﾀﾞｲ ML-700NH-14P</v>
          </cell>
          <cell r="E847" t="str">
            <v>Terminal ML-700NH-14P</v>
          </cell>
          <cell r="F847" t="str">
            <v>SA048</v>
          </cell>
        </row>
        <row r="848">
          <cell r="C848" t="str">
            <v>123010906A</v>
          </cell>
          <cell r="D848" t="str">
            <v>BNCｺﾈｸﾀJXT1146-0100202ﾚﾝ</v>
          </cell>
          <cell r="E848" t="str">
            <v>BNC Connector JXT1146-0100202</v>
          </cell>
          <cell r="F848" t="str">
            <v>SA050</v>
          </cell>
        </row>
        <row r="849">
          <cell r="C849">
            <v>1000323490</v>
          </cell>
          <cell r="D849" t="str">
            <v>AES30-5</v>
          </cell>
          <cell r="E849" t="str">
            <v>AES30-5</v>
          </cell>
          <cell r="F849" t="str">
            <v>SA051</v>
          </cell>
        </row>
        <row r="850">
          <cell r="C850" t="str">
            <v>123010917A</v>
          </cell>
          <cell r="D850" t="str">
            <v>BNCｺﾈｸﾀJXT1146-0100104ﾚﾝ</v>
          </cell>
          <cell r="E850" t="str">
            <v>BNC Connector JXT1146-0100104</v>
          </cell>
          <cell r="F850" t="str">
            <v>SA052</v>
          </cell>
        </row>
        <row r="851">
          <cell r="C851">
            <v>1230330990</v>
          </cell>
          <cell r="D851" t="str">
            <v>ﾋﾟﾝｼﾞｬｯｸJPJ1044-01-010</v>
          </cell>
          <cell r="E851" t="str">
            <v>Pinjack JPJ1044-01-010</v>
          </cell>
          <cell r="F851" t="str">
            <v>SB001</v>
          </cell>
        </row>
        <row r="852">
          <cell r="C852">
            <v>1230524410</v>
          </cell>
          <cell r="D852" t="str">
            <v>ｺﾈｸﾀXJ8A-0211(ﾀﾝﾗｸｿｹｯﾄ）</v>
          </cell>
          <cell r="E852" t="str">
            <v>Connector J8A-0211</v>
          </cell>
          <cell r="F852" t="str">
            <v>SB002</v>
          </cell>
        </row>
        <row r="853">
          <cell r="C853">
            <v>1233624010</v>
          </cell>
          <cell r="D853" t="str">
            <v>ｺﾈｸﾀXG8S-0331 3Pﾍｯﾀﾞ</v>
          </cell>
          <cell r="E853" t="str">
            <v>Connector XG8S-0331 3P Header</v>
          </cell>
          <cell r="F853" t="str">
            <v>SB003</v>
          </cell>
        </row>
        <row r="854">
          <cell r="C854">
            <v>1151214500</v>
          </cell>
          <cell r="D854" t="str">
            <v>ESD-11V120  ｽﾗｲﾄﾞSW</v>
          </cell>
          <cell r="E854" t="str">
            <v>ESD-11V120  Slide Switch</v>
          </cell>
          <cell r="F854" t="str">
            <v>SB009</v>
          </cell>
        </row>
        <row r="855">
          <cell r="C855">
            <v>1110817290</v>
          </cell>
          <cell r="D855" t="str">
            <v>GL8EG24 LED(GRN)</v>
          </cell>
          <cell r="E855" t="str">
            <v>GL8EG24 LED(GRN)</v>
          </cell>
          <cell r="F855" t="str">
            <v>SB031</v>
          </cell>
        </row>
        <row r="856">
          <cell r="C856">
            <v>1230331470</v>
          </cell>
          <cell r="D856" t="str">
            <v>ﾋﾟﾝｼﾞｬｯｸJP J1451-01-111</v>
          </cell>
          <cell r="E856" t="str">
            <v>Pin Jack JP J1451-01-111</v>
          </cell>
          <cell r="F856" t="str">
            <v>SB034</v>
          </cell>
        </row>
        <row r="857">
          <cell r="C857">
            <v>1154208870</v>
          </cell>
          <cell r="D857" t="str">
            <v>FDKﾘﾁｭｳﾑﾃﾞﾝﾁ CR2450</v>
          </cell>
          <cell r="E857" t="str">
            <v>FDKﾘﾁｭｳﾑﾃﾞﾝﾁ CR2450</v>
          </cell>
          <cell r="F857" t="str">
            <v>SB035</v>
          </cell>
        </row>
        <row r="858">
          <cell r="C858">
            <v>1133295660</v>
          </cell>
          <cell r="D858" t="str">
            <v>MV-AX 10V 470MF</v>
          </cell>
          <cell r="E858" t="str">
            <v>MV-AX 10V 470MF</v>
          </cell>
          <cell r="F858" t="str">
            <v>SB038</v>
          </cell>
        </row>
        <row r="859">
          <cell r="C859">
            <v>1151215510</v>
          </cell>
          <cell r="D859" t="str">
            <v>ｽﾗｲﾄﾞｽｲｯﾁ SS-302-B12H09</v>
          </cell>
          <cell r="E859" t="str">
            <v>Slide Switch SS-302-B12H09</v>
          </cell>
          <cell r="F859" t="str">
            <v>SB039</v>
          </cell>
        </row>
        <row r="860">
          <cell r="C860">
            <v>1134202230</v>
          </cell>
          <cell r="D860" t="str">
            <v>CE04KMY 50V 100MF</v>
          </cell>
          <cell r="E860" t="str">
            <v>CE04KMY 50V 100MF</v>
          </cell>
          <cell r="F860" t="str">
            <v>SB047</v>
          </cell>
        </row>
        <row r="861">
          <cell r="C861">
            <v>1230324900</v>
          </cell>
          <cell r="D861" t="str">
            <v>ｶﾒﾗ 4Pｺﾈｸﾀ</v>
          </cell>
          <cell r="E861" t="str">
            <v>Camera 4P Connector</v>
          </cell>
          <cell r="F861" t="str">
            <v>SB048</v>
          </cell>
        </row>
        <row r="862">
          <cell r="C862">
            <v>1134208560</v>
          </cell>
          <cell r="D862" t="str">
            <v>CE04KZE35V 560MF VB</v>
          </cell>
          <cell r="E862" t="str">
            <v>CE04KZE35V 560MF VB</v>
          </cell>
          <cell r="F862" t="str">
            <v>SB049</v>
          </cell>
        </row>
        <row r="863">
          <cell r="C863">
            <v>1230319030</v>
          </cell>
          <cell r="D863" t="str">
            <v>ﾋﾟﾝｼﾞｬｯｸ JPJ2545-01-510</v>
          </cell>
          <cell r="E863" t="str">
            <v>JPJ2545-01-510</v>
          </cell>
          <cell r="F863" t="str">
            <v>SB050</v>
          </cell>
        </row>
        <row r="864">
          <cell r="C864">
            <v>1050518080</v>
          </cell>
          <cell r="D864" t="str">
            <v>CPV09 ｾﾞﾂｴﾝｼｰﾄ</v>
          </cell>
          <cell r="E864" t="str">
            <v>CPV09 Insulation sheet</v>
          </cell>
          <cell r="F864" t="str">
            <v>SB055</v>
          </cell>
        </row>
        <row r="865">
          <cell r="C865">
            <v>1050518370</v>
          </cell>
          <cell r="D865" t="str">
            <v>CPV09 ｾﾞﾂｴﾝｼｰﾄ(ﾃｰﾌﾟﾂｷ)</v>
          </cell>
          <cell r="E865" t="str">
            <v>CPV09 Insulation sheet (tape tsuki)</v>
          </cell>
          <cell r="F865" t="str">
            <v>SB056</v>
          </cell>
        </row>
        <row r="866">
          <cell r="C866">
            <v>1110695140</v>
          </cell>
          <cell r="D866" t="str">
            <v>STRG6624LF1129</v>
          </cell>
          <cell r="E866" t="str">
            <v>STRG6624LF1129</v>
          </cell>
          <cell r="F866" t="str">
            <v>SB057</v>
          </cell>
        </row>
        <row r="867">
          <cell r="C867">
            <v>1010829920</v>
          </cell>
          <cell r="D867" t="str">
            <v>ﾋｰﾄｼﾝｸ MTS-25-BS-AN-O</v>
          </cell>
          <cell r="E867" t="str">
            <v>MTS-25-BS-AN-O</v>
          </cell>
          <cell r="F867" t="str">
            <v>SB058</v>
          </cell>
        </row>
        <row r="868">
          <cell r="C868">
            <v>1010845610</v>
          </cell>
          <cell r="D868" t="str">
            <v>ﾋｰﾄｼﾝｸ SP111K</v>
          </cell>
          <cell r="E868" t="str">
            <v>Heat sink SP111K</v>
          </cell>
          <cell r="F868" t="str">
            <v>SB059</v>
          </cell>
        </row>
        <row r="869">
          <cell r="C869">
            <v>1110125960</v>
          </cell>
          <cell r="D869" t="str">
            <v>2SB1142 (S､T)</v>
          </cell>
          <cell r="E869" t="str">
            <v>2SB1142 (S､T)</v>
          </cell>
          <cell r="F869" t="str">
            <v>SB060</v>
          </cell>
        </row>
        <row r="870">
          <cell r="C870">
            <v>1020242380</v>
          </cell>
          <cell r="D870" t="str">
            <v>CCDｽﾍﾟｰｻ 0.5MM</v>
          </cell>
          <cell r="E870" t="str">
            <v>CCD Spacer 0.5MM</v>
          </cell>
          <cell r="F870" t="str">
            <v>SB061</v>
          </cell>
        </row>
        <row r="871">
          <cell r="C871">
            <v>1230522830</v>
          </cell>
          <cell r="D871" t="str">
            <v>HXC0324-01-310 BNCｿｹｯﾄ</v>
          </cell>
          <cell r="E871" t="str">
            <v>HXC0324-01-310 BNC</v>
          </cell>
          <cell r="F871" t="str">
            <v>SB066</v>
          </cell>
        </row>
        <row r="872">
          <cell r="C872">
            <v>1230115560</v>
          </cell>
          <cell r="D872" t="str">
            <v>BNCｺﾈｸﾀJXT1146-0100103ﾚ</v>
          </cell>
          <cell r="E872" t="str">
            <v>BNC Connector JXT1146-0100103</v>
          </cell>
          <cell r="F872" t="str">
            <v>SB067</v>
          </cell>
        </row>
        <row r="873">
          <cell r="C873">
            <v>1230525800</v>
          </cell>
          <cell r="D873" t="str">
            <v>HXC0328-01-110 SWﾅｼBNC</v>
          </cell>
          <cell r="E873" t="str">
            <v>HXC0328-01-110 None Switch BNC</v>
          </cell>
          <cell r="F873" t="str">
            <v>SC018</v>
          </cell>
        </row>
        <row r="874">
          <cell r="C874">
            <v>1050331230</v>
          </cell>
          <cell r="D874" t="str">
            <v>CCC100ZL ﾌｨﾙﾀ-ｸｯｼｮﾝ</v>
          </cell>
          <cell r="E874" t="str">
            <v>CCC100ZL Filter cushion</v>
          </cell>
          <cell r="F874" t="str">
            <v>SC022</v>
          </cell>
        </row>
        <row r="875">
          <cell r="C875" t="str">
            <v>102153758A</v>
          </cell>
          <cell r="D875" t="str">
            <v>CCC100ZL ｶﾞﾙﾊﾞﾉｶﾊﾞ-</v>
          </cell>
          <cell r="E875" t="str">
            <v>CCC100ZL</v>
          </cell>
          <cell r="F875" t="str">
            <v>SC023</v>
          </cell>
        </row>
        <row r="876">
          <cell r="C876">
            <v>1023121770</v>
          </cell>
          <cell r="D876" t="str">
            <v>CCC10Z ｾｯﾃﾝｶﾅｸﾞ</v>
          </cell>
          <cell r="E876" t="str">
            <v>CCC10Z Contactor</v>
          </cell>
          <cell r="F876" t="str">
            <v>SC024</v>
          </cell>
        </row>
        <row r="877">
          <cell r="C877">
            <v>1023000950</v>
          </cell>
          <cell r="D877" t="str">
            <v>CCC10ZD ｺｳｶﾞｸLPF</v>
          </cell>
          <cell r="E877" t="str">
            <v>CCC10ZD LPF</v>
          </cell>
          <cell r="F877" t="str">
            <v>SC026</v>
          </cell>
        </row>
        <row r="878">
          <cell r="C878">
            <v>1120689030</v>
          </cell>
          <cell r="D878" t="str">
            <v>FT-6P 100Kｵｰﾑ</v>
          </cell>
          <cell r="E878" t="str">
            <v>FT-6P 100K OHM</v>
          </cell>
          <cell r="F878" t="str">
            <v>SC028</v>
          </cell>
        </row>
        <row r="879">
          <cell r="C879">
            <v>1133285050</v>
          </cell>
          <cell r="D879" t="str">
            <v>OSｺﾝ 16V150MF</v>
          </cell>
          <cell r="E879" t="str">
            <v>CACFM1C151M</v>
          </cell>
          <cell r="F879" t="str">
            <v>SC035</v>
          </cell>
        </row>
        <row r="880">
          <cell r="C880">
            <v>1134208470</v>
          </cell>
          <cell r="D880" t="str">
            <v>KMQ200VSSN560M25A</v>
          </cell>
          <cell r="E880" t="str">
            <v>KMQ200VSSN560M25A</v>
          </cell>
          <cell r="F880" t="str">
            <v>SC036</v>
          </cell>
        </row>
        <row r="881">
          <cell r="C881">
            <v>1154609040</v>
          </cell>
          <cell r="D881" t="str">
            <v>28.636MHz UM-1</v>
          </cell>
          <cell r="E881" t="str">
            <v>28.636MHz UM-1</v>
          </cell>
          <cell r="F881" t="str">
            <v>SC040</v>
          </cell>
        </row>
        <row r="882">
          <cell r="C882" t="str">
            <v>102154089A</v>
          </cell>
          <cell r="D882" t="str">
            <v>CCC250 ﾚﾝｽﾞﾏｳﾝﾄ</v>
          </cell>
          <cell r="E882" t="str">
            <v>CCC250 Lens mount</v>
          </cell>
          <cell r="F882" t="str">
            <v>SC041</v>
          </cell>
        </row>
        <row r="883">
          <cell r="C883">
            <v>1065113940</v>
          </cell>
          <cell r="D883" t="str">
            <v>M3*7 ﾌﾘｰﾀﾝｼﾋﾞｽ</v>
          </cell>
          <cell r="E883" t="str">
            <v>F-22 M3*7</v>
          </cell>
          <cell r="F883" t="str">
            <v>SC042</v>
          </cell>
        </row>
        <row r="884">
          <cell r="C884">
            <v>1151105150</v>
          </cell>
          <cell r="D884" t="str">
            <v>ｼ-ｿSW SJ-W2H4A-01BB2</v>
          </cell>
          <cell r="E884" t="str">
            <v>SJ-W2H4A-01BB2</v>
          </cell>
          <cell r="F884" t="str">
            <v>SC043</v>
          </cell>
        </row>
        <row r="885">
          <cell r="C885">
            <v>1154049620</v>
          </cell>
          <cell r="D885" t="str">
            <v>ﾋｭｰｽﾞFGMLB 125V2A</v>
          </cell>
          <cell r="E885" t="str">
            <v>FGMLB 125V2A</v>
          </cell>
          <cell r="F885" t="str">
            <v>SC044</v>
          </cell>
        </row>
        <row r="886">
          <cell r="C886">
            <v>1240431030</v>
          </cell>
          <cell r="D886" t="str">
            <v>FCUJ(0.5)-20F-180</v>
          </cell>
          <cell r="E886" t="str">
            <v>FCUJ(0.5)-20F-180</v>
          </cell>
          <cell r="F886" t="str">
            <v>SC045</v>
          </cell>
        </row>
        <row r="887">
          <cell r="C887">
            <v>1240311930</v>
          </cell>
          <cell r="D887" t="str">
            <v>HXC0999-01-550 ｱｰｽﾗｸﾞ</v>
          </cell>
          <cell r="E887" t="str">
            <v>HXC0999-01-550</v>
          </cell>
          <cell r="F887" t="str">
            <v>SC048</v>
          </cell>
        </row>
        <row r="888">
          <cell r="C888">
            <v>1140182290</v>
          </cell>
          <cell r="D888" t="str">
            <v>PT106</v>
          </cell>
          <cell r="E888" t="str">
            <v>PT106</v>
          </cell>
          <cell r="F888" t="str">
            <v>SC049</v>
          </cell>
        </row>
        <row r="889">
          <cell r="C889" t="str">
            <v>V060100600</v>
          </cell>
          <cell r="D889" t="str">
            <v>+ﾅﾍﾞ2.5*4 FE ｸﾛｲﾛｸﾛﾒ-ﾄ</v>
          </cell>
          <cell r="E889" t="str">
            <v>+Pan 2.5X4 FE ZNC-BLK</v>
          </cell>
          <cell r="F889" t="str">
            <v>SD030</v>
          </cell>
        </row>
        <row r="890">
          <cell r="C890" t="str">
            <v>V060100400</v>
          </cell>
          <cell r="D890" t="str">
            <v>+ﾅﾍﾞ 2.5X4 FE NI</v>
          </cell>
          <cell r="E890" t="str">
            <v>+Pan 2.5X4 FE NI</v>
          </cell>
          <cell r="F890" t="str">
            <v>SD031</v>
          </cell>
        </row>
        <row r="891">
          <cell r="C891">
            <v>6311715770</v>
          </cell>
          <cell r="D891" t="str">
            <v>TOA ｼﾘｱﾙNO. ﾗﾍﾞﾙ (ﾛｰﾙ)</v>
          </cell>
          <cell r="E891" t="str">
            <v>TOA Serial No. Label (roll)</v>
          </cell>
          <cell r="F891" t="str">
            <v>SD036</v>
          </cell>
        </row>
        <row r="892">
          <cell r="C892">
            <v>1310632600</v>
          </cell>
          <cell r="D892" t="str">
            <v>TCR0180 ﾛｺﾞｼ-ﾙ</v>
          </cell>
          <cell r="E892" t="str">
            <v>TCR0180 Logo seal</v>
          </cell>
          <cell r="F892" t="str">
            <v>SD037</v>
          </cell>
        </row>
        <row r="893">
          <cell r="C893">
            <v>6235205610</v>
          </cell>
          <cell r="D893" t="str">
            <v>VHR-5N</v>
          </cell>
          <cell r="E893" t="str">
            <v>VHR-5N</v>
          </cell>
          <cell r="F893" t="str">
            <v>SD044</v>
          </cell>
        </row>
        <row r="894">
          <cell r="C894">
            <v>1133244600</v>
          </cell>
          <cell r="D894" t="str">
            <v>25V100MF(BP)</v>
          </cell>
          <cell r="E894" t="str">
            <v>25V100MF(BP)</v>
          </cell>
          <cell r="F894" t="str">
            <v>SD045</v>
          </cell>
        </row>
        <row r="895">
          <cell r="C895" t="str">
            <v>V323100150</v>
          </cell>
          <cell r="D895" t="str">
            <v>ﾀｯｸﾀｲﾄﾙ（赤）ﾀｰ70-41NR</v>
          </cell>
          <cell r="E895" t="str">
            <v>Cutting Seal 8MM（RED)</v>
          </cell>
          <cell r="F895" t="str">
            <v>SF005</v>
          </cell>
        </row>
        <row r="896">
          <cell r="C896">
            <v>7999910220</v>
          </cell>
          <cell r="D896" t="str">
            <v>Solder thread 0.8mm</v>
          </cell>
          <cell r="E896" t="str">
            <v>Solder thread 0.8mm</v>
          </cell>
          <cell r="F896" t="str">
            <v>SF017</v>
          </cell>
        </row>
        <row r="897">
          <cell r="C897">
            <v>7999910370</v>
          </cell>
          <cell r="D897" t="str">
            <v>Solder thread 1.0mm</v>
          </cell>
          <cell r="E897" t="str">
            <v>Solder thread 1.0mm</v>
          </cell>
          <cell r="F897" t="str">
            <v>SF018</v>
          </cell>
        </row>
        <row r="898">
          <cell r="C898">
            <v>7999910440</v>
          </cell>
          <cell r="D898" t="str">
            <v>Solder thread 1.2mm</v>
          </cell>
          <cell r="E898" t="str">
            <v>Solder thread 1.2mm</v>
          </cell>
          <cell r="F898" t="str">
            <v>SF019</v>
          </cell>
        </row>
        <row r="899">
          <cell r="C899">
            <v>7999910640</v>
          </cell>
          <cell r="D899" t="str">
            <v>Solder thread 1.6mm</v>
          </cell>
          <cell r="E899" t="str">
            <v>Solder thread 1.6mm</v>
          </cell>
          <cell r="F899" t="str">
            <v>SF020</v>
          </cell>
        </row>
        <row r="900">
          <cell r="C900">
            <v>1323117170</v>
          </cell>
          <cell r="D900" t="str">
            <v>ﾊﾞ-ｺ-ﾄﾞﾖｳﾗﾍﾞﾙ 56*135</v>
          </cell>
          <cell r="E900" t="str">
            <v>Bar Code Label 56*135</v>
          </cell>
          <cell r="F900" t="str">
            <v>SG001</v>
          </cell>
        </row>
        <row r="901">
          <cell r="C901">
            <v>6063200180</v>
          </cell>
          <cell r="D901" t="str">
            <v>-ｽﾜﾘﾂｷﾄﾒﾈｼﾞ 4*4FEﾎﾟﾘｼ-ﾙ</v>
          </cell>
          <cell r="E901" t="str">
            <v>Tometsuki Neji 4*4FE Poly Seal</v>
          </cell>
          <cell r="F901" t="str">
            <v>SG012</v>
          </cell>
        </row>
        <row r="902">
          <cell r="C902" t="str">
            <v>124041950A</v>
          </cell>
          <cell r="D902" t="str">
            <v>VC2110S ｽﾌﾟﾘﾝｸﾞ ｸﾛﾆｯｹﾙ</v>
          </cell>
          <cell r="E902" t="str">
            <v>VC2110S Spring BLK</v>
          </cell>
          <cell r="F902" t="str">
            <v>SG013</v>
          </cell>
        </row>
        <row r="903">
          <cell r="C903">
            <v>1023170550</v>
          </cell>
          <cell r="D903" t="str">
            <v>CCC300 ﾏｳﾝﾄｶﾅｸﾞ</v>
          </cell>
          <cell r="E903" t="str">
            <v>CCC300 Mount Cramp</v>
          </cell>
          <cell r="F903" t="str">
            <v>SG014</v>
          </cell>
        </row>
        <row r="904">
          <cell r="C904">
            <v>1020242450</v>
          </cell>
          <cell r="D904" t="str">
            <v>CCDｽﾍﾟｰｻ 0.8MM</v>
          </cell>
          <cell r="E904" t="str">
            <v>CCD Space 0.8MM</v>
          </cell>
          <cell r="F904" t="str">
            <v>SG015</v>
          </cell>
        </row>
        <row r="905">
          <cell r="C905">
            <v>1021511650</v>
          </cell>
          <cell r="D905" t="str">
            <v>D5.5 ｶｸﾂﾏﾐｶﾞｲﾄﾞ ﾀﾞｲ=1</v>
          </cell>
          <cell r="E905" t="str">
            <v>D5.5 Square Knob Guide Dia=1</v>
          </cell>
          <cell r="F905" t="str">
            <v>SG016</v>
          </cell>
        </row>
        <row r="906">
          <cell r="C906" t="str">
            <v>105026666A</v>
          </cell>
          <cell r="D906" t="str">
            <v>CCC250 ﾌｨﾙﾀｸｯｼｮﾝ</v>
          </cell>
          <cell r="E906" t="str">
            <v>CCC250 Filter Cushion</v>
          </cell>
          <cell r="F906" t="str">
            <v>SG017</v>
          </cell>
        </row>
        <row r="907">
          <cell r="C907">
            <v>1020245350</v>
          </cell>
          <cell r="D907" t="str">
            <v>SBB-213 ｽﾘｰﾌﾞL=13</v>
          </cell>
          <cell r="E907" t="str">
            <v>SBB-213 Sleeve L=13</v>
          </cell>
          <cell r="F907" t="str">
            <v>SG018</v>
          </cell>
        </row>
        <row r="908">
          <cell r="C908">
            <v>1230331670</v>
          </cell>
          <cell r="D908" t="str">
            <v>ｼﾞｬｯｸ SVJ-420100 4P</v>
          </cell>
          <cell r="E908" t="str">
            <v>Jack SVJ-420100 4P</v>
          </cell>
          <cell r="F908" t="str">
            <v>SG020</v>
          </cell>
        </row>
        <row r="909">
          <cell r="C909">
            <v>1023001760</v>
          </cell>
          <cell r="D909" t="str">
            <v>C-2900 ｺｳｶﾞｸ LPF 7.3*7.8</v>
          </cell>
          <cell r="E909" t="str">
            <v>C-2900 Kogaku LPF 7.3*7.8</v>
          </cell>
          <cell r="F909" t="str">
            <v>SG022</v>
          </cell>
        </row>
        <row r="910">
          <cell r="C910">
            <v>1312120750</v>
          </cell>
          <cell r="D910" t="str">
            <v>ﾃｲｶｸﾒｲﾊﾞﾝ ﾑｼﾞ 7ｾｯﾄ</v>
          </cell>
          <cell r="E910" t="str">
            <v>Blank Name Plate 7Set</v>
          </cell>
          <cell r="F910" t="str">
            <v>SH022</v>
          </cell>
        </row>
        <row r="911">
          <cell r="C911">
            <v>1023195690</v>
          </cell>
          <cell r="D911" t="str">
            <v>CCV20 ｻﾝｼﾞｸﾎﾙﾀﾞ-</v>
          </cell>
          <cell r="E911" t="str">
            <v>CCV20 Sanjiku Holder</v>
          </cell>
          <cell r="F911" t="str">
            <v>SH023</v>
          </cell>
        </row>
        <row r="912">
          <cell r="C912">
            <v>1240273410</v>
          </cell>
          <cell r="D912" t="str">
            <v>ﾀﾝｼﾀﾞｲ F2360AX-2P</v>
          </cell>
          <cell r="E912" t="str">
            <v>Terminal F2360AX-2P</v>
          </cell>
          <cell r="F912" t="str">
            <v>SH027</v>
          </cell>
        </row>
        <row r="913">
          <cell r="C913">
            <v>1230109510</v>
          </cell>
          <cell r="D913" t="str">
            <v>BNC HXC0328-01-010</v>
          </cell>
          <cell r="E913" t="str">
            <v>BNC HXC0328-01-010</v>
          </cell>
          <cell r="F913" t="str">
            <v>SH028</v>
          </cell>
        </row>
        <row r="914">
          <cell r="C914">
            <v>1210901060</v>
          </cell>
          <cell r="D914" t="str">
            <v>D1103 LEDﾗｲﾄ 2*4</v>
          </cell>
          <cell r="E914" t="str">
            <v>D1103 LED Light 2*4</v>
          </cell>
          <cell r="F914" t="str">
            <v>SJ004</v>
          </cell>
        </row>
        <row r="915">
          <cell r="C915">
            <v>1022507050</v>
          </cell>
          <cell r="E915" t="str">
            <v>Rubber Foot OK-20</v>
          </cell>
          <cell r="F915" t="str">
            <v>SJ011</v>
          </cell>
        </row>
        <row r="916">
          <cell r="C916">
            <v>1210301330</v>
          </cell>
          <cell r="D916" t="str">
            <v>ﾌﾟﾗｽﾁｯｸｱｼ NO1</v>
          </cell>
          <cell r="E916" t="str">
            <v>Plastic Foot NO1</v>
          </cell>
          <cell r="F916" t="str">
            <v>SK004</v>
          </cell>
        </row>
        <row r="917">
          <cell r="C917">
            <v>1000321700</v>
          </cell>
          <cell r="D917" t="str">
            <v>ｽｲｯﾁﾝｸﾞﾃﾞﾝｹﾞﾝ LCA50S-24X</v>
          </cell>
          <cell r="E917" t="str">
            <v>Switching  Power Supply LCA50S-24X</v>
          </cell>
          <cell r="F917" t="str">
            <v>SK005</v>
          </cell>
        </row>
        <row r="918">
          <cell r="C918">
            <v>1210141590</v>
          </cell>
          <cell r="D918" t="str">
            <v>ﾂﾏﾐ ﾏﾙ13       WHT</v>
          </cell>
          <cell r="E918" t="str">
            <v>Round Knob13       WHT</v>
          </cell>
          <cell r="F918" t="str">
            <v>SL001</v>
          </cell>
        </row>
        <row r="919">
          <cell r="C919">
            <v>1110114030</v>
          </cell>
          <cell r="D919" t="str">
            <v>2SB940</v>
          </cell>
          <cell r="E919" t="str">
            <v>2SB940</v>
          </cell>
          <cell r="F919" t="str">
            <v>SL011</v>
          </cell>
        </row>
        <row r="920">
          <cell r="C920">
            <v>1210171470</v>
          </cell>
          <cell r="D920" t="str">
            <v>CDS16M 3.5*7 ﾂﾏﾐ</v>
          </cell>
          <cell r="E920" t="str">
            <v>CDS16M 3.5*7 Knob</v>
          </cell>
          <cell r="F920" t="str">
            <v>SN001</v>
          </cell>
        </row>
        <row r="921">
          <cell r="C921">
            <v>1210171300</v>
          </cell>
          <cell r="D921" t="str">
            <v>CDS16M 12*12 2ｼｮｸﾂﾏﾐ</v>
          </cell>
          <cell r="E921" t="str">
            <v>CDS16M 12*12 2 Color  Knob</v>
          </cell>
          <cell r="F921" t="str">
            <v>SN002</v>
          </cell>
        </row>
        <row r="922">
          <cell r="C922">
            <v>1010478450</v>
          </cell>
          <cell r="D922" t="str">
            <v>EV300R ﾌﾛﾝﾄｶﾊﾞ-</v>
          </cell>
          <cell r="E922" t="str">
            <v>EV300R Front Cover</v>
          </cell>
          <cell r="F922" t="str">
            <v>SN005</v>
          </cell>
        </row>
        <row r="923">
          <cell r="C923">
            <v>6062512640</v>
          </cell>
          <cell r="D923" t="str">
            <v>6ｶｸﾎﾞﾙﾄ 3ﾃﾝｾﾑｽ 8*14 SUS</v>
          </cell>
          <cell r="E923" t="str">
            <v>Hexagon Bolt 3 ten semusu 8*14 SUS</v>
          </cell>
          <cell r="F923" t="str">
            <v>SO001</v>
          </cell>
        </row>
        <row r="924">
          <cell r="C924">
            <v>6063700860</v>
          </cell>
          <cell r="D924" t="str">
            <v>ﾜｯｼｬ M8*16*1.2ｺｶﾞﾀﾏﾙ SUS</v>
          </cell>
          <cell r="E924" t="str">
            <v>Washer M8*16*1.2 Kogatamaru SUS</v>
          </cell>
          <cell r="F924" t="str">
            <v>SO002</v>
          </cell>
        </row>
        <row r="925">
          <cell r="C925">
            <v>1023001630</v>
          </cell>
          <cell r="D925" t="str">
            <v>CCV40 ｺｳｶﾞｸLPF 8.4*8.9</v>
          </cell>
          <cell r="E925" t="str">
            <v>CCV40 Kogaku LPF 8.4*8.9</v>
          </cell>
          <cell r="F925" t="str">
            <v>SO004</v>
          </cell>
        </row>
        <row r="926">
          <cell r="C926" t="str">
            <v>122051863A</v>
          </cell>
          <cell r="D926" t="str">
            <v>CCV40 ｾﾞﾂｴﾝ ﾜｯｼｬ</v>
          </cell>
          <cell r="E926" t="str">
            <v>CCV40 Zetsuen Washer</v>
          </cell>
          <cell r="F926" t="str">
            <v>SO021</v>
          </cell>
        </row>
        <row r="927">
          <cell r="C927">
            <v>1240260230</v>
          </cell>
          <cell r="D927" t="str">
            <v xml:space="preserve">ﾀﾝｼﾀﾞｲ ML-800S1V-2P </v>
          </cell>
          <cell r="E927" t="str">
            <v xml:space="preserve">Terminal ML-800S1V-2P </v>
          </cell>
          <cell r="F927" t="str">
            <v>SO022</v>
          </cell>
        </row>
        <row r="928">
          <cell r="C928">
            <v>1240273500</v>
          </cell>
          <cell r="D928" t="str">
            <v>ｷﾊﾞﾝﾀﾝｼ F4077B S</v>
          </cell>
          <cell r="E928" t="str">
            <v>Kiban tanshi F4077B S</v>
          </cell>
          <cell r="F928" t="str">
            <v>SO023</v>
          </cell>
        </row>
        <row r="929">
          <cell r="C929">
            <v>1140183130</v>
          </cell>
          <cell r="D929" t="str">
            <v>PT-725</v>
          </cell>
          <cell r="E929" t="str">
            <v>PT-725</v>
          </cell>
          <cell r="F929" t="str">
            <v>SO024</v>
          </cell>
        </row>
        <row r="930">
          <cell r="C930">
            <v>1255113820</v>
          </cell>
          <cell r="D930" t="str">
            <v>CC1100 ｺｰﾄﾞﾌﾞｯｼﾝｸﾞ</v>
          </cell>
          <cell r="E930" t="str">
            <v>CC1100 Code Pushing</v>
          </cell>
          <cell r="F930" t="str">
            <v>SO027</v>
          </cell>
        </row>
        <row r="931">
          <cell r="C931">
            <v>1230109620</v>
          </cell>
          <cell r="D931" t="str">
            <v>BNC HXC0330-01-010 SW</v>
          </cell>
          <cell r="E931" t="str">
            <v>BNC HXC0330-01-010 SW</v>
          </cell>
          <cell r="F931" t="str">
            <v>SO029</v>
          </cell>
        </row>
        <row r="932">
          <cell r="C932">
            <v>1050517920</v>
          </cell>
          <cell r="D932" t="str">
            <v>NTF1026-C02(12-5)ﾂｳｷｼｰﾄ</v>
          </cell>
          <cell r="E932" t="str">
            <v>NTF1026-C02(12-5) Siuki Sheet</v>
          </cell>
          <cell r="F932" t="str">
            <v>SO031</v>
          </cell>
        </row>
        <row r="933">
          <cell r="C933" t="str">
            <v>121018715A</v>
          </cell>
          <cell r="D933" t="str">
            <v>CCV40 ﾌﾛﾝﾄｽｸﾘ-ﾝ</v>
          </cell>
          <cell r="E933" t="str">
            <v>CCV40 Front Screen</v>
          </cell>
          <cell r="F933" t="str">
            <v>SO032</v>
          </cell>
        </row>
        <row r="934">
          <cell r="C934">
            <v>1310632040</v>
          </cell>
          <cell r="D934" t="str">
            <v>ｼｸﾞﾈﾁｬｰ H=5.5</v>
          </cell>
          <cell r="E934" t="str">
            <v>Signature H=5.5</v>
          </cell>
          <cell r="F934" t="str">
            <v>SO038</v>
          </cell>
        </row>
        <row r="935">
          <cell r="C935">
            <v>6060101260</v>
          </cell>
          <cell r="D935" t="str">
            <v>+ﾅﾍﾞ 3*8 3ﾃﾝｾﾑｽ P4 SUS</v>
          </cell>
          <cell r="E935" t="str">
            <v>+Nabe 3*8 3 ten semusu P4 SUS</v>
          </cell>
          <cell r="F935" t="str">
            <v>SO039</v>
          </cell>
        </row>
        <row r="936">
          <cell r="C936">
            <v>6060130480</v>
          </cell>
          <cell r="D936" t="str">
            <v>0/2ｼｭ +ﾅﾍﾞ 2*4 FE NI</v>
          </cell>
          <cell r="E936" t="str">
            <v>0/2 Syu +Nabe 2*4 FE NI</v>
          </cell>
          <cell r="F936" t="str">
            <v>SO040</v>
          </cell>
        </row>
        <row r="937">
          <cell r="C937">
            <v>1140520870</v>
          </cell>
          <cell r="D937" t="str">
            <v>C004B-1MH PB-FREE</v>
          </cell>
          <cell r="E937" t="str">
            <v>C004B-1MH PB-FREE</v>
          </cell>
          <cell r="F937" t="str">
            <v>SQ014</v>
          </cell>
        </row>
        <row r="938">
          <cell r="C938">
            <v>1010263560</v>
          </cell>
          <cell r="D938" t="str">
            <v>CCV20 ﾄﾞ-ﾑｶﾊﾞ- ASSY</v>
          </cell>
          <cell r="E938" t="str">
            <v>CCV20 Dom Cover ASSY</v>
          </cell>
          <cell r="F938" t="str">
            <v>SQ015</v>
          </cell>
        </row>
        <row r="939">
          <cell r="E939" t="str">
            <v>SJ-7 SSHA-S(500G/CAN)</v>
          </cell>
        </row>
        <row r="940">
          <cell r="C940">
            <v>1012153070</v>
          </cell>
          <cell r="D940" t="str">
            <v>TCR0350 ﾘｱｶﾊﾞ-</v>
          </cell>
          <cell r="E940" t="str">
            <v>TCR0350 Rear cover</v>
          </cell>
          <cell r="F940" t="str">
            <v>SC046</v>
          </cell>
        </row>
        <row r="941">
          <cell r="C941">
            <v>1021544100</v>
          </cell>
          <cell r="D941" t="str">
            <v>TCR0350 ﾚﾝｽﾞｶﾊﾞ-</v>
          </cell>
          <cell r="E941" t="str">
            <v>TCR0350 Lens cover</v>
          </cell>
          <cell r="F941" t="str">
            <v>SC047</v>
          </cell>
        </row>
        <row r="942">
          <cell r="C942">
            <v>1152014350</v>
          </cell>
          <cell r="E942" t="str">
            <v>P1F-CV11CS LENS ﾁﾂﾌﾟ112*110</v>
          </cell>
          <cell r="F942" t="str">
            <v>SC053</v>
          </cell>
        </row>
        <row r="943">
          <cell r="C943" t="str">
            <v>111115369X</v>
          </cell>
          <cell r="D943" t="str">
            <v>CXD1030M CMOS T6  24ﾃｰﾌﾟ</v>
          </cell>
          <cell r="E943" t="str">
            <v>CXD1030M CMOS T6  24 Tape</v>
          </cell>
          <cell r="F943" t="str">
            <v>CT627</v>
          </cell>
        </row>
        <row r="944">
          <cell r="C944">
            <v>6000701510</v>
          </cell>
          <cell r="E944" t="str">
            <v>VC-4103 Fuzoku Lens</v>
          </cell>
          <cell r="F944" t="str">
            <v>SD057</v>
          </cell>
        </row>
        <row r="945">
          <cell r="C945">
            <v>6310600080</v>
          </cell>
          <cell r="D945" t="str">
            <v>SECOM ｼｰﾙ (ｼｮｳ)</v>
          </cell>
          <cell r="E945" t="str">
            <v>SECOM Seal (Mini)</v>
          </cell>
          <cell r="F945" t="str">
            <v>SF006</v>
          </cell>
        </row>
        <row r="946">
          <cell r="C946">
            <v>1253202290</v>
          </cell>
          <cell r="D946" t="str">
            <v>ﾃ-ﾌﾞﾙﾀｯﾌﾟ 4600BC-N</v>
          </cell>
          <cell r="E946" t="str">
            <v>Table Tap WH2633TWP</v>
          </cell>
          <cell r="F946" t="str">
            <v>SG004</v>
          </cell>
        </row>
        <row r="947">
          <cell r="C947">
            <v>1065301110</v>
          </cell>
          <cell r="D947" t="str">
            <v>VC2200 ﾘﾝｸﾞﾘﾃｰﾅ</v>
          </cell>
          <cell r="E947" t="str">
            <v>VC2200 Ring Ritena</v>
          </cell>
          <cell r="F947" t="str">
            <v>SG019</v>
          </cell>
        </row>
        <row r="948">
          <cell r="C948">
            <v>1021543910</v>
          </cell>
          <cell r="D948" t="str">
            <v>CCV10 ﾚﾝｽﾞﾏｳﾝﾄ</v>
          </cell>
          <cell r="E948" t="str">
            <v>CCV10 Lens Mount</v>
          </cell>
          <cell r="F948" t="str">
            <v>SG023</v>
          </cell>
        </row>
        <row r="949">
          <cell r="C949">
            <v>1021540740</v>
          </cell>
          <cell r="D949" t="str">
            <v>CCC300 ﾏｳﾝﾄﾍﾞｰｽ</v>
          </cell>
          <cell r="E949" t="str">
            <v>CCC300 Mount Base</v>
          </cell>
          <cell r="F949" t="str">
            <v>SG027</v>
          </cell>
        </row>
        <row r="950">
          <cell r="C950" t="str">
            <v>101171207A</v>
          </cell>
          <cell r="D950" t="str">
            <v>VC2300 ｶﾑ</v>
          </cell>
          <cell r="E950" t="str">
            <v>VC2300 Cam</v>
          </cell>
          <cell r="F950" t="str">
            <v>SG028</v>
          </cell>
        </row>
        <row r="951">
          <cell r="C951">
            <v>1020517970</v>
          </cell>
          <cell r="D951" t="str">
            <v>VC2200 ｶﾊﾞｰ</v>
          </cell>
          <cell r="E951" t="str">
            <v>VC2200 Cover</v>
          </cell>
          <cell r="F951" t="str">
            <v>SH010</v>
          </cell>
        </row>
        <row r="952">
          <cell r="C952">
            <v>1210334820</v>
          </cell>
          <cell r="D952" t="str">
            <v>CC1000 ﾋﾞｼﾞｺﾝｶﾊﾞｰ</v>
          </cell>
          <cell r="E952" t="str">
            <v>CC1000 Bigicon Cover</v>
          </cell>
          <cell r="F952" t="str">
            <v>SH011</v>
          </cell>
        </row>
        <row r="953">
          <cell r="C953">
            <v>1230206640</v>
          </cell>
          <cell r="D953" t="str">
            <v>Dｻﾌﾞｼ-ﾙﾄﾞｶﾊﾞ-J-C25-2C25P</v>
          </cell>
          <cell r="E953" t="str">
            <v>D Sub Shield CoverJ-C25-2C25P</v>
          </cell>
          <cell r="F953" t="str">
            <v>SN003</v>
          </cell>
        </row>
        <row r="954">
          <cell r="C954">
            <v>9991500050</v>
          </cell>
          <cell r="E954" t="str">
            <v>Ink Ribbon (B110A) 64mm*300M</v>
          </cell>
        </row>
        <row r="955">
          <cell r="C955" t="str">
            <v>133215061A</v>
          </cell>
          <cell r="D955" t="str">
            <v>CCV20 ｾﾂﾁﾖｳｱﾅｹﾞ-ｼﾞ</v>
          </cell>
          <cell r="E955" t="str">
            <v>CCV20 Hole Gauge</v>
          </cell>
          <cell r="F955" t="str">
            <v>SH024</v>
          </cell>
        </row>
        <row r="956">
          <cell r="C956">
            <v>1332151190</v>
          </cell>
          <cell r="D956" t="str">
            <v>CCV20 ｲﾝﾅ-ｶﾊﾞ-ﾁﾖｳｾﾂﾉｺﾞﾁﾕｳｲ</v>
          </cell>
          <cell r="E956" t="str">
            <v>CCV20 Inner Cover Chyosetsu</v>
          </cell>
          <cell r="F956" t="str">
            <v>SO056</v>
          </cell>
        </row>
        <row r="957">
          <cell r="C957" t="str">
            <v>115460591X</v>
          </cell>
          <cell r="D957" t="str">
            <v>SD-3 19.6608MHz T/R24ﾃｰﾌ</v>
          </cell>
          <cell r="E957" t="str">
            <v>SD-3 19.6608MHz T/R24 Tape</v>
          </cell>
          <cell r="F957" t="str">
            <v>CT679</v>
          </cell>
        </row>
        <row r="958">
          <cell r="C958" t="str">
            <v>115460614X</v>
          </cell>
          <cell r="D958" t="str">
            <v>SD-3 27.0MHz T/R 24ﾃｰﾌﾟ</v>
          </cell>
          <cell r="E958" t="str">
            <v>SD-3 27.0MHz T/R 24 Tape</v>
          </cell>
          <cell r="F958" t="str">
            <v>CT681</v>
          </cell>
        </row>
        <row r="959">
          <cell r="C959" t="str">
            <v>115461163X</v>
          </cell>
          <cell r="D959" t="str">
            <v>SD-3 12.288MHz   24ﾃ-ﾌﾟ</v>
          </cell>
          <cell r="E959" t="str">
            <v>SD-3 12.288MHz   24 Tape</v>
          </cell>
          <cell r="F959" t="str">
            <v>CT682</v>
          </cell>
        </row>
        <row r="960">
          <cell r="C960">
            <v>1154604900</v>
          </cell>
          <cell r="D960" t="str">
            <v>HC-49U 14.31818M 17P KDK</v>
          </cell>
          <cell r="E960" t="str">
            <v>HC-49U 14.31818M 17P KDK</v>
          </cell>
          <cell r="F960" t="str">
            <v>SB015</v>
          </cell>
        </row>
        <row r="961">
          <cell r="C961">
            <v>1154605660</v>
          </cell>
          <cell r="D961" t="str">
            <v>HC-49/U 28.63636MHz KDK</v>
          </cell>
          <cell r="E961" t="str">
            <v>HC-49/U 28.63636MHz KDK</v>
          </cell>
          <cell r="F961" t="str">
            <v>SC011</v>
          </cell>
        </row>
        <row r="962">
          <cell r="C962">
            <v>1111231020</v>
          </cell>
          <cell r="D962" t="str">
            <v>BU6720GS</v>
          </cell>
          <cell r="E962" t="str">
            <v>BU6720GS</v>
          </cell>
          <cell r="F962" t="str">
            <v>CT916</v>
          </cell>
        </row>
        <row r="963">
          <cell r="C963">
            <v>1111231130</v>
          </cell>
          <cell r="D963" t="str">
            <v>HD49323AF</v>
          </cell>
          <cell r="E963" t="str">
            <v>HD49323AF</v>
          </cell>
          <cell r="F963" t="str">
            <v>CT917</v>
          </cell>
        </row>
        <row r="964">
          <cell r="C964">
            <v>1111231260</v>
          </cell>
          <cell r="D964" t="str">
            <v>UPD780054GK-A16-9EU</v>
          </cell>
          <cell r="E964" t="str">
            <v>UPD780054GK-A16-9EU</v>
          </cell>
          <cell r="F964" t="str">
            <v>CT918</v>
          </cell>
        </row>
        <row r="965">
          <cell r="C965">
            <v>1111232630</v>
          </cell>
          <cell r="D965" t="str">
            <v>UPD780054GK TOAROM2</v>
          </cell>
          <cell r="E965" t="str">
            <v>UPD780054GK-A19-9EU</v>
          </cell>
          <cell r="F965" t="str">
            <v>CT919</v>
          </cell>
        </row>
        <row r="966">
          <cell r="C966">
            <v>1113169440</v>
          </cell>
          <cell r="D966" t="str">
            <v>SR02120</v>
          </cell>
          <cell r="E966" t="str">
            <v>SR02120</v>
          </cell>
          <cell r="F966" t="str">
            <v>CT920</v>
          </cell>
        </row>
        <row r="967">
          <cell r="C967">
            <v>1113169530</v>
          </cell>
          <cell r="D967" t="str">
            <v>HD49334F</v>
          </cell>
          <cell r="E967" t="str">
            <v>HD49334F</v>
          </cell>
          <cell r="F967" t="str">
            <v>CT921</v>
          </cell>
        </row>
        <row r="968">
          <cell r="C968" t="str">
            <v>115221295D</v>
          </cell>
          <cell r="D968" t="str">
            <v>CMS40P MAIN P4G 230*310</v>
          </cell>
          <cell r="E968" t="str">
            <v>CMS40P MAIN P4G 230*310</v>
          </cell>
          <cell r="F968" t="str">
            <v>CP001</v>
          </cell>
        </row>
        <row r="969">
          <cell r="C969">
            <v>1152219160</v>
          </cell>
          <cell r="D969" t="str">
            <v>P6G-CMS161D MAIN 230*330</v>
          </cell>
          <cell r="E969" t="str">
            <v>P6G-CMS161D MAIN 230*330</v>
          </cell>
          <cell r="F969" t="str">
            <v>CP002</v>
          </cell>
        </row>
        <row r="970">
          <cell r="C970">
            <v>1152706550</v>
          </cell>
          <cell r="D970" t="str">
            <v>CMS40P-SUB-PCB ｷﾊﾞﾝ</v>
          </cell>
          <cell r="E970" t="str">
            <v xml:space="preserve">CMS40P-SUB-PCB </v>
          </cell>
          <cell r="F970" t="str">
            <v>CP003</v>
          </cell>
        </row>
        <row r="971">
          <cell r="C971">
            <v>1152707890</v>
          </cell>
          <cell r="D971" t="str">
            <v>P2G-CMS160D SW   154*330</v>
          </cell>
          <cell r="E971" t="str">
            <v>P2G-CMS160D SW   154*330</v>
          </cell>
          <cell r="F971" t="str">
            <v>CP004</v>
          </cell>
        </row>
        <row r="972">
          <cell r="C972">
            <v>1152707960</v>
          </cell>
          <cell r="D972" t="str">
            <v>P4G-CMS90D SW    154*318</v>
          </cell>
          <cell r="E972" t="str">
            <v>P4G-CMS90D SW    154*318</v>
          </cell>
          <cell r="F972" t="str">
            <v>CP005</v>
          </cell>
        </row>
        <row r="973">
          <cell r="C973">
            <v>1152708310</v>
          </cell>
          <cell r="D973" t="str">
            <v>P2G-CMS160D BNC  180*310</v>
          </cell>
          <cell r="E973" t="str">
            <v>P2G-CMS160D BNC  180*310</v>
          </cell>
          <cell r="F973" t="str">
            <v>CP006</v>
          </cell>
        </row>
        <row r="974">
          <cell r="C974">
            <v>1152708480</v>
          </cell>
          <cell r="D974" t="str">
            <v>P2G-CMS90D BNC   154*311</v>
          </cell>
          <cell r="E974" t="str">
            <v>P2G-CMS90D BNC   154*311</v>
          </cell>
          <cell r="F974" t="str">
            <v>CP007</v>
          </cell>
        </row>
        <row r="975">
          <cell r="C975" t="str">
            <v>115221905B</v>
          </cell>
          <cell r="D975" t="str">
            <v>P6G-TCR0350 FRONT PCB</v>
          </cell>
          <cell r="E975" t="str">
            <v>P6G-TCR0350 FRONT PCB</v>
          </cell>
          <cell r="F975" t="str">
            <v>CP013</v>
          </cell>
        </row>
        <row r="976">
          <cell r="C976" t="str">
            <v>115221929B</v>
          </cell>
          <cell r="D976" t="str">
            <v>P6G-CC110 187*154</v>
          </cell>
          <cell r="E976" t="str">
            <v>P6G-CC110 187*154</v>
          </cell>
          <cell r="F976" t="str">
            <v>CP023</v>
          </cell>
        </row>
        <row r="977">
          <cell r="C977">
            <v>1152220070</v>
          </cell>
          <cell r="D977" t="str">
            <v>P4G-CV14 POWER</v>
          </cell>
          <cell r="E977" t="str">
            <v>P4G-CV14 POWER</v>
          </cell>
          <cell r="F977" t="str">
            <v>CP021</v>
          </cell>
        </row>
        <row r="978">
          <cell r="C978">
            <v>1152711590</v>
          </cell>
          <cell r="D978" t="str">
            <v>P2G-CV14 REAR 112*116</v>
          </cell>
          <cell r="E978" t="str">
            <v>P2G-CV14 REAR 112*116</v>
          </cell>
          <cell r="F978" t="str">
            <v>CP022</v>
          </cell>
        </row>
        <row r="979">
          <cell r="C979" t="str">
            <v>115270857B</v>
          </cell>
          <cell r="D979" t="str">
            <v>P2G-CP10ALCOMPPCB154*145</v>
          </cell>
          <cell r="E979" t="str">
            <v>P2G-CP10ALCOMPPCB154*145</v>
          </cell>
          <cell r="F979" t="str">
            <v>CP008</v>
          </cell>
        </row>
        <row r="980">
          <cell r="C980" t="str">
            <v>115270893B</v>
          </cell>
          <cell r="D980" t="str">
            <v>P2G-CP40SAL COMP 230*230</v>
          </cell>
          <cell r="E980" t="str">
            <v>P2G-CP40SAL COMP 230*230</v>
          </cell>
          <cell r="F980" t="str">
            <v>CP009</v>
          </cell>
        </row>
        <row r="981">
          <cell r="C981">
            <v>1152124190</v>
          </cell>
          <cell r="D981" t="str">
            <v>P2G-CPV09 FRONT 154*212</v>
          </cell>
          <cell r="E981" t="str">
            <v>P2G-CPV09 FRONT 154*212</v>
          </cell>
          <cell r="F981" t="str">
            <v>CP010</v>
          </cell>
        </row>
        <row r="982">
          <cell r="C982" t="str">
            <v>115212408B</v>
          </cell>
          <cell r="D982" t="str">
            <v>P2G-CPV09 POWER 154*164</v>
          </cell>
          <cell r="E982" t="str">
            <v>P2G-CPV09 POWER 154*164</v>
          </cell>
          <cell r="F982" t="str">
            <v>CP011</v>
          </cell>
        </row>
        <row r="983">
          <cell r="C983" t="str">
            <v>115271085A</v>
          </cell>
          <cell r="D983" t="str">
            <v>P2G-CPV09 MAIN 230*270</v>
          </cell>
          <cell r="E983" t="str">
            <v>P2G-CPV09 MAIN 230*270</v>
          </cell>
          <cell r="F983" t="str">
            <v>CP012</v>
          </cell>
        </row>
        <row r="984">
          <cell r="C984" t="str">
            <v>115280641B</v>
          </cell>
          <cell r="D984" t="str">
            <v>P4G-TCR0350 POWER PCB</v>
          </cell>
          <cell r="E984" t="str">
            <v>P4G-TCR0350 POWER PCB</v>
          </cell>
          <cell r="F984" t="str">
            <v>CP014</v>
          </cell>
        </row>
        <row r="985">
          <cell r="C985">
            <v>1152711400</v>
          </cell>
          <cell r="D985" t="str">
            <v>P2G-CV11 REAR 112*116</v>
          </cell>
          <cell r="E985" t="str">
            <v>P2G-CV11 REAR 112*116</v>
          </cell>
          <cell r="F985" t="str">
            <v>CP015</v>
          </cell>
        </row>
        <row r="986">
          <cell r="C986">
            <v>1152711950</v>
          </cell>
          <cell r="D986" t="str">
            <v>P2G-CPV04 ﾌｸｺﾞｳ 236*180</v>
          </cell>
          <cell r="E986" t="str">
            <v>P2G-CPV04 Fukugo 236*180</v>
          </cell>
          <cell r="F986" t="str">
            <v>CP016</v>
          </cell>
        </row>
        <row r="987">
          <cell r="C987">
            <v>1152806740</v>
          </cell>
          <cell r="D987" t="str">
            <v>P4G-CV40 POWER 112*186</v>
          </cell>
          <cell r="E987" t="str">
            <v>P4G-CV40 POWER 112*186</v>
          </cell>
          <cell r="F987" t="str">
            <v>CP017</v>
          </cell>
        </row>
        <row r="988">
          <cell r="C988">
            <v>1152807110</v>
          </cell>
          <cell r="D988" t="str">
            <v>P4G-CV20 POWER 112*124</v>
          </cell>
          <cell r="E988" t="str">
            <v>P4G-CV20 POWER 112*124</v>
          </cell>
          <cell r="F988" t="str">
            <v>CP019</v>
          </cell>
        </row>
        <row r="989">
          <cell r="C989" t="str">
            <v>111317194X</v>
          </cell>
          <cell r="D989" t="str">
            <v>TC4S11F      TE85L ﾁｯﾌﾟT</v>
          </cell>
          <cell r="E989" t="str">
            <v>TC4S11F  TE85L CHIP</v>
          </cell>
          <cell r="F989" t="str">
            <v>CT024</v>
          </cell>
        </row>
        <row r="990">
          <cell r="C990" t="str">
            <v>111310483X</v>
          </cell>
          <cell r="D990" t="str">
            <v>TC7S14F     TE85L  ﾁｯﾌﾟT</v>
          </cell>
          <cell r="E990" t="str">
            <v>TC7S14F     TE85L  CHIP</v>
          </cell>
          <cell r="F990" t="str">
            <v>CT029</v>
          </cell>
        </row>
        <row r="991">
          <cell r="C991" t="str">
            <v>111066757X</v>
          </cell>
          <cell r="D991" t="str">
            <v>NJM2103M  TE3   12MMﾃｰﾌﾟ</v>
          </cell>
          <cell r="E991" t="str">
            <v>NJM12103 TE3 12mm</v>
          </cell>
          <cell r="F991" t="str">
            <v>CT604</v>
          </cell>
        </row>
        <row r="992">
          <cell r="C992" t="str">
            <v>111068625X</v>
          </cell>
          <cell r="D992" t="str">
            <v>NJM2520M  TE1  16ﾃｰﾌﾟ</v>
          </cell>
          <cell r="E992" t="str">
            <v>NJM2520M  TE1  16mm</v>
          </cell>
          <cell r="F992" t="str">
            <v>CT610</v>
          </cell>
        </row>
        <row r="993">
          <cell r="C993" t="str">
            <v>113326062X</v>
          </cell>
          <cell r="D993" t="str">
            <v>MVK 10V 220MF 24ﾃｰﾌﾟ</v>
          </cell>
          <cell r="E993" t="str">
            <v>MVK 10V 220MF 24mm</v>
          </cell>
          <cell r="F993" t="str">
            <v>CT653</v>
          </cell>
        </row>
        <row r="994">
          <cell r="C994" t="str">
            <v>113329915X</v>
          </cell>
          <cell r="D994" t="str">
            <v>PXA 10VC 270MF  TAPING</v>
          </cell>
          <cell r="E994" t="str">
            <v>PXA 10VC 270MF  TAPING</v>
          </cell>
          <cell r="F994" t="str">
            <v>CT668</v>
          </cell>
        </row>
        <row r="995">
          <cell r="C995" t="str">
            <v>113329928X</v>
          </cell>
          <cell r="D995" t="str">
            <v>PXA 6.3VC 330MF  TAPING</v>
          </cell>
          <cell r="E995" t="str">
            <v>PXA 6.3VC 330MF  TAPING</v>
          </cell>
          <cell r="F995" t="str">
            <v>CT669</v>
          </cell>
        </row>
        <row r="996">
          <cell r="C996" t="str">
            <v>114110774X</v>
          </cell>
          <cell r="D996" t="str">
            <v>WTU1800 ｹﾝﾊﾟｺｲﾙ TAPING</v>
          </cell>
          <cell r="E996" t="str">
            <v>WTU1800 Coil CP55 TAPING</v>
          </cell>
          <cell r="F996" t="str">
            <v>CT704</v>
          </cell>
        </row>
        <row r="997">
          <cell r="C997" t="str">
            <v>114198158X</v>
          </cell>
          <cell r="D997" t="str">
            <v>CDRH74 39MH       16ﾃｰﾌﾟ</v>
          </cell>
          <cell r="E997" t="str">
            <v>Coil CDRH74 39MH       16 Tape</v>
          </cell>
          <cell r="F997" t="str">
            <v>CT705</v>
          </cell>
        </row>
        <row r="998">
          <cell r="C998">
            <v>1010479190</v>
          </cell>
          <cell r="D998" t="str">
            <v>CMS40P ﾌﾛﾝﾄﾊﾟﾈﾙ ﾇﾘ</v>
          </cell>
          <cell r="E998" t="str">
            <v>CMS40P Front Panel</v>
          </cell>
          <cell r="F998" t="str">
            <v>PA007</v>
          </cell>
        </row>
        <row r="999">
          <cell r="C999" t="str">
            <v>101048196A</v>
          </cell>
          <cell r="D999" t="str">
            <v>CMS90S ﾌﾛﾝﾄﾊﾟﾈﾙ ﾇﾘ</v>
          </cell>
          <cell r="E999" t="str">
            <v>CMS90S Front Panel</v>
          </cell>
          <cell r="F999" t="str">
            <v>PA010</v>
          </cell>
        </row>
        <row r="1000">
          <cell r="C1000" t="str">
            <v>101048174A</v>
          </cell>
          <cell r="D1000" t="str">
            <v>CMS160S ﾌﾛﾝﾄﾊﾟﾈﾙ ﾇﾘ</v>
          </cell>
          <cell r="E1000" t="str">
            <v>CMS160S Front Panel</v>
          </cell>
          <cell r="F1000" t="str">
            <v>PA011</v>
          </cell>
        </row>
        <row r="1001">
          <cell r="C1001">
            <v>1010487500</v>
          </cell>
          <cell r="D1001" t="str">
            <v>CPV04 ﾌﾛﾝﾄﾊﾟﾈﾙ ﾇﾘ､ｼﾙｸ</v>
          </cell>
          <cell r="E1001" t="str">
            <v>CPV04 Front Panel W/silk printing</v>
          </cell>
          <cell r="F1001" t="str">
            <v>PA012</v>
          </cell>
        </row>
        <row r="1002">
          <cell r="C1002" t="str">
            <v>114017309C</v>
          </cell>
          <cell r="D1002" t="str">
            <v>PT-651</v>
          </cell>
          <cell r="E1002" t="str">
            <v>PT-651 Power Transformer</v>
          </cell>
          <cell r="F1002" t="str">
            <v>SA054</v>
          </cell>
        </row>
        <row r="1003">
          <cell r="C1003">
            <v>1240432370</v>
          </cell>
          <cell r="D1003" t="str">
            <v>ｼﾞｬﾝﾊﾟ-ｾﾝ IPS-1034-1 5MM</v>
          </cell>
          <cell r="E1003" t="str">
            <v>Jumper 0.6*4.6*3/5*4.6</v>
          </cell>
          <cell r="F1003" t="str">
            <v>SB004</v>
          </cell>
        </row>
        <row r="1004">
          <cell r="C1004">
            <v>1151210120</v>
          </cell>
          <cell r="D1004" t="str">
            <v>SSTP12P-06R ｽﾗｲﾄﾞｽｲｯﾁ</v>
          </cell>
          <cell r="E1004" t="str">
            <v>SSTP12P-06R Slide SW</v>
          </cell>
          <cell r="F1004" t="str">
            <v>SB005</v>
          </cell>
        </row>
        <row r="1005">
          <cell r="C1005">
            <v>1141954010</v>
          </cell>
          <cell r="D1005" t="str">
            <v>RCR-664D 100MH</v>
          </cell>
          <cell r="E1005" t="str">
            <v>RCR-664D 101K</v>
          </cell>
          <cell r="F1005" t="str">
            <v>SB007</v>
          </cell>
        </row>
        <row r="1006">
          <cell r="C1006">
            <v>1141107160</v>
          </cell>
          <cell r="D1006" t="str">
            <v>P-S7B 10.7M FM-DETｺｲﾙ</v>
          </cell>
          <cell r="E1006" t="str">
            <v>P-S7B 10.7M FM-DET Coil</v>
          </cell>
          <cell r="F1006" t="str">
            <v>SB010</v>
          </cell>
        </row>
        <row r="1007">
          <cell r="C1007">
            <v>1110831650</v>
          </cell>
          <cell r="D1007" t="str">
            <v>MO34PC LED(RED)</v>
          </cell>
          <cell r="E1007" t="str">
            <v>MO34PC LED(RED)</v>
          </cell>
          <cell r="F1007" t="str">
            <v>SB012</v>
          </cell>
        </row>
        <row r="1008">
          <cell r="C1008">
            <v>1151224170</v>
          </cell>
          <cell r="D1008" t="str">
            <v>SHB-239-05B SLIDE SWITCH</v>
          </cell>
          <cell r="E1008" t="str">
            <v>SHB-239-05B Slide Switch</v>
          </cell>
          <cell r="F1008" t="str">
            <v>SB014</v>
          </cell>
        </row>
        <row r="1009">
          <cell r="C1009">
            <v>1110831780</v>
          </cell>
          <cell r="D1009" t="str">
            <v>MO34GC LED(GRN)</v>
          </cell>
          <cell r="E1009" t="str">
            <v>MO34GC LED(GRN)</v>
          </cell>
          <cell r="F1009" t="str">
            <v>SB017</v>
          </cell>
        </row>
        <row r="1010">
          <cell r="C1010">
            <v>1140518570</v>
          </cell>
          <cell r="D1010" t="str">
            <v>RCH-110 391K</v>
          </cell>
          <cell r="E1010" t="str">
            <v>RCH-110 391K</v>
          </cell>
          <cell r="F1010" t="str">
            <v>SB019</v>
          </cell>
        </row>
        <row r="1011">
          <cell r="C1011">
            <v>1240271870</v>
          </cell>
          <cell r="D1011" t="str">
            <v>ST-311-9PH</v>
          </cell>
          <cell r="E1011" t="str">
            <v>ST-311-9PH</v>
          </cell>
          <cell r="F1011" t="str">
            <v>SB025</v>
          </cell>
        </row>
        <row r="1012">
          <cell r="C1012">
            <v>1230332970</v>
          </cell>
          <cell r="D1012" t="str">
            <v>JPJ2022-01-010 ﾋﾟﾝｼｬｯｸ</v>
          </cell>
          <cell r="E1012" t="str">
            <v>WTJ032-04BB</v>
          </cell>
          <cell r="F1012" t="str">
            <v>SB027</v>
          </cell>
        </row>
        <row r="1013">
          <cell r="C1013">
            <v>1010845500</v>
          </cell>
          <cell r="D1013" t="str">
            <v>Heat sink 2511-50</v>
          </cell>
          <cell r="E1013" t="str">
            <v>Heat Sink 2511-50</v>
          </cell>
          <cell r="F1013" t="str">
            <v>SB029</v>
          </cell>
        </row>
        <row r="1014">
          <cell r="C1014">
            <v>1020240920</v>
          </cell>
          <cell r="D1014" t="str">
            <v>CMS160D LEDｽﾍﾟｰｻ H4.5</v>
          </cell>
          <cell r="E1014" t="str">
            <v>CMS160D Led Spacer Led-4.2</v>
          </cell>
          <cell r="F1014" t="str">
            <v>SB032</v>
          </cell>
        </row>
        <row r="1015">
          <cell r="C1015">
            <v>1155117270</v>
          </cell>
          <cell r="D1015" t="str">
            <v>CMS160D ﾗﾊﾞ-ｽｲｯﾁ</v>
          </cell>
          <cell r="E1015" t="str">
            <v>CMS160D Rubber Keypad</v>
          </cell>
          <cell r="F1015" t="str">
            <v>SB036</v>
          </cell>
        </row>
        <row r="1016">
          <cell r="C1016">
            <v>1021539650</v>
          </cell>
          <cell r="D1016" t="str">
            <v>CMS160D ﾃﾞﾝｹﾞﾝﾂﾏﾐｶﾞｲﾄﾞ</v>
          </cell>
          <cell r="E1016" t="str">
            <v>CMS160D Knob Guide</v>
          </cell>
          <cell r="F1016" t="str">
            <v>SB041</v>
          </cell>
        </row>
        <row r="1017">
          <cell r="C1017" t="str">
            <v>V063800260</v>
          </cell>
          <cell r="D1017" t="str">
            <v>Sﾜｯｼｬ M4 SWHR4 ZNC</v>
          </cell>
          <cell r="E1017" t="str">
            <v>S Washer M4 SWHR4 ZNC</v>
          </cell>
          <cell r="F1017" t="str">
            <v>SB042</v>
          </cell>
        </row>
        <row r="1018">
          <cell r="C1018">
            <v>1230208390</v>
          </cell>
          <cell r="D1018" t="str">
            <v>Dｻﾌﾞｼ-ﾙﾄﾞｶﾊﾞ-J-C25-1C</v>
          </cell>
          <cell r="E1018" t="str">
            <v>D Sub Shield CoverJ-C25-2C25-1C</v>
          </cell>
          <cell r="F1018" t="str">
            <v>SB043</v>
          </cell>
        </row>
        <row r="1019">
          <cell r="C1019">
            <v>1010845050</v>
          </cell>
          <cell r="D1019" t="str">
            <v>ﾎｳﾈﾂｼｰﾄ 30*30 T=4.5</v>
          </cell>
          <cell r="E1019" t="str">
            <v>P300 Conductor Rubber 30x30x4.5(t)mm</v>
          </cell>
          <cell r="F1019" t="str">
            <v>SB053</v>
          </cell>
        </row>
        <row r="1020">
          <cell r="C1020">
            <v>1230211570</v>
          </cell>
          <cell r="D1020" t="str">
            <v>DｻﾌﾞｺﾈｸﾀP/N103-0096-01</v>
          </cell>
          <cell r="E1020" t="str">
            <v>D Sub Connetor P/N103-0096-01</v>
          </cell>
          <cell r="F1020" t="str">
            <v>SC013</v>
          </cell>
        </row>
        <row r="1021">
          <cell r="C1021">
            <v>1141950430</v>
          </cell>
          <cell r="D1021" t="str">
            <v>RCH-895-101K ｺｲﾙ</v>
          </cell>
          <cell r="E1021" t="str">
            <v>RCH-895-101K Coil</v>
          </cell>
          <cell r="F1021" t="str">
            <v>SC015</v>
          </cell>
        </row>
        <row r="1022">
          <cell r="C1022">
            <v>1350105380</v>
          </cell>
          <cell r="D1022" t="str">
            <v>TOAﾃｰﾌﾟ 48ﾐﾘ*50M(TWA)</v>
          </cell>
          <cell r="E1022" t="str">
            <v>TOA Tape (48*50M）</v>
          </cell>
          <cell r="F1022" t="str">
            <v>SC017</v>
          </cell>
        </row>
        <row r="1023">
          <cell r="C1023">
            <v>1021114510</v>
          </cell>
          <cell r="D1023" t="str">
            <v>YW450 ｶﾅｸﾞﾓﾄﾞｼﾊﾞﾈ</v>
          </cell>
          <cell r="E1023" t="str">
            <v>YW450 Spring</v>
          </cell>
          <cell r="F1023" t="str">
            <v>SC020</v>
          </cell>
        </row>
        <row r="1024">
          <cell r="C1024" t="str">
            <v>102215706A</v>
          </cell>
          <cell r="D1024" t="str">
            <v>C-CC10ZL ｼ-ﾙﾄﾞｵｻｴｶﾅｸﾞ</v>
          </cell>
          <cell r="E1024" t="str">
            <v>Clip for C-CC10ZL</v>
          </cell>
          <cell r="F1024" t="str">
            <v>SC021</v>
          </cell>
        </row>
        <row r="1025">
          <cell r="C1025">
            <v>1021541190</v>
          </cell>
          <cell r="D1025" t="str">
            <v>TCR0420 ﾏｳﾝﾄﾍﾞｰｽ</v>
          </cell>
          <cell r="E1025" t="str">
            <v>TCR0420 Mount base</v>
          </cell>
          <cell r="F1025" t="str">
            <v>SC025</v>
          </cell>
        </row>
        <row r="1026">
          <cell r="C1026">
            <v>1253182000</v>
          </cell>
          <cell r="E1026" t="str">
            <v>YA-304 UL POWER CORD</v>
          </cell>
          <cell r="F1026" t="str">
            <v>SC050</v>
          </cell>
        </row>
        <row r="1027">
          <cell r="C1027" t="str">
            <v>V063100650</v>
          </cell>
          <cell r="D1027" t="str">
            <v>+ﾊﾞｲﾝﾄﾞBﾀｲﾄ 4X10 FE ZNC</v>
          </cell>
          <cell r="E1027" t="str">
            <v>+Bind B 4X10 FE ZNC</v>
          </cell>
          <cell r="F1027" t="str">
            <v>SD001</v>
          </cell>
        </row>
        <row r="1028">
          <cell r="C1028" t="str">
            <v>V063100780</v>
          </cell>
          <cell r="D1028" t="str">
            <v>+ﾊﾞｲﾝﾄﾞBﾀｲﾄ 3X8  FE NI</v>
          </cell>
          <cell r="E1028" t="str">
            <v>+Bind B 3X8  FE NI</v>
          </cell>
          <cell r="F1028" t="str">
            <v>SD002</v>
          </cell>
        </row>
        <row r="1029">
          <cell r="C1029" t="str">
            <v>V063800130</v>
          </cell>
          <cell r="D1029" t="str">
            <v>Sﾜｯｼｬ M3   FE ZNC</v>
          </cell>
          <cell r="E1029" t="str">
            <v>S Washer M3   FE ZNC</v>
          </cell>
          <cell r="F1029" t="str">
            <v>SD003</v>
          </cell>
        </row>
        <row r="1030">
          <cell r="C1030" t="str">
            <v>V060300860</v>
          </cell>
          <cell r="D1030" t="str">
            <v>+ﾊﾞｲﾝﾄﾞ 4*35 FE NI</v>
          </cell>
          <cell r="E1030" t="str">
            <v>+Bind 4*35 FE NI</v>
          </cell>
          <cell r="F1030" t="str">
            <v>SD004</v>
          </cell>
        </row>
        <row r="1031">
          <cell r="C1031" t="str">
            <v>V063700180</v>
          </cell>
          <cell r="D1031" t="str">
            <v>ﾜｯｼｬ  3X8X0.5 FE ZNC</v>
          </cell>
          <cell r="E1031" t="str">
            <v>Washer  3X8X0.5 FE ZNC</v>
          </cell>
          <cell r="F1031" t="str">
            <v>SD005</v>
          </cell>
        </row>
        <row r="1032">
          <cell r="C1032" t="str">
            <v>V066200160</v>
          </cell>
          <cell r="D1032" t="str">
            <v>+ｻﾗBﾀｲﾄ 3*8 FE NI</v>
          </cell>
          <cell r="E1032" t="str">
            <v>+Flat B 3*8 FE NI</v>
          </cell>
          <cell r="F1032" t="str">
            <v>SD006</v>
          </cell>
        </row>
        <row r="1033">
          <cell r="C1033" t="str">
            <v>V060300310</v>
          </cell>
          <cell r="D1033" t="str">
            <v>+ﾊﾞｲﾝﾄﾞ   4X15 FE ZNC</v>
          </cell>
          <cell r="E1033" t="str">
            <v>+Bind 4X15 FE ZNC</v>
          </cell>
          <cell r="F1033" t="str">
            <v>SD007</v>
          </cell>
        </row>
        <row r="1034">
          <cell r="C1034" t="str">
            <v>V060300260</v>
          </cell>
          <cell r="D1034" t="str">
            <v>+ﾊﾞｲﾝﾄﾞ   4X10 FE ZNC</v>
          </cell>
          <cell r="E1034" t="str">
            <v>+Bind 4X10 FE ZNC</v>
          </cell>
          <cell r="F1034" t="str">
            <v>SD008</v>
          </cell>
        </row>
        <row r="1035">
          <cell r="C1035" t="str">
            <v>V060100150</v>
          </cell>
          <cell r="D1035" t="str">
            <v>+ﾅﾍﾞ 3*6 3ﾃﾝｾﾑｽ P4 FEZNC</v>
          </cell>
          <cell r="E1035" t="str">
            <v>+Pan 3*6 3 Set Screw P4 FEZNC</v>
          </cell>
          <cell r="F1035" t="str">
            <v>SD009</v>
          </cell>
        </row>
        <row r="1036">
          <cell r="C1036" t="str">
            <v>V063600150</v>
          </cell>
          <cell r="D1036" t="str">
            <v>ﾌﾗﾝｼﾞﾅｯﾄ M4 FE ZNC</v>
          </cell>
          <cell r="E1036" t="str">
            <v>Flange Nut M4 FE ZNC</v>
          </cell>
          <cell r="F1036" t="str">
            <v>SD010</v>
          </cell>
        </row>
        <row r="1037">
          <cell r="C1037" t="str">
            <v>V060300570</v>
          </cell>
          <cell r="D1037" t="str">
            <v>+ﾊﾞｲﾝﾄﾞ   3X4  FE ZNC</v>
          </cell>
          <cell r="E1037" t="str">
            <v>+Bind  3X4  FE ZNC</v>
          </cell>
          <cell r="F1037" t="str">
            <v>SD011</v>
          </cell>
        </row>
        <row r="1038">
          <cell r="C1038" t="str">
            <v>V063100540</v>
          </cell>
          <cell r="D1038" t="str">
            <v>+ﾊﾞｲﾝﾄﾞBﾀｲﾄ 3X8  FE ZNC</v>
          </cell>
          <cell r="E1038" t="str">
            <v>+Bind B 3X8  FE ZNC</v>
          </cell>
          <cell r="F1038" t="str">
            <v>SD012</v>
          </cell>
        </row>
        <row r="1039">
          <cell r="C1039" t="str">
            <v>V060300680</v>
          </cell>
          <cell r="D1039" t="str">
            <v>+ﾊﾞｲﾝﾄﾞ   3X6  FE ZNC</v>
          </cell>
          <cell r="E1039" t="str">
            <v>+Bind  3X6  FE ZNC</v>
          </cell>
          <cell r="F1039" t="str">
            <v>SD013</v>
          </cell>
        </row>
        <row r="1040">
          <cell r="C1040" t="str">
            <v>V063100100</v>
          </cell>
          <cell r="D1040" t="str">
            <v>+Bind B  3X8  FE ZNC-BLK</v>
          </cell>
          <cell r="E1040" t="str">
            <v>+Bind B  3X8  FE ZNC-BLK</v>
          </cell>
          <cell r="F1040" t="str">
            <v>SD014</v>
          </cell>
        </row>
        <row r="1041">
          <cell r="C1041" t="str">
            <v>V063100380</v>
          </cell>
          <cell r="D1041" t="str">
            <v>+ﾊﾞｲﾝﾄﾞBﾀｲﾄ 3X12 FE ZNC</v>
          </cell>
          <cell r="E1041" t="str">
            <v>+Bind B 3X12 FE ZNC</v>
          </cell>
          <cell r="F1041" t="str">
            <v>SD015</v>
          </cell>
        </row>
        <row r="1042">
          <cell r="C1042" t="str">
            <v xml:space="preserve">V063100450 </v>
          </cell>
          <cell r="D1042" t="str">
            <v>+ﾊﾞｲﾝﾄﾞBﾀｲﾄ 3X6  FE ZNC</v>
          </cell>
          <cell r="E1042" t="str">
            <v>+Bind B 3X6  FE ZNC</v>
          </cell>
          <cell r="F1042" t="str">
            <v>SD016</v>
          </cell>
        </row>
        <row r="1043">
          <cell r="C1043" t="str">
            <v>V060300480</v>
          </cell>
          <cell r="D1043" t="str">
            <v>+ﾊﾞｲﾝﾄﾞ   3X6  FE NI</v>
          </cell>
          <cell r="E1043" t="str">
            <v>+Bind   3X6  FE NI</v>
          </cell>
          <cell r="F1043" t="str">
            <v>SD017</v>
          </cell>
        </row>
        <row r="1044">
          <cell r="C1044" t="str">
            <v>V060300710</v>
          </cell>
          <cell r="D1044" t="str">
            <v>+ﾊﾞｲﾝﾄﾞ   4X8  FE ｸﾛｱｴﾝ</v>
          </cell>
          <cell r="E1044" t="str">
            <v>+Bind  4X8  FE ZNC-BLK</v>
          </cell>
          <cell r="F1044" t="str">
            <v>SD018</v>
          </cell>
        </row>
        <row r="1045">
          <cell r="C1045" t="str">
            <v>V060300130</v>
          </cell>
          <cell r="D1045" t="str">
            <v>+ﾊﾞｲﾝﾄﾞ   3X8  FE ZNC</v>
          </cell>
          <cell r="E1045" t="str">
            <v>+Bind 3X8 FE ZNC</v>
          </cell>
          <cell r="F1045" t="str">
            <v>SD019</v>
          </cell>
        </row>
        <row r="1046">
          <cell r="C1046" t="str">
            <v>V066000120</v>
          </cell>
          <cell r="D1046" t="str">
            <v>+Pan B 3X8 FE ZNC</v>
          </cell>
          <cell r="E1046" t="str">
            <v>+Pan B 3X8 FE ZNC</v>
          </cell>
          <cell r="F1046" t="str">
            <v>SD020</v>
          </cell>
        </row>
        <row r="1047">
          <cell r="C1047" t="str">
            <v>V060301050</v>
          </cell>
          <cell r="D1047" t="str">
            <v>+ﾊﾞｲﾝﾄﾞｺﾈｼﾞ M2.5*7.5*S4</v>
          </cell>
          <cell r="E1047" t="str">
            <v>+Bind 2.5*7.5*S4 NI</v>
          </cell>
          <cell r="F1047" t="str">
            <v>SD025</v>
          </cell>
        </row>
        <row r="1048">
          <cell r="C1048" t="str">
            <v>V060300930</v>
          </cell>
          <cell r="D1048" t="str">
            <v>+ﾊﾞｲﾝﾄﾞｺﾈｼﾞ 3*8 FE NI</v>
          </cell>
          <cell r="E1048" t="str">
            <v>+Bind 3*8 FE NI</v>
          </cell>
          <cell r="F1048" t="str">
            <v>SD026</v>
          </cell>
        </row>
        <row r="1049">
          <cell r="C1049" t="str">
            <v>V066200290</v>
          </cell>
          <cell r="D1049" t="str">
            <v>+ｻﾗ Bﾀｲﾄ 2.6*5 FE NI</v>
          </cell>
          <cell r="E1049" t="str">
            <v>+Flat B 2.6*5 FE NI</v>
          </cell>
          <cell r="F1049" t="str">
            <v>SD027</v>
          </cell>
        </row>
        <row r="1050">
          <cell r="C1050" t="str">
            <v>V060600250</v>
          </cell>
          <cell r="D1050" t="str">
            <v>+ﾅﾍﾞBﾀｲﾄ 2.6*6 FEｸﾛｸﾛﾒｰﾄ</v>
          </cell>
          <cell r="E1050" t="str">
            <v>+Pan B 2.6*6 FE ZNC-BLK</v>
          </cell>
          <cell r="F1050" t="str">
            <v>SD028</v>
          </cell>
        </row>
        <row r="1051">
          <cell r="C1051" t="str">
            <v>V060100590</v>
          </cell>
          <cell r="D1051" t="str">
            <v>+ﾅﾍﾞ M2*3 FEｸﾛｲﾛｸﾛﾒ-ﾄ</v>
          </cell>
          <cell r="E1051" t="str">
            <v>+Pan 2x3 FE ZNC- BLK</v>
          </cell>
          <cell r="F1051" t="str">
            <v>SD029</v>
          </cell>
        </row>
        <row r="1052">
          <cell r="C1052" t="str">
            <v>V060100280</v>
          </cell>
          <cell r="D1052" t="str">
            <v>+ﾅﾍﾞ 3*8 3ﾃﾝｾﾑｽ P4 FEZNC</v>
          </cell>
          <cell r="E1052" t="str">
            <v>+Pan 3*8 3 Set screw  P4 FEZNC</v>
          </cell>
          <cell r="F1052" t="str">
            <v>SD032</v>
          </cell>
        </row>
        <row r="1053">
          <cell r="C1053" t="str">
            <v>V063100900</v>
          </cell>
          <cell r="D1053" t="str">
            <v>+Bind B 3X10 FE ZNC</v>
          </cell>
          <cell r="E1053" t="str">
            <v>+Bind B 3X10 FE ZNC</v>
          </cell>
          <cell r="F1053" t="str">
            <v>SD033</v>
          </cell>
        </row>
        <row r="1054">
          <cell r="C1054" t="str">
            <v>V060100330</v>
          </cell>
          <cell r="D1054" t="str">
            <v>+ﾅﾍﾞ 3*10 3ﾃﾝｾﾑｽ P4FEZNC</v>
          </cell>
          <cell r="E1054" t="str">
            <v>+Pan 3*10 3 Set screw  P4 FEZNC</v>
          </cell>
          <cell r="F1054" t="str">
            <v>SD034</v>
          </cell>
        </row>
        <row r="1055">
          <cell r="C1055" t="str">
            <v>V063600280</v>
          </cell>
          <cell r="D1055" t="str">
            <v>ﾌﾗﾝｼﾞﾅｯﾄ M3 FE ZNC</v>
          </cell>
          <cell r="E1055" t="str">
            <v>Flange Nut M3 FE ZNC</v>
          </cell>
          <cell r="F1055" t="str">
            <v>SD035</v>
          </cell>
        </row>
        <row r="1056">
          <cell r="C1056">
            <v>1253181740</v>
          </cell>
          <cell r="E1056" t="str">
            <v>YA-301 CEE POWER CORD</v>
          </cell>
          <cell r="F1056" t="str">
            <v>SD038</v>
          </cell>
        </row>
        <row r="1057">
          <cell r="C1057">
            <v>6060420040</v>
          </cell>
          <cell r="D1057" t="str">
            <v>+ｻﾗPﾀｲﾄ 2*4 FE ｸﾛｱｴﾝ</v>
          </cell>
          <cell r="E1057" t="str">
            <v>+Sara P tight 2*4 FE BLK</v>
          </cell>
          <cell r="F1057" t="str">
            <v>SD046</v>
          </cell>
        </row>
        <row r="1058">
          <cell r="C1058">
            <v>1060100330</v>
          </cell>
          <cell r="D1058" t="str">
            <v>+ﾅﾍﾞ   2X4  FE ZNC</v>
          </cell>
          <cell r="E1058" t="str">
            <v>+Bind  2X4  FE ZNC</v>
          </cell>
          <cell r="F1058" t="str">
            <v>SD047</v>
          </cell>
        </row>
        <row r="1059">
          <cell r="C1059">
            <v>1060380240</v>
          </cell>
          <cell r="D1059" t="str">
            <v>+ﾊﾞｲﾝﾄﾞｺﾈｼﾞ(M3*14*S4)</v>
          </cell>
          <cell r="E1059" t="str">
            <v>+Bind Screw (M3*14*S4)</v>
          </cell>
          <cell r="F1059" t="str">
            <v>SD048</v>
          </cell>
        </row>
        <row r="1060">
          <cell r="C1060">
            <v>6060111300</v>
          </cell>
          <cell r="D1060" t="str">
            <v>+ﾅﾍﾞ   2X4  FE NI</v>
          </cell>
          <cell r="E1060" t="str">
            <v>+Bind  2X4  FE NI</v>
          </cell>
          <cell r="F1060" t="str">
            <v>SD049</v>
          </cell>
        </row>
        <row r="1061">
          <cell r="C1061">
            <v>1012151610</v>
          </cell>
          <cell r="D1061" t="str">
            <v>ZCYH601 ｳｴｹ-ｽ</v>
          </cell>
          <cell r="E1061" t="str">
            <v>ZCYH601Top Case</v>
          </cell>
          <cell r="F1061" t="str">
            <v>SD050</v>
          </cell>
        </row>
        <row r="1062">
          <cell r="C1062">
            <v>1012151740</v>
          </cell>
          <cell r="D1062" t="str">
            <v>ZCYH601 ｼﾀｹ-ｽ</v>
          </cell>
          <cell r="E1062" t="str">
            <v>ZCYH601Bottom Case</v>
          </cell>
          <cell r="F1062" t="str">
            <v>SD051</v>
          </cell>
        </row>
        <row r="1063">
          <cell r="C1063">
            <v>1012151890</v>
          </cell>
          <cell r="D1063" t="str">
            <v>ZCYH601 ﾌﾛﾝﾄ</v>
          </cell>
          <cell r="E1063" t="str">
            <v>ZCYH601Front</v>
          </cell>
          <cell r="F1063" t="str">
            <v>SD052</v>
          </cell>
        </row>
        <row r="1064">
          <cell r="C1064">
            <v>1050269560</v>
          </cell>
          <cell r="D1064" t="str">
            <v>Oﾘﾝｸﾞ 8.8*1.9 EPDM40</v>
          </cell>
          <cell r="E1064" t="str">
            <v>O Ring 8.8*1.9 EPDM40</v>
          </cell>
          <cell r="F1064" t="str">
            <v>SD054</v>
          </cell>
        </row>
        <row r="1065">
          <cell r="C1065">
            <v>1020244340</v>
          </cell>
          <cell r="D1065" t="str">
            <v>BSB2016 ｽﾘｰﾌﾞL=16</v>
          </cell>
          <cell r="E1065" t="str">
            <v>BSB2016 Sleeve L=16</v>
          </cell>
          <cell r="F1065" t="str">
            <v>SD055</v>
          </cell>
        </row>
        <row r="1066">
          <cell r="C1066" t="str">
            <v>V258000640</v>
          </cell>
          <cell r="D1066" t="str">
            <v>UL LEAD WIRE 1672#22 BLK 2000F/ROLL</v>
          </cell>
          <cell r="E1066" t="str">
            <v>UL LEAD WIRE 1672#22 BLK 2000F/ROLL</v>
          </cell>
          <cell r="F1066" t="str">
            <v>SE066</v>
          </cell>
        </row>
        <row r="1067">
          <cell r="C1067" t="str">
            <v>V258000530</v>
          </cell>
          <cell r="D1067" t="str">
            <v>UL LEAD WIRE 1672#22 WHT 2000F/ROLL</v>
          </cell>
          <cell r="E1067" t="str">
            <v>UL LEAD WIRE 1672#22 WHT 2000F/ROLL</v>
          </cell>
          <cell r="F1067" t="str">
            <v>SE067</v>
          </cell>
        </row>
        <row r="1068">
          <cell r="C1068" t="str">
            <v>V258000770</v>
          </cell>
          <cell r="D1068" t="str">
            <v>UL LEAD WIRE 1015#18 GRN/YEL 2000F/ROLL</v>
          </cell>
          <cell r="E1068" t="str">
            <v>UL LEAD WIRE 1015#18 GRN/YEL 2000F/ROLL</v>
          </cell>
          <cell r="F1068" t="str">
            <v>SE068</v>
          </cell>
        </row>
        <row r="1069">
          <cell r="C1069" t="str">
            <v>V312100170</v>
          </cell>
          <cell r="D1069" t="str">
            <v>ﾃｲｶｸﾒｲﾊﾞﾝ ﾑｼﾞ 55*36</v>
          </cell>
          <cell r="E1069" t="str">
            <v>Blank Name Plate 55*36mm</v>
          </cell>
          <cell r="F1069" t="str">
            <v>SF013</v>
          </cell>
        </row>
        <row r="1070">
          <cell r="C1070" t="str">
            <v>115230521A</v>
          </cell>
          <cell r="D1070" t="str">
            <v>CP40SAL SUBｷﾊﾞﾝ</v>
          </cell>
          <cell r="E1070" t="str">
            <v>CP40SAL Sub PCB</v>
          </cell>
          <cell r="F1070" t="str">
            <v>SG003</v>
          </cell>
        </row>
        <row r="1071">
          <cell r="C1071">
            <v>1021541080</v>
          </cell>
          <cell r="D1071" t="str">
            <v>CCC150 ﾏｳﾝﾄﾍﾞｰｽ</v>
          </cell>
          <cell r="E1071" t="str">
            <v>CCC150 Mount Base</v>
          </cell>
          <cell r="F1071" t="str">
            <v>SG021</v>
          </cell>
        </row>
        <row r="1072">
          <cell r="C1072">
            <v>1022141780</v>
          </cell>
          <cell r="D1072" t="str">
            <v>ｷﾊﾞﾝﾄﾘﾂｹｶﾅｸﾞ F4052A</v>
          </cell>
          <cell r="E1072" t="str">
            <v>Cramp F4052A</v>
          </cell>
          <cell r="F1072" t="str">
            <v>SG026</v>
          </cell>
        </row>
        <row r="1073">
          <cell r="C1073">
            <v>1255120150</v>
          </cell>
          <cell r="D1073" t="str">
            <v>CCV20 ｼ-ﾙﾄﾞｵｻｴｶﾅｸﾞ</v>
          </cell>
          <cell r="E1073" t="str">
            <v>CCV20 Seal Osae Kanagu</v>
          </cell>
          <cell r="F1073" t="str">
            <v>SG030</v>
          </cell>
        </row>
        <row r="1074">
          <cell r="C1074">
            <v>1023192750</v>
          </cell>
          <cell r="D1074" t="str">
            <v>C2900 PCBｶﾅｸﾞ</v>
          </cell>
          <cell r="E1074" t="str">
            <v>C2900 PCB Cramp</v>
          </cell>
          <cell r="F1074" t="str">
            <v>SH012</v>
          </cell>
        </row>
        <row r="1075">
          <cell r="C1075">
            <v>1023192800</v>
          </cell>
          <cell r="D1075" t="str">
            <v>C2900 ｷﾔﾘｱ</v>
          </cell>
          <cell r="E1075" t="str">
            <v>C2900 KYA Rear</v>
          </cell>
          <cell r="F1075" t="str">
            <v>SH013</v>
          </cell>
        </row>
        <row r="1076">
          <cell r="C1076">
            <v>1010262600</v>
          </cell>
          <cell r="D1076" t="str">
            <v>C2900 ﾘｱｶﾊﾞ-</v>
          </cell>
          <cell r="E1076" t="str">
            <v>C2900 Rear Cover</v>
          </cell>
          <cell r="F1076" t="str">
            <v>SH018</v>
          </cell>
        </row>
        <row r="1077">
          <cell r="C1077">
            <v>1311784010</v>
          </cell>
          <cell r="D1077" t="str">
            <v>VC2300 ｶﾊﾞｰﾗﾍﾞﾙ</v>
          </cell>
          <cell r="E1077" t="str">
            <v>VC2300 Cover Label</v>
          </cell>
          <cell r="F1077" t="str">
            <v>SH025</v>
          </cell>
        </row>
        <row r="1078">
          <cell r="C1078">
            <v>1012149330</v>
          </cell>
          <cell r="D1078" t="str">
            <v>C2900 ｳｴｹ-ｽ</v>
          </cell>
          <cell r="E1078" t="str">
            <v>C2900 Top Case</v>
          </cell>
          <cell r="F1078" t="str">
            <v>SH030</v>
          </cell>
        </row>
        <row r="1079">
          <cell r="C1079" t="str">
            <v>102313822C</v>
          </cell>
          <cell r="D1079" t="str">
            <v>CBC31 ｶﾒﾗﾄﾘﾂｹｶﾅｸﾞ</v>
          </cell>
          <cell r="E1079" t="str">
            <v>CBC31Camera mount bracket</v>
          </cell>
          <cell r="F1079" t="str">
            <v>SI016</v>
          </cell>
        </row>
        <row r="1080">
          <cell r="C1080">
            <v>1240431270</v>
          </cell>
          <cell r="D1080" t="str">
            <v>Wire Joints TM-1</v>
          </cell>
          <cell r="E1080" t="str">
            <v>Wire Joints TM-1</v>
          </cell>
          <cell r="F1080" t="str">
            <v>SJ001</v>
          </cell>
        </row>
        <row r="1081">
          <cell r="C1081">
            <v>1312765320</v>
          </cell>
          <cell r="D1081" t="str">
            <v>CC5220 ｱﾝｾﾞﾝｱｰｽﾏｰｸ</v>
          </cell>
          <cell r="E1081" t="str">
            <v>CC5220 Safety Earth Mark</v>
          </cell>
          <cell r="F1081" t="str">
            <v>SJ002</v>
          </cell>
        </row>
        <row r="1082">
          <cell r="C1082">
            <v>1240312980</v>
          </cell>
          <cell r="D1082" t="str">
            <v>Terminal Lug 4MM</v>
          </cell>
          <cell r="E1082" t="str">
            <v>Terminal Lug 4MM</v>
          </cell>
          <cell r="F1082" t="str">
            <v>SJ003</v>
          </cell>
        </row>
        <row r="1083">
          <cell r="C1083">
            <v>1020215360</v>
          </cell>
          <cell r="D1083" t="str">
            <v>KGLS-6RF</v>
          </cell>
          <cell r="E1083" t="str">
            <v>RCM-6 PCB Support</v>
          </cell>
          <cell r="F1083" t="str">
            <v>SJ005</v>
          </cell>
        </row>
        <row r="1084">
          <cell r="C1084">
            <v>1021522050</v>
          </cell>
          <cell r="D1084" t="str">
            <v>WT760 ﾂﾏﾐｼﾞｮｲﾝﾄ</v>
          </cell>
          <cell r="E1084" t="str">
            <v xml:space="preserve">WT760 Knob Joint </v>
          </cell>
          <cell r="F1084" t="str">
            <v>SJ006</v>
          </cell>
        </row>
        <row r="1085">
          <cell r="C1085">
            <v>1022173770</v>
          </cell>
          <cell r="D1085" t="str">
            <v>E1231 ｽｲｯﾁﾄﾒｶﾅｸﾞ</v>
          </cell>
          <cell r="E1085" t="str">
            <v>E1231 SW Pixing Plate</v>
          </cell>
          <cell r="F1085" t="str">
            <v>SJ007</v>
          </cell>
        </row>
        <row r="1086">
          <cell r="C1086" t="str">
            <v>V255100150</v>
          </cell>
          <cell r="D1086" t="str">
            <v>KIﾊﾞﾝﾄﾞ KI-100M (VL)</v>
          </cell>
          <cell r="E1086" t="str">
            <v>KI Band 100MM (YJ-100)</v>
          </cell>
          <cell r="F1086" t="str">
            <v>SJ008</v>
          </cell>
        </row>
        <row r="1087">
          <cell r="C1087">
            <v>1230531760</v>
          </cell>
          <cell r="D1087" t="str">
            <v>AC Socket SS-6C</v>
          </cell>
          <cell r="E1087" t="str">
            <v>AC Socket SS-6C</v>
          </cell>
          <cell r="F1087" t="str">
            <v>SJ012</v>
          </cell>
        </row>
        <row r="1088">
          <cell r="C1088">
            <v>1230208110</v>
          </cell>
          <cell r="D1088" t="str">
            <v>213A-25DSBAAA3 Dｻﾌﾞｺﾈｸﾀ</v>
          </cell>
          <cell r="E1088" t="str">
            <v xml:space="preserve">D SUB 213A-25DSBAAA3 </v>
          </cell>
          <cell r="F1088" t="str">
            <v>SJ013</v>
          </cell>
        </row>
        <row r="1089">
          <cell r="C1089">
            <v>1010475400</v>
          </cell>
          <cell r="D1089" t="str">
            <v>CP10AL ﾌﾛﾝﾄﾊﾟﾈﾙ   ﾇﾘ･ｼﾙｸ</v>
          </cell>
          <cell r="E1089" t="str">
            <v>CP10AL Front Panel</v>
          </cell>
          <cell r="F1089" t="str">
            <v>SJ014</v>
          </cell>
        </row>
        <row r="1090">
          <cell r="C1090">
            <v>1010488680</v>
          </cell>
          <cell r="D1090" t="str">
            <v>ZPCD901J ﾌﾛﾝﾄﾊﾟﾈﾙ   ｷｼﾞ</v>
          </cell>
          <cell r="E1090" t="str">
            <v>ZPCD901J Front panel painting</v>
          </cell>
          <cell r="F1090" t="str">
            <v>SJ017</v>
          </cell>
        </row>
        <row r="1091">
          <cell r="C1091">
            <v>1010487740</v>
          </cell>
          <cell r="D1091" t="str">
            <v>S2950 ﾌﾛﾝﾄﾊﾟﾈﾙ ﾇﾘ ｼﾙｸ</v>
          </cell>
          <cell r="E1091" t="str">
            <v xml:space="preserve">S2950 Front panel painting </v>
          </cell>
          <cell r="F1091" t="str">
            <v>SJ018</v>
          </cell>
        </row>
        <row r="1092">
          <cell r="C1092">
            <v>1010486460</v>
          </cell>
          <cell r="D1092" t="str">
            <v>CPV09 ﾌﾛﾝﾄﾊﾟﾈﾙ ﾇﾘ･ｼﾙｸ</v>
          </cell>
          <cell r="E1092" t="str">
            <v xml:space="preserve">CPV09 Front panel painting </v>
          </cell>
          <cell r="F1092" t="str">
            <v>SJ019</v>
          </cell>
        </row>
        <row r="1093">
          <cell r="C1093" t="str">
            <v>101047559A</v>
          </cell>
          <cell r="D1093" t="str">
            <v>CP40L ﾌﾛﾝﾄﾊﾟﾈﾙ ﾇﾘ</v>
          </cell>
          <cell r="E1093" t="str">
            <v>CP40L Front Panel</v>
          </cell>
          <cell r="F1093" t="str">
            <v>SK001</v>
          </cell>
        </row>
        <row r="1094">
          <cell r="C1094">
            <v>1230526100</v>
          </cell>
          <cell r="D1094" t="str">
            <v>ｲﾝﾚｯﾄSS-7B</v>
          </cell>
          <cell r="E1094" t="str">
            <v>AC Inlet SS-7B</v>
          </cell>
          <cell r="F1094" t="str">
            <v>SK002</v>
          </cell>
        </row>
        <row r="1095">
          <cell r="C1095">
            <v>1120439370</v>
          </cell>
          <cell r="D1095" t="str">
            <v>VR16L15F2MA</v>
          </cell>
          <cell r="E1095" t="str">
            <v>RD1631111009-2MA(DT)</v>
          </cell>
          <cell r="F1095" t="str">
            <v>SK006</v>
          </cell>
        </row>
        <row r="1096">
          <cell r="C1096">
            <v>1255117170</v>
          </cell>
          <cell r="D1096" t="str">
            <v>ﾐﾆｸﾗﾝﾌﾟWIRE MOUNT MWS-6</v>
          </cell>
          <cell r="E1096" t="str">
            <v>Wire Mount MWS-6</v>
          </cell>
          <cell r="F1096" t="str">
            <v>SL002</v>
          </cell>
        </row>
        <row r="1097">
          <cell r="C1097">
            <v>1021511230</v>
          </cell>
          <cell r="D1097" t="str">
            <v>D4 ｶｸﾂﾏﾐｶﾞｲﾄﾞ(BLK)</v>
          </cell>
          <cell r="E1097" t="str">
            <v>D4 Knob Guide Black</v>
          </cell>
          <cell r="F1097" t="str">
            <v>SL003</v>
          </cell>
        </row>
        <row r="1098">
          <cell r="C1098">
            <v>1210149000</v>
          </cell>
          <cell r="D1098" t="str">
            <v>ﾌﾟｯｼｭﾂﾏﾐ ｶｸ10 BLK</v>
          </cell>
          <cell r="E1098" t="str">
            <v>Push Knob 10 BLK</v>
          </cell>
          <cell r="F1098" t="str">
            <v>SL004</v>
          </cell>
        </row>
        <row r="1099">
          <cell r="C1099">
            <v>1020215520</v>
          </cell>
          <cell r="D1099" t="str">
            <v>KGLS-8RF</v>
          </cell>
          <cell r="E1099" t="str">
            <v>RCM-8 PCB Support</v>
          </cell>
          <cell r="F1099" t="str">
            <v>SL005</v>
          </cell>
        </row>
        <row r="1100">
          <cell r="C1100">
            <v>1020235920</v>
          </cell>
          <cell r="D1100" t="str">
            <v>ｽﾘ-ﾌﾞ M3.L=10</v>
          </cell>
          <cell r="E1100" t="str">
            <v>Support M3*10*5.5</v>
          </cell>
          <cell r="F1100" t="str">
            <v>SL008</v>
          </cell>
        </row>
        <row r="1101">
          <cell r="C1101">
            <v>1240271940</v>
          </cell>
          <cell r="D1101" t="str">
            <v>ST-311/13.2-8PH</v>
          </cell>
          <cell r="E1101" t="str">
            <v>ST-311/13.2-8PH</v>
          </cell>
          <cell r="F1101" t="str">
            <v>SL009</v>
          </cell>
        </row>
        <row r="1102">
          <cell r="C1102">
            <v>1020243620</v>
          </cell>
          <cell r="D1102" t="str">
            <v>Support M3*8*5.5</v>
          </cell>
          <cell r="E1102" t="str">
            <v>Support M3*8*5.5</v>
          </cell>
          <cell r="F1102" t="str">
            <v>SL010</v>
          </cell>
        </row>
        <row r="1103">
          <cell r="C1103">
            <v>1010475600</v>
          </cell>
          <cell r="D1103" t="str">
            <v>CP40SAL ﾌﾛﾝﾄﾊﾟﾈﾙ  ﾇﾘ･ｼﾙｸ</v>
          </cell>
          <cell r="E1103" t="str">
            <v>CP40SAL Front Panel</v>
          </cell>
          <cell r="F1103" t="str">
            <v>SL012</v>
          </cell>
        </row>
        <row r="1104">
          <cell r="C1104">
            <v>1145104640</v>
          </cell>
          <cell r="D1104" t="str">
            <v>DC FAN  KD1206PTS2</v>
          </cell>
          <cell r="E1104" t="str">
            <v>DC Fan  KD1206PTS2</v>
          </cell>
          <cell r="F1104" t="str">
            <v>SM001</v>
          </cell>
        </row>
        <row r="1105">
          <cell r="C1105" t="str">
            <v>V220100150</v>
          </cell>
          <cell r="D1105" t="str">
            <v>ULﾁｭ-ﾌﾞ3/8 T-105ｸﾛ L=180</v>
          </cell>
          <cell r="E1105" t="str">
            <v>ULTube3/8 T-105BLK L=180</v>
          </cell>
          <cell r="F1105" t="str">
            <v>SM002</v>
          </cell>
        </row>
        <row r="1106">
          <cell r="C1106">
            <v>1012149400</v>
          </cell>
          <cell r="D1106" t="str">
            <v>C2900 ｼﾀｹ-ｽ</v>
          </cell>
          <cell r="E1106" t="str">
            <v>C2900 Bottom Case</v>
          </cell>
          <cell r="F1106" t="str">
            <v>SN007</v>
          </cell>
        </row>
        <row r="1107">
          <cell r="C1107">
            <v>1012149590</v>
          </cell>
          <cell r="D1107" t="str">
            <v>C2900 ﾌﾛﾝﾄ</v>
          </cell>
          <cell r="E1107" t="str">
            <v>C2900 Front</v>
          </cell>
          <cell r="F1107" t="str">
            <v>SN008</v>
          </cell>
        </row>
        <row r="1108">
          <cell r="C1108">
            <v>1020244290</v>
          </cell>
          <cell r="D1108" t="str">
            <v>ASB2016 ｽﾘｰﾌﾞL=16</v>
          </cell>
          <cell r="E1108" t="str">
            <v>ASB2016 Sleeve L=16</v>
          </cell>
          <cell r="F1108" t="str">
            <v>SO019</v>
          </cell>
        </row>
        <row r="1109">
          <cell r="C1109">
            <v>1050269670</v>
          </cell>
          <cell r="D1109" t="str">
            <v>Oﾘﾝｸﾞ 66.6*3.5 EPDM40</v>
          </cell>
          <cell r="E1109" t="str">
            <v>O Ring 66.6*3.5 EPDM40</v>
          </cell>
          <cell r="F1109" t="str">
            <v>SO020</v>
          </cell>
        </row>
        <row r="1110">
          <cell r="C1110">
            <v>1010262590</v>
          </cell>
          <cell r="D1110" t="str">
            <v>C2900 ﾚﾝｽﾞｶﾊﾞ-</v>
          </cell>
          <cell r="E1110" t="str">
            <v>C2900 Lens Cover</v>
          </cell>
          <cell r="F1110" t="str">
            <v>SO036</v>
          </cell>
        </row>
        <row r="1111">
          <cell r="C1111">
            <v>1312767850</v>
          </cell>
          <cell r="D1111" t="str">
            <v>CCV20 ｽｲﾂﾁﾒｲﾊﾞﾝ</v>
          </cell>
          <cell r="E1111" t="str">
            <v>CCV20 Switch Meiban</v>
          </cell>
          <cell r="F1111" t="str">
            <v>SO054</v>
          </cell>
        </row>
        <row r="1112">
          <cell r="C1112" t="str">
            <v>131276792A</v>
          </cell>
          <cell r="D1112" t="str">
            <v>CCV20 ﾓﾆﾀ-ｼﾕﾂﾘﾖｸﾒｲﾊﾞﾝ</v>
          </cell>
          <cell r="E1112" t="str">
            <v>CCV20 Monitor Sutsuryo Meiban</v>
          </cell>
          <cell r="F1112" t="str">
            <v>SO055</v>
          </cell>
        </row>
        <row r="1113">
          <cell r="C1113">
            <v>1012153760</v>
          </cell>
          <cell r="E1113" t="str">
            <v>CCV14 Lower Case</v>
          </cell>
          <cell r="F1113" t="str">
            <v>SO057</v>
          </cell>
        </row>
        <row r="1114">
          <cell r="C1114">
            <v>1012153810</v>
          </cell>
          <cell r="E1114" t="str">
            <v>CCV14 Upper Case</v>
          </cell>
          <cell r="F1114" t="str">
            <v>SO058</v>
          </cell>
        </row>
        <row r="1115">
          <cell r="C1115">
            <v>1240273340</v>
          </cell>
          <cell r="D1115" t="str">
            <v>CCV20 ｼ-ﾙﾄﾞﾄﾒｶﾅｸﾞ</v>
          </cell>
          <cell r="E1115" t="str">
            <v>CCV20 Seal Tona Kanagu</v>
          </cell>
          <cell r="F1115" t="str">
            <v>SQ001</v>
          </cell>
        </row>
        <row r="1116">
          <cell r="C1116">
            <v>1012153520</v>
          </cell>
          <cell r="E1116" t="str">
            <v>CCV14CS Lower Case</v>
          </cell>
          <cell r="F1116" t="str">
            <v>SQ002</v>
          </cell>
        </row>
        <row r="1117">
          <cell r="C1117">
            <v>1012153630</v>
          </cell>
          <cell r="E1117" t="str">
            <v>CCV14CS Upper Case</v>
          </cell>
          <cell r="F1117" t="str">
            <v>SQ003</v>
          </cell>
        </row>
        <row r="1118">
          <cell r="C1118">
            <v>1023140690</v>
          </cell>
          <cell r="D1118" t="str">
            <v>CCC10ZL ｶﾒﾗﾄﾘﾂｹｶﾅｸﾞ</v>
          </cell>
          <cell r="E1118" t="str">
            <v>CCC10ZL Camera Assy Cramp</v>
          </cell>
          <cell r="F1118" t="str">
            <v>SQ012</v>
          </cell>
        </row>
        <row r="1119">
          <cell r="C1119">
            <v>7999923040</v>
          </cell>
          <cell r="D1119" t="str">
            <v>Hardener 1690N</v>
          </cell>
          <cell r="E1119" t="str">
            <v>Hardener 1690N</v>
          </cell>
        </row>
        <row r="1120">
          <cell r="C1120">
            <v>7999925150</v>
          </cell>
          <cell r="D1120" t="str">
            <v>Solvent T-100</v>
          </cell>
          <cell r="E1120" t="str">
            <v>Solvent T-100</v>
          </cell>
        </row>
        <row r="1121">
          <cell r="C1121">
            <v>7999923330</v>
          </cell>
          <cell r="D1121" t="str">
            <v>Silk Screen Ink 1690N-DB685 WHT</v>
          </cell>
          <cell r="E1121" t="str">
            <v>Silk Screen Ink 1690N-DB685 WHT</v>
          </cell>
        </row>
        <row r="1122">
          <cell r="C1122">
            <v>7999922980</v>
          </cell>
          <cell r="D1122" t="str">
            <v>Silk Screen Ink 1690N-710 BLK</v>
          </cell>
          <cell r="E1122" t="str">
            <v>Silk Screen Ink 1690N-710 BLK</v>
          </cell>
        </row>
        <row r="1123">
          <cell r="C1123">
            <v>7999921020</v>
          </cell>
          <cell r="D1123" t="str">
            <v>Additive Care-39</v>
          </cell>
          <cell r="E1123" t="str">
            <v>Additive Care-39</v>
          </cell>
        </row>
        <row r="1124">
          <cell r="C1124" t="str">
            <v>CP-1515</v>
          </cell>
          <cell r="E1124" t="str">
            <v>DE-SOLDER WICK CP -1515 (15X15)</v>
          </cell>
        </row>
        <row r="1125">
          <cell r="C1125" t="str">
            <v>CP25B</v>
          </cell>
          <cell r="E1125" t="str">
            <v>DE-SOLDER WICK CP -25B(25X20)</v>
          </cell>
        </row>
        <row r="1126">
          <cell r="C1126" t="str">
            <v>V350100150</v>
          </cell>
          <cell r="E1126" t="str">
            <v>OPP TAPE(48*50M) BROWN</v>
          </cell>
        </row>
        <row r="1127">
          <cell r="C1127" t="str">
            <v>111012516X</v>
          </cell>
          <cell r="D1127" t="str">
            <v>2SA1661Y-RTF       ﾁｯﾌﾟT</v>
          </cell>
          <cell r="E1127" t="str">
            <v>KTA1661YRTF</v>
          </cell>
          <cell r="F1127" t="str">
            <v>CT002</v>
          </cell>
        </row>
        <row r="1128">
          <cell r="C1128" t="str">
            <v>111230165X</v>
          </cell>
          <cell r="D1128" t="str">
            <v>02CZ 3.6-Z TE85L -TAPING</v>
          </cell>
          <cell r="E1128" t="str">
            <v>02CZ 3.6-Z(TE85L)</v>
          </cell>
          <cell r="F1128" t="str">
            <v>CT026</v>
          </cell>
        </row>
        <row r="1129">
          <cell r="C1129" t="str">
            <v>111066236X</v>
          </cell>
          <cell r="D1129" t="str">
            <v>TD62083AF EL</v>
          </cell>
          <cell r="E1129" t="str">
            <v>TD62083AF EL</v>
          </cell>
          <cell r="F1129" t="str">
            <v>CT602</v>
          </cell>
        </row>
        <row r="1130">
          <cell r="C1130" t="str">
            <v>111067488X</v>
          </cell>
          <cell r="D1130" t="str">
            <v>TLP181    GR-TPL  12ﾃ-ﾌﾟ</v>
          </cell>
          <cell r="E1130" t="str">
            <v>TLP181    GR-TPL  12TAPE</v>
          </cell>
          <cell r="F1130" t="str">
            <v>CT609</v>
          </cell>
        </row>
        <row r="1131">
          <cell r="C1131" t="str">
            <v>111070899X</v>
          </cell>
          <cell r="D1131" t="str">
            <v>TPC8104-H       TAPING</v>
          </cell>
          <cell r="E1131" t="str">
            <v>TPC8104-H       TAPING</v>
          </cell>
          <cell r="F1131" t="str">
            <v>CT613</v>
          </cell>
        </row>
        <row r="1132">
          <cell r="C1132" t="str">
            <v>111070907X</v>
          </cell>
          <cell r="D1132" t="str">
            <v>2SJ377   TE16L  16MMﾃｰﾌﾟ</v>
          </cell>
          <cell r="E1132" t="str">
            <v xml:space="preserve">2SJ377   TE16L  16MM TAPE  </v>
          </cell>
          <cell r="F1132" t="str">
            <v>CT614</v>
          </cell>
        </row>
        <row r="1133">
          <cell r="C1133" t="str">
            <v>111115747X</v>
          </cell>
          <cell r="D1133" t="str">
            <v>TC4584 BF   EL 16MMﾃｰﾌﾟ</v>
          </cell>
          <cell r="E1133" t="str">
            <v>TC4584 BF   EL 16MM</v>
          </cell>
          <cell r="F1133" t="str">
            <v>CT628</v>
          </cell>
        </row>
        <row r="1134">
          <cell r="C1134" t="str">
            <v>111116975X</v>
          </cell>
          <cell r="D1134" t="str">
            <v>TC74HC273AF(EL)   24ﾃｰﾌﾟ</v>
          </cell>
          <cell r="E1134" t="str">
            <v xml:space="preserve">TC74HC273AF(EL)   24 TAPE </v>
          </cell>
          <cell r="F1134" t="str">
            <v>CT630</v>
          </cell>
        </row>
        <row r="1135">
          <cell r="C1135" t="str">
            <v>111118320X</v>
          </cell>
          <cell r="D1135" t="str">
            <v>TC74HC4051AF</v>
          </cell>
          <cell r="E1135" t="str">
            <v>TC74HC4051AF</v>
          </cell>
          <cell r="F1135" t="str">
            <v>CT631</v>
          </cell>
        </row>
        <row r="1136">
          <cell r="C1136" t="str">
            <v>111118434X</v>
          </cell>
          <cell r="D1136" t="str">
            <v>TC4081 BF TP1   16MMﾃ-ﾌﾟ</v>
          </cell>
          <cell r="E1136" t="str">
            <v>TC4081 BF TP1   16MMTAPE</v>
          </cell>
          <cell r="F1136" t="str">
            <v>CT632</v>
          </cell>
        </row>
        <row r="1137">
          <cell r="C1137" t="str">
            <v>111118441X</v>
          </cell>
          <cell r="D1137" t="str">
            <v>TC4071 BF TP1   16MMﾃ-ﾌﾟ</v>
          </cell>
          <cell r="E1137" t="str">
            <v>TC4071 BF TP1   16MMTAPE</v>
          </cell>
          <cell r="F1137" t="str">
            <v>CT633</v>
          </cell>
        </row>
        <row r="1138">
          <cell r="C1138" t="str">
            <v>111119260X</v>
          </cell>
          <cell r="D1138" t="str">
            <v>TC74HCU04AF EL  16MMﾃｰﾌﾟ</v>
          </cell>
          <cell r="E1138" t="str">
            <v xml:space="preserve">TC74HCU04AF EL  16MM TAPE </v>
          </cell>
          <cell r="F1138" t="str">
            <v>CT634</v>
          </cell>
        </row>
        <row r="1139">
          <cell r="C1139" t="str">
            <v>111119295X</v>
          </cell>
          <cell r="D1139" t="str">
            <v>TC74HC125       16MMﾃｰﾌﾟ</v>
          </cell>
          <cell r="E1139" t="str">
            <v xml:space="preserve">TC74HC125       16MM TAPE  </v>
          </cell>
          <cell r="F1139" t="str">
            <v>CT635</v>
          </cell>
        </row>
        <row r="1140">
          <cell r="C1140" t="str">
            <v>111119370X</v>
          </cell>
          <cell r="D1140" t="str">
            <v>TC74HC05AF(EL)  16MMﾃ-ﾌﾟ</v>
          </cell>
          <cell r="E1140" t="str">
            <v>TC74HC05AF(EL)  16MMTAPE</v>
          </cell>
          <cell r="F1140" t="str">
            <v>CT637</v>
          </cell>
        </row>
        <row r="1141">
          <cell r="C1141" t="str">
            <v>111119385X</v>
          </cell>
          <cell r="D1141" t="str">
            <v>TC74HC175AF(EL)</v>
          </cell>
          <cell r="E1141" t="str">
            <v>TC74HC175AF(EL)</v>
          </cell>
          <cell r="F1141" t="str">
            <v>CT638</v>
          </cell>
        </row>
        <row r="1142">
          <cell r="C1142" t="str">
            <v>111312829X</v>
          </cell>
          <cell r="D1142" t="str">
            <v>TC74HC07AF</v>
          </cell>
          <cell r="E1142" t="str">
            <v>TC74HC07AF</v>
          </cell>
          <cell r="F1142" t="str">
            <v>CT640</v>
          </cell>
        </row>
        <row r="1143">
          <cell r="C1143" t="str">
            <v>111312850X</v>
          </cell>
          <cell r="D1143" t="str">
            <v>TC74HCT04AF     16MMﾃｰﾌﾟ</v>
          </cell>
          <cell r="E1143" t="str">
            <v>TC74HCT04AF     16MM TAPE</v>
          </cell>
          <cell r="F1143" t="str">
            <v>CT641</v>
          </cell>
        </row>
        <row r="1144">
          <cell r="C1144" t="str">
            <v>111312889X</v>
          </cell>
          <cell r="D1144" t="str">
            <v>TC74HCT32AF</v>
          </cell>
          <cell r="E1144" t="str">
            <v>TC74HCT32AF</v>
          </cell>
          <cell r="F1144" t="str">
            <v>CT642</v>
          </cell>
        </row>
        <row r="1145">
          <cell r="C1145" t="str">
            <v>111312896X</v>
          </cell>
          <cell r="D1145" t="str">
            <v>TC74HCT541AF    24MMﾃｰﾌﾟ</v>
          </cell>
          <cell r="E1145" t="str">
            <v>TC74HCT541AF    24MM TAPE</v>
          </cell>
          <cell r="F1145" t="str">
            <v>CT643</v>
          </cell>
        </row>
        <row r="1146">
          <cell r="C1146" t="str">
            <v>111314599X</v>
          </cell>
          <cell r="D1146" t="str">
            <v>MSM518222A-30GS-KR1 24MM</v>
          </cell>
          <cell r="E1146" t="str">
            <v>MSM518222A-30GS-KR1 24MM</v>
          </cell>
          <cell r="F1146" t="str">
            <v>CT645</v>
          </cell>
        </row>
        <row r="1147">
          <cell r="C1147" t="str">
            <v>111314720X</v>
          </cell>
          <cell r="D1147" t="str">
            <v>TC74VHCT08F    16ﾃｰﾌﾟ</v>
          </cell>
          <cell r="E1147" t="str">
            <v>TC74VHCT08F    16 TAPE</v>
          </cell>
          <cell r="F1147" t="str">
            <v>CT646</v>
          </cell>
        </row>
        <row r="1148">
          <cell r="C1148" t="str">
            <v>111317149X</v>
          </cell>
          <cell r="D1148" t="str">
            <v>TC74HC14AF  TP1 32MMﾃｰﾌﾟ</v>
          </cell>
          <cell r="E1148" t="str">
            <v xml:space="preserve">TC74HC14AF  TP1 32MM TAPE </v>
          </cell>
          <cell r="F1148" t="str">
            <v>CT651</v>
          </cell>
        </row>
        <row r="1149">
          <cell r="C1149" t="str">
            <v>111317187X</v>
          </cell>
          <cell r="D1149" t="str">
            <v>TC74HC4066AF(EL)16MMﾃｰﾌﾟ</v>
          </cell>
          <cell r="E1149" t="str">
            <v>TC74HC4066AF(EL)16MM Tape</v>
          </cell>
          <cell r="F1149" t="str">
            <v>CT652</v>
          </cell>
        </row>
        <row r="1150">
          <cell r="C1150">
            <v>1113145530</v>
          </cell>
          <cell r="D1150" t="str">
            <v>MSM7652       ﾄﾚｲ</v>
          </cell>
          <cell r="E1150" t="str">
            <v>MSM7652       TRAY</v>
          </cell>
          <cell r="F1150" t="str">
            <v>CT908</v>
          </cell>
        </row>
        <row r="1151">
          <cell r="C1151">
            <v>1113163040</v>
          </cell>
          <cell r="D1151" t="str">
            <v>MSM7663B GA</v>
          </cell>
          <cell r="E1151" t="str">
            <v>MSM7663B GA</v>
          </cell>
          <cell r="F1151" t="str">
            <v>CT910</v>
          </cell>
        </row>
        <row r="1152">
          <cell r="C1152">
            <v>1253201000</v>
          </cell>
          <cell r="E1152" t="str">
            <v>POWER SUPLLY CODESET (JPN)</v>
          </cell>
          <cell r="F1152" t="str">
            <v>SM004</v>
          </cell>
        </row>
        <row r="1153">
          <cell r="C1153">
            <v>1350105381</v>
          </cell>
          <cell r="E1153" t="str">
            <v>Cellulo Tape</v>
          </cell>
          <cell r="F1153" t="str">
            <v>SC019</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osanh-mrp&amp;thucte-siixsg"/>
      <sheetName val="sp5"/>
      <sheetName val="Sheet3"/>
    </sheetNames>
    <sheetDataSet>
      <sheetData sheetId="0"/>
      <sheetData sheetId="1"/>
      <sheetData sheetId="2" refreshError="1">
        <row r="3">
          <cell r="A3">
            <v>1000732100</v>
          </cell>
          <cell r="B3" t="str">
            <v>TG2Z0416ABC1</v>
          </cell>
          <cell r="C3">
            <v>1</v>
          </cell>
        </row>
        <row r="4">
          <cell r="A4">
            <v>1000735420</v>
          </cell>
          <cell r="B4" t="str">
            <v>HCS802D Camera Cramp</v>
          </cell>
          <cell r="C4">
            <v>2</v>
          </cell>
        </row>
        <row r="5">
          <cell r="A5" t="str">
            <v>100073535a</v>
          </cell>
          <cell r="B5" t="str">
            <v>TG2Z2814FCS-2</v>
          </cell>
          <cell r="C5">
            <v>4</v>
          </cell>
        </row>
        <row r="6">
          <cell r="A6">
            <v>6000701510</v>
          </cell>
          <cell r="B6" t="str">
            <v>VL-3103 Fuzoku Lens Toshiba</v>
          </cell>
          <cell r="C6">
            <v>0</v>
          </cell>
        </row>
        <row r="7">
          <cell r="A7">
            <v>1000733420</v>
          </cell>
          <cell r="B7" t="str">
            <v>QC2Z0214ABC1</v>
          </cell>
          <cell r="C7">
            <v>3</v>
          </cell>
        </row>
        <row r="8">
          <cell r="A8">
            <v>1000733510</v>
          </cell>
          <cell r="B8" t="str">
            <v>Bari Fuokaru Lens QG2Z0312ABC1</v>
          </cell>
          <cell r="C8">
            <v>1</v>
          </cell>
        </row>
        <row r="9">
          <cell r="A9" t="str">
            <v>123361370X</v>
          </cell>
          <cell r="B9" t="str">
            <v>FH12-15S-0.5SV Connector 24MM</v>
          </cell>
          <cell r="C9">
            <v>0</v>
          </cell>
        </row>
        <row r="10">
          <cell r="A10" t="str">
            <v>123361385X</v>
          </cell>
          <cell r="B10" t="str">
            <v>FH12-33S-0.5SV Connector 32MM</v>
          </cell>
          <cell r="C10">
            <v>0</v>
          </cell>
        </row>
        <row r="11">
          <cell r="A11" t="str">
            <v>123361392X</v>
          </cell>
          <cell r="B11" t="str">
            <v>FH12-40S-0.5SV Connector 44MM</v>
          </cell>
          <cell r="C11">
            <v>0</v>
          </cell>
        </row>
        <row r="12">
          <cell r="A12" t="str">
            <v>123361491X</v>
          </cell>
          <cell r="B12" t="str">
            <v>DF13C-4P  24 Tape</v>
          </cell>
          <cell r="C12">
            <v>0</v>
          </cell>
        </row>
        <row r="13">
          <cell r="A13" t="str">
            <v>123361501X</v>
          </cell>
          <cell r="B13" t="str">
            <v>Connector FH12-20S-0.5SV 24MM</v>
          </cell>
          <cell r="C13">
            <v>0</v>
          </cell>
        </row>
        <row r="14">
          <cell r="A14">
            <v>1233978760</v>
          </cell>
          <cell r="B14" t="str">
            <v>4P-1061#28(50)B*4/DF13-ZH</v>
          </cell>
          <cell r="C14">
            <v>0</v>
          </cell>
        </row>
        <row r="15">
          <cell r="A15">
            <v>1230110750</v>
          </cell>
          <cell r="B15" t="str">
            <v>BNC794-BR</v>
          </cell>
          <cell r="C15">
            <v>0</v>
          </cell>
        </row>
        <row r="16">
          <cell r="A16">
            <v>1240432640</v>
          </cell>
          <cell r="B16" t="str">
            <v>DTS-TA-BNCW2000</v>
          </cell>
          <cell r="C16">
            <v>0</v>
          </cell>
        </row>
        <row r="17">
          <cell r="A17">
            <v>1010264550</v>
          </cell>
          <cell r="B17" t="str">
            <v>CCV20 Case</v>
          </cell>
          <cell r="C17">
            <v>0</v>
          </cell>
        </row>
        <row r="18">
          <cell r="A18">
            <v>1210171560</v>
          </cell>
          <cell r="B18" t="str">
            <v>CP40SA 12*12 Square Knob</v>
          </cell>
          <cell r="C18">
            <v>3</v>
          </cell>
        </row>
        <row r="19">
          <cell r="A19" t="str">
            <v>102152696A</v>
          </cell>
          <cell r="B19" t="str">
            <v>CP40SA 12*12 Square Knob Guide</v>
          </cell>
          <cell r="C19">
            <v>0</v>
          </cell>
        </row>
        <row r="20">
          <cell r="A20">
            <v>1220518430</v>
          </cell>
          <cell r="B20" t="str">
            <v>CCV40 Zetsuen Spacer</v>
          </cell>
          <cell r="C20">
            <v>0</v>
          </cell>
        </row>
        <row r="21">
          <cell r="A21">
            <v>1010264390</v>
          </cell>
          <cell r="B21" t="str">
            <v>CCV40 Head Holder</v>
          </cell>
          <cell r="C21">
            <v>0</v>
          </cell>
        </row>
        <row r="22">
          <cell r="A22">
            <v>1010264460</v>
          </cell>
          <cell r="B22" t="str">
            <v>CCV40 Head Cover</v>
          </cell>
          <cell r="C22">
            <v>0</v>
          </cell>
        </row>
        <row r="23">
          <cell r="A23">
            <v>1010264660</v>
          </cell>
          <cell r="B23" t="str">
            <v>CCV20 Outer Cover</v>
          </cell>
          <cell r="C23">
            <v>0</v>
          </cell>
        </row>
        <row r="24">
          <cell r="A24">
            <v>1010265010</v>
          </cell>
          <cell r="B24" t="str">
            <v>CCV20 Dom Cover Base</v>
          </cell>
          <cell r="C24">
            <v>0</v>
          </cell>
        </row>
        <row r="25">
          <cell r="A25">
            <v>1010265120</v>
          </cell>
          <cell r="B25" t="str">
            <v>CCV20 Inner Cover</v>
          </cell>
          <cell r="C25">
            <v>2</v>
          </cell>
        </row>
        <row r="26">
          <cell r="A26">
            <v>1010263700</v>
          </cell>
          <cell r="B26" t="str">
            <v>CCV24 Outer Cover</v>
          </cell>
          <cell r="C26">
            <v>0</v>
          </cell>
        </row>
        <row r="27">
          <cell r="A27">
            <v>1013537950</v>
          </cell>
          <cell r="B27" t="str">
            <v>CCC100ZL Plain front panel</v>
          </cell>
          <cell r="C27">
            <v>0</v>
          </cell>
        </row>
        <row r="28">
          <cell r="A28">
            <v>1012145790</v>
          </cell>
          <cell r="B28" t="str">
            <v>CCV10 Plain Bottom Cover</v>
          </cell>
          <cell r="C28">
            <v>0</v>
          </cell>
        </row>
        <row r="29">
          <cell r="A29">
            <v>1012145840</v>
          </cell>
          <cell r="B29" t="str">
            <v>CCV10 Plain Top Cover</v>
          </cell>
          <cell r="C29">
            <v>0</v>
          </cell>
        </row>
        <row r="30">
          <cell r="A30">
            <v>1013539000</v>
          </cell>
          <cell r="B30" t="str">
            <v>CCV10 Plain Front Panel</v>
          </cell>
          <cell r="C30">
            <v>0</v>
          </cell>
        </row>
        <row r="31">
          <cell r="B31" t="str">
            <v>CCD10 Plain Front Panel</v>
          </cell>
          <cell r="C31">
            <v>0</v>
          </cell>
        </row>
        <row r="32">
          <cell r="A32">
            <v>1013540060</v>
          </cell>
          <cell r="B32" t="str">
            <v>CCV20 Lens Panel</v>
          </cell>
          <cell r="C32">
            <v>0</v>
          </cell>
        </row>
        <row r="33">
          <cell r="A33">
            <v>1013539840</v>
          </cell>
          <cell r="B33" t="str">
            <v>CCV40 Bracket</v>
          </cell>
          <cell r="C33">
            <v>0</v>
          </cell>
        </row>
        <row r="34">
          <cell r="A34">
            <v>1013539790</v>
          </cell>
          <cell r="B34" t="str">
            <v>CCV40 Front Panel</v>
          </cell>
          <cell r="C34">
            <v>0</v>
          </cell>
        </row>
        <row r="35">
          <cell r="A35">
            <v>1012153760</v>
          </cell>
          <cell r="B35" t="str">
            <v xml:space="preserve">CCV14 Lower Case </v>
          </cell>
          <cell r="C35">
            <v>0</v>
          </cell>
        </row>
        <row r="36">
          <cell r="A36">
            <v>1012153810</v>
          </cell>
          <cell r="B36" t="str">
            <v>CCV14 Upper Case</v>
          </cell>
          <cell r="C36">
            <v>0</v>
          </cell>
        </row>
        <row r="37">
          <cell r="A37">
            <v>1012154060</v>
          </cell>
          <cell r="B37" t="str">
            <v>C2900 Lower Case</v>
          </cell>
          <cell r="C37">
            <v>0</v>
          </cell>
        </row>
        <row r="38">
          <cell r="A38">
            <v>1012153980</v>
          </cell>
          <cell r="B38" t="str">
            <v>C2900 Upper Case</v>
          </cell>
          <cell r="C38">
            <v>0</v>
          </cell>
        </row>
        <row r="39">
          <cell r="A39">
            <v>1013537150</v>
          </cell>
          <cell r="B39" t="str">
            <v>CMS90D Rear Panel</v>
          </cell>
          <cell r="C39">
            <v>0</v>
          </cell>
        </row>
        <row r="40">
          <cell r="A40">
            <v>1013537280</v>
          </cell>
          <cell r="B40" t="str">
            <v>CMS161D Rear Panel</v>
          </cell>
          <cell r="C40">
            <v>1</v>
          </cell>
        </row>
        <row r="41">
          <cell r="A41">
            <v>1023196350</v>
          </cell>
          <cell r="B41" t="str">
            <v>CCC150 Mount bracket</v>
          </cell>
          <cell r="C41">
            <v>2</v>
          </cell>
        </row>
        <row r="42">
          <cell r="A42">
            <v>1010847320</v>
          </cell>
          <cell r="B42" t="str">
            <v>TCR0350 Honetsu han</v>
          </cell>
          <cell r="C42">
            <v>2</v>
          </cell>
        </row>
        <row r="43">
          <cell r="A43">
            <v>1240430910</v>
          </cell>
          <cell r="B43" t="str">
            <v>CV10 Setting Mount</v>
          </cell>
          <cell r="C43">
            <v>1</v>
          </cell>
        </row>
        <row r="44">
          <cell r="A44">
            <v>1011648160</v>
          </cell>
          <cell r="B44" t="str">
            <v>CMS90D Panel Chassis</v>
          </cell>
          <cell r="C44">
            <v>1</v>
          </cell>
        </row>
        <row r="45">
          <cell r="A45">
            <v>1011648340</v>
          </cell>
          <cell r="B45" t="str">
            <v>CMS160D Panel Chassis</v>
          </cell>
          <cell r="C45">
            <v>0</v>
          </cell>
        </row>
        <row r="46">
          <cell r="A46">
            <v>1013538120</v>
          </cell>
          <cell r="B46" t="str">
            <v xml:space="preserve">S2950 Plain rear panel </v>
          </cell>
          <cell r="C46">
            <v>0</v>
          </cell>
        </row>
        <row r="47">
          <cell r="A47">
            <v>1013538250</v>
          </cell>
          <cell r="B47" t="str">
            <v xml:space="preserve">CPV09 Plain rear panel </v>
          </cell>
          <cell r="C47">
            <v>0</v>
          </cell>
        </row>
        <row r="48">
          <cell r="A48">
            <v>1013538010</v>
          </cell>
          <cell r="B48" t="str">
            <v>TCR0350 Plain rear panel</v>
          </cell>
          <cell r="C48">
            <v>2</v>
          </cell>
        </row>
        <row r="49">
          <cell r="A49" t="str">
            <v>101352998A</v>
          </cell>
          <cell r="B49" t="str">
            <v>CCV10 Plain Rear Panel</v>
          </cell>
          <cell r="C49">
            <v>1</v>
          </cell>
        </row>
        <row r="50">
          <cell r="A50">
            <v>1013534500</v>
          </cell>
          <cell r="B50" t="str">
            <v>CPV04 Plain Rear Panel</v>
          </cell>
          <cell r="C50">
            <v>0</v>
          </cell>
        </row>
        <row r="51">
          <cell r="A51">
            <v>1013534050</v>
          </cell>
          <cell r="B51" t="str">
            <v>CCV40 Side Panel</v>
          </cell>
          <cell r="C51">
            <v>0</v>
          </cell>
        </row>
        <row r="52">
          <cell r="A52">
            <v>1013534160</v>
          </cell>
          <cell r="B52" t="str">
            <v>CCV40 Monitor Panel</v>
          </cell>
          <cell r="C52">
            <v>0</v>
          </cell>
        </row>
        <row r="53">
          <cell r="A53">
            <v>1013534410</v>
          </cell>
          <cell r="B53" t="str">
            <v>CCV40 Inner Plate</v>
          </cell>
          <cell r="C53">
            <v>0</v>
          </cell>
        </row>
        <row r="54">
          <cell r="A54">
            <v>1013538700</v>
          </cell>
          <cell r="B54" t="str">
            <v>CCV14 Plain Rear Panel</v>
          </cell>
          <cell r="C54">
            <v>0</v>
          </cell>
        </row>
        <row r="55">
          <cell r="A55">
            <v>1023192750</v>
          </cell>
          <cell r="B55" t="str">
            <v>C2900 PCB Cramp</v>
          </cell>
          <cell r="C55">
            <v>1</v>
          </cell>
        </row>
        <row r="56">
          <cell r="B56" t="str">
            <v>C2900 PCB Cramp</v>
          </cell>
          <cell r="C56">
            <v>0</v>
          </cell>
        </row>
        <row r="57">
          <cell r="A57">
            <v>1012151610</v>
          </cell>
          <cell r="B57" t="str">
            <v>ZCYH601Top Case Painting</v>
          </cell>
          <cell r="C57">
            <v>0</v>
          </cell>
        </row>
        <row r="58">
          <cell r="A58">
            <v>1012151740</v>
          </cell>
          <cell r="B58" t="str">
            <v>ZCYH601Bottom Case Painting</v>
          </cell>
          <cell r="C58">
            <v>5</v>
          </cell>
        </row>
        <row r="59">
          <cell r="A59" t="str">
            <v>201210426A</v>
          </cell>
          <cell r="B59" t="str">
            <v>CCV10 Bottom Cover Painting</v>
          </cell>
          <cell r="C59">
            <v>1</v>
          </cell>
        </row>
        <row r="60">
          <cell r="A60">
            <v>2010200580</v>
          </cell>
          <cell r="B60" t="str">
            <v>CCV20 Lens Cover Painting</v>
          </cell>
          <cell r="C60">
            <v>4</v>
          </cell>
        </row>
        <row r="61">
          <cell r="A61">
            <v>2065100240</v>
          </cell>
          <cell r="B61" t="str">
            <v>CCV40 Osae Nut Painting</v>
          </cell>
          <cell r="C61">
            <v>14</v>
          </cell>
        </row>
        <row r="62">
          <cell r="A62">
            <v>2012109630</v>
          </cell>
          <cell r="B62" t="str">
            <v>CCV40 Front Cover Painting</v>
          </cell>
          <cell r="C62">
            <v>0</v>
          </cell>
        </row>
        <row r="63">
          <cell r="A63" t="str">
            <v>201210431A</v>
          </cell>
          <cell r="B63" t="str">
            <v>CCV10 Top Cover Painting</v>
          </cell>
          <cell r="C63">
            <v>1</v>
          </cell>
        </row>
        <row r="64">
          <cell r="A64">
            <v>2013525150</v>
          </cell>
          <cell r="B64" t="str">
            <v>CCV10 Front Panel Painting</v>
          </cell>
          <cell r="C64">
            <v>1</v>
          </cell>
        </row>
        <row r="65">
          <cell r="A65">
            <v>2013525590</v>
          </cell>
          <cell r="B65" t="str">
            <v>CCV40 Sun Shade Painting</v>
          </cell>
          <cell r="C65">
            <v>0</v>
          </cell>
        </row>
        <row r="66">
          <cell r="A66">
            <v>2013524140</v>
          </cell>
          <cell r="B66" t="str">
            <v>CCC100ZL Front panel painting</v>
          </cell>
          <cell r="C66">
            <v>2</v>
          </cell>
        </row>
        <row r="67">
          <cell r="A67">
            <v>2012109210</v>
          </cell>
          <cell r="B67" t="str">
            <v>CCV40 Rear Cover Painting</v>
          </cell>
          <cell r="C67">
            <v>0</v>
          </cell>
        </row>
        <row r="68">
          <cell r="A68">
            <v>2012109430</v>
          </cell>
          <cell r="B68" t="str">
            <v>CCV40 Ring Nut Painting</v>
          </cell>
          <cell r="C68">
            <v>1</v>
          </cell>
        </row>
        <row r="69">
          <cell r="A69">
            <v>2013526070</v>
          </cell>
          <cell r="B69" t="str">
            <v>CCV40 Bracket Painting</v>
          </cell>
          <cell r="C69">
            <v>0</v>
          </cell>
        </row>
        <row r="70">
          <cell r="A70">
            <v>2012109760</v>
          </cell>
          <cell r="B70" t="str">
            <v>CCV14CS Front Painting</v>
          </cell>
          <cell r="C70">
            <v>0</v>
          </cell>
        </row>
        <row r="71">
          <cell r="A71">
            <v>2010200490</v>
          </cell>
          <cell r="B71" t="str">
            <v>CCV20 Case Painting</v>
          </cell>
          <cell r="C71">
            <v>0</v>
          </cell>
        </row>
        <row r="72">
          <cell r="A72">
            <v>2013525600</v>
          </cell>
          <cell r="B72" t="str">
            <v>CCV40-3 Sun Shade Painting</v>
          </cell>
          <cell r="C72">
            <v>0</v>
          </cell>
        </row>
        <row r="73">
          <cell r="A73">
            <v>2012107700</v>
          </cell>
          <cell r="B73" t="str">
            <v>TCR0350 Case Painting</v>
          </cell>
          <cell r="C73">
            <v>2</v>
          </cell>
        </row>
        <row r="74">
          <cell r="A74">
            <v>2012109810</v>
          </cell>
          <cell r="B74" t="str">
            <v>CCV14 Lower Case Painting</v>
          </cell>
          <cell r="C74">
            <v>0</v>
          </cell>
        </row>
        <row r="75">
          <cell r="A75">
            <v>2012109980</v>
          </cell>
          <cell r="B75" t="str">
            <v>CCV14 Upper Case Painting</v>
          </cell>
          <cell r="C75">
            <v>0</v>
          </cell>
        </row>
        <row r="76">
          <cell r="A76">
            <v>2012108990</v>
          </cell>
          <cell r="B76" t="str">
            <v>CCV14CS Lower Case Painting</v>
          </cell>
          <cell r="C76">
            <v>0</v>
          </cell>
        </row>
        <row r="77">
          <cell r="A77">
            <v>2012108080</v>
          </cell>
          <cell r="B77" t="str">
            <v>CCV14CS Upper Case Painting</v>
          </cell>
          <cell r="C77">
            <v>0</v>
          </cell>
        </row>
        <row r="78">
          <cell r="A78">
            <v>2013525950</v>
          </cell>
          <cell r="B78" t="str">
            <v>CCV40 Front Panel Painting</v>
          </cell>
          <cell r="C78">
            <v>0</v>
          </cell>
        </row>
        <row r="79">
          <cell r="A79">
            <v>2013526180</v>
          </cell>
          <cell r="B79" t="str">
            <v>CCV20 Lens Panel Painting</v>
          </cell>
          <cell r="C79">
            <v>0</v>
          </cell>
        </row>
        <row r="80">
          <cell r="A80">
            <v>2012109520</v>
          </cell>
          <cell r="B80" t="str">
            <v>CCC110 Case Painting</v>
          </cell>
          <cell r="C80">
            <v>2</v>
          </cell>
        </row>
        <row r="81">
          <cell r="A81">
            <v>6013500690</v>
          </cell>
          <cell r="B81" t="str">
            <v>CCD10 Front Panel Painting</v>
          </cell>
          <cell r="C81">
            <v>0</v>
          </cell>
        </row>
        <row r="82">
          <cell r="A82">
            <v>2012109360</v>
          </cell>
          <cell r="B82" t="str">
            <v>CCV44 Rear Cover Painting</v>
          </cell>
          <cell r="C82">
            <v>0</v>
          </cell>
        </row>
        <row r="83">
          <cell r="A83" t="str">
            <v>101353397A</v>
          </cell>
          <cell r="B83" t="str">
            <v>CCV40 Sun Shade</v>
          </cell>
          <cell r="C83">
            <v>0</v>
          </cell>
        </row>
        <row r="84">
          <cell r="A84">
            <v>1013537880</v>
          </cell>
          <cell r="B84" t="str">
            <v>CCV40-3 Plain Sun Shade</v>
          </cell>
          <cell r="C84">
            <v>0</v>
          </cell>
        </row>
        <row r="85">
          <cell r="A85">
            <v>1012152910</v>
          </cell>
          <cell r="B85" t="str">
            <v>TCR0350 Plain case</v>
          </cell>
          <cell r="C85">
            <v>0</v>
          </cell>
        </row>
        <row r="86">
          <cell r="A86">
            <v>1012154420</v>
          </cell>
          <cell r="B86" t="str">
            <v>CCV44 Plain Rear Cover</v>
          </cell>
          <cell r="C86">
            <v>0</v>
          </cell>
        </row>
        <row r="87">
          <cell r="A87">
            <v>1012154620</v>
          </cell>
          <cell r="B87" t="str">
            <v>CCV40 Plain Front Cover</v>
          </cell>
          <cell r="C87">
            <v>0</v>
          </cell>
        </row>
        <row r="88">
          <cell r="A88">
            <v>1012154350</v>
          </cell>
          <cell r="B88" t="str">
            <v>CCV40 Plain Rear Cover</v>
          </cell>
          <cell r="C88">
            <v>0</v>
          </cell>
        </row>
        <row r="89">
          <cell r="A89">
            <v>1012154510</v>
          </cell>
          <cell r="B89" t="str">
            <v>CCV40 Plain Ring Nut</v>
          </cell>
          <cell r="C89">
            <v>0</v>
          </cell>
        </row>
        <row r="90">
          <cell r="A90">
            <v>1012153430</v>
          </cell>
          <cell r="B90" t="str">
            <v>CCV14CS Plain Front</v>
          </cell>
          <cell r="C90">
            <v>0</v>
          </cell>
        </row>
        <row r="91">
          <cell r="A91">
            <v>1010264790</v>
          </cell>
          <cell r="B91" t="str">
            <v>CCV20 Lens Cover</v>
          </cell>
          <cell r="C91">
            <v>0</v>
          </cell>
        </row>
        <row r="92">
          <cell r="A92">
            <v>1065131610</v>
          </cell>
          <cell r="B92" t="str">
            <v>CCV40 Osae Nut</v>
          </cell>
          <cell r="C92">
            <v>0</v>
          </cell>
        </row>
        <row r="93">
          <cell r="A93">
            <v>1232975500</v>
          </cell>
          <cell r="B93" t="str">
            <v>2P1007#26(160)BW/SAN-PH</v>
          </cell>
          <cell r="C93">
            <v>1</v>
          </cell>
        </row>
        <row r="94">
          <cell r="A94">
            <v>1232975410</v>
          </cell>
          <cell r="B94" t="str">
            <v>2P1007#26(290)BW/SAN-PH</v>
          </cell>
          <cell r="C94">
            <v>1</v>
          </cell>
        </row>
        <row r="95">
          <cell r="A95" t="str">
            <v>123293402B</v>
          </cell>
          <cell r="B95" t="str">
            <v>3P1571#28(140)BWW/SAN-PH</v>
          </cell>
          <cell r="C95">
            <v>2</v>
          </cell>
        </row>
        <row r="96">
          <cell r="A96" t="str">
            <v>123293431B</v>
          </cell>
          <cell r="B96" t="str">
            <v>5P1571#28(120)BW*4/SAN-P</v>
          </cell>
          <cell r="C96">
            <v>1</v>
          </cell>
        </row>
        <row r="97">
          <cell r="A97" t="str">
            <v>123293037B</v>
          </cell>
          <cell r="B97" t="str">
            <v>2P71#28(400)BW/SAN-DH!23</v>
          </cell>
          <cell r="C97">
            <v>1</v>
          </cell>
        </row>
        <row r="98">
          <cell r="A98" t="str">
            <v>123293394B</v>
          </cell>
          <cell r="B98" t="str">
            <v>2P71#28(260)BW/SAN-PH!1</v>
          </cell>
          <cell r="C98">
            <v>1</v>
          </cell>
        </row>
        <row r="99">
          <cell r="A99" t="str">
            <v>123294377A</v>
          </cell>
          <cell r="B99" t="str">
            <v>3P1571#28(200)BWW/ZH-5</v>
          </cell>
          <cell r="C99">
            <v>0</v>
          </cell>
        </row>
        <row r="100">
          <cell r="A100">
            <v>1232975610</v>
          </cell>
          <cell r="B100" t="str">
            <v>3P1007#26(150)BWW/SAN-PH</v>
          </cell>
          <cell r="C100">
            <v>1</v>
          </cell>
        </row>
        <row r="101">
          <cell r="A101" t="str">
            <v>123293387B</v>
          </cell>
          <cell r="B101" t="str">
            <v>2P71#28(120)BW/SAN-PH!21</v>
          </cell>
          <cell r="C101">
            <v>1</v>
          </cell>
        </row>
        <row r="102">
          <cell r="A102" t="str">
            <v>123294337A</v>
          </cell>
          <cell r="B102" t="str">
            <v>3P1571#28(100)BWW/SAN-PH</v>
          </cell>
          <cell r="C102">
            <v>2</v>
          </cell>
        </row>
        <row r="103">
          <cell r="A103">
            <v>1232958390</v>
          </cell>
          <cell r="B103" t="str">
            <v>10P1571#28(220)BW*9/SAN-</v>
          </cell>
          <cell r="C103">
            <v>2</v>
          </cell>
        </row>
        <row r="104">
          <cell r="A104">
            <v>1233905070</v>
          </cell>
          <cell r="B104" t="str">
            <v>4P33#26(270.200)H/SB-SB2</v>
          </cell>
          <cell r="C104">
            <v>0</v>
          </cell>
        </row>
        <row r="105">
          <cell r="A105" t="str">
            <v>123293426B</v>
          </cell>
          <cell r="B105" t="str">
            <v>5P1571#28(160)BW*4/SAN-P</v>
          </cell>
          <cell r="C105">
            <v>2</v>
          </cell>
        </row>
        <row r="106">
          <cell r="A106" t="str">
            <v>123294382A</v>
          </cell>
          <cell r="B106" t="str">
            <v>3P71B91HZ#28(300)SAN-PH</v>
          </cell>
          <cell r="C106">
            <v>1</v>
          </cell>
        </row>
        <row r="107">
          <cell r="A107">
            <v>1232958240</v>
          </cell>
          <cell r="B107" t="str">
            <v>CP40SAL Black Out Connector</v>
          </cell>
          <cell r="C107">
            <v>1</v>
          </cell>
        </row>
        <row r="108">
          <cell r="A108">
            <v>1232975890</v>
          </cell>
          <cell r="B108" t="str">
            <v>10P1007#26(70)BW*9SAN-PH</v>
          </cell>
          <cell r="C108">
            <v>1</v>
          </cell>
        </row>
        <row r="109">
          <cell r="A109" t="str">
            <v>123293468B</v>
          </cell>
          <cell r="B109" t="str">
            <v>8P71#28(140)BW*7/SAN-PH!</v>
          </cell>
          <cell r="C109">
            <v>1</v>
          </cell>
        </row>
        <row r="110">
          <cell r="A110" t="str">
            <v>123293448B</v>
          </cell>
          <cell r="B110" t="str">
            <v>6P1571#28(180)BW*5/SAN-P</v>
          </cell>
          <cell r="C110">
            <v>1</v>
          </cell>
        </row>
        <row r="111">
          <cell r="A111">
            <v>1233933390</v>
          </cell>
          <cell r="B111" t="str">
            <v>11P07#26(120)BW*10/SANPH</v>
          </cell>
          <cell r="C111">
            <v>1</v>
          </cell>
        </row>
        <row r="112">
          <cell r="A112" t="str">
            <v>123293457B</v>
          </cell>
          <cell r="B112" t="str">
            <v>8P71#28(350)BW*7/SAN-PH!</v>
          </cell>
          <cell r="C112">
            <v>1</v>
          </cell>
        </row>
        <row r="113">
          <cell r="A113">
            <v>1232958460</v>
          </cell>
          <cell r="B113" t="str">
            <v>12P1571#28(220)BW*11/SAN</v>
          </cell>
          <cell r="C113">
            <v>1</v>
          </cell>
        </row>
        <row r="114">
          <cell r="A114" t="str">
            <v>123294553B</v>
          </cell>
          <cell r="B114" t="str">
            <v>CP40SAL Video Connector</v>
          </cell>
          <cell r="C114">
            <v>4</v>
          </cell>
        </row>
        <row r="115">
          <cell r="A115">
            <v>1233904970</v>
          </cell>
          <cell r="B115" t="str">
            <v>2P10007#26(70)WW/EH-EH</v>
          </cell>
          <cell r="C115">
            <v>0</v>
          </cell>
        </row>
        <row r="116">
          <cell r="A116" t="str">
            <v>123293471B</v>
          </cell>
          <cell r="B116" t="str">
            <v>2P71#28(300)BW/PH-5HAN!20</v>
          </cell>
          <cell r="C116">
            <v>0</v>
          </cell>
        </row>
        <row r="117">
          <cell r="A117">
            <v>1233911880</v>
          </cell>
          <cell r="B117" t="str">
            <v>5P15#22(120)BAWAA/VH15</v>
          </cell>
          <cell r="C117">
            <v>0</v>
          </cell>
        </row>
        <row r="118">
          <cell r="A118">
            <v>1233904800</v>
          </cell>
          <cell r="B118" t="str">
            <v>6-4P72#22(70)WWABAW/VHVH</v>
          </cell>
          <cell r="C118">
            <v>0</v>
          </cell>
        </row>
        <row r="119">
          <cell r="A119">
            <v>1233904750</v>
          </cell>
          <cell r="B119" t="str">
            <v>3P1672#22(70)BAW/VH-15</v>
          </cell>
          <cell r="C119">
            <v>0</v>
          </cell>
        </row>
        <row r="120">
          <cell r="A120">
            <v>1233951390</v>
          </cell>
          <cell r="B120" t="str">
            <v>4-2P15#22(220)TAAR/VH-VH</v>
          </cell>
          <cell r="C120">
            <v>0</v>
          </cell>
        </row>
        <row r="121">
          <cell r="A121">
            <v>1233923520</v>
          </cell>
          <cell r="B121" t="str">
            <v>5P72#20(100)BAWAA/VH15</v>
          </cell>
          <cell r="C121">
            <v>0</v>
          </cell>
        </row>
        <row r="122">
          <cell r="A122">
            <v>1233967540</v>
          </cell>
          <cell r="B122" t="str">
            <v>4-3P72#20(80)WAABZ/VH-VH</v>
          </cell>
          <cell r="C122">
            <v>0</v>
          </cell>
        </row>
        <row r="123">
          <cell r="A123">
            <v>1233970760</v>
          </cell>
          <cell r="B123" t="str">
            <v>5P72#20(80)BAWAA/VH-15ﾊﾝ</v>
          </cell>
          <cell r="C123">
            <v>0</v>
          </cell>
        </row>
        <row r="124">
          <cell r="A124">
            <v>1233980000</v>
          </cell>
          <cell r="B124" t="str">
            <v>5P72#20(310)BAWAA/VH-15ﾊﾝ</v>
          </cell>
          <cell r="C124">
            <v>0</v>
          </cell>
        </row>
        <row r="125">
          <cell r="A125" t="str">
            <v>123396592A</v>
          </cell>
          <cell r="B125" t="str">
            <v>6P07#26(180)W*6/EH-EH</v>
          </cell>
          <cell r="C125">
            <v>0</v>
          </cell>
        </row>
        <row r="126">
          <cell r="A126" t="str">
            <v>123396604B</v>
          </cell>
          <cell r="B126" t="str">
            <v>5P-1685#28(50)W*5/SH-SH</v>
          </cell>
          <cell r="C126">
            <v>2</v>
          </cell>
        </row>
        <row r="127">
          <cell r="A127" t="str">
            <v>123396615B</v>
          </cell>
          <cell r="B127" t="str">
            <v>7P-1685#28(50)W*7/SH-SH</v>
          </cell>
          <cell r="C127">
            <v>1</v>
          </cell>
        </row>
        <row r="128">
          <cell r="A128" t="str">
            <v>123396628B</v>
          </cell>
          <cell r="B128" t="str">
            <v>8P-1685#28(100)W*8/SH-SH</v>
          </cell>
          <cell r="C128">
            <v>1</v>
          </cell>
        </row>
        <row r="129">
          <cell r="A129" t="str">
            <v>123396633B</v>
          </cell>
          <cell r="B129" t="str">
            <v>10P1685#28(50)W*10/SH-SH</v>
          </cell>
          <cell r="C129">
            <v>1</v>
          </cell>
        </row>
        <row r="130">
          <cell r="A130" t="str">
            <v>123396585B</v>
          </cell>
          <cell r="B130" t="str">
            <v>8P-1685#28(55)W*8/SH-SH</v>
          </cell>
          <cell r="C130">
            <v>2</v>
          </cell>
        </row>
        <row r="131">
          <cell r="A131">
            <v>1233977110</v>
          </cell>
          <cell r="B131" t="str">
            <v>4P1685#28(70)W*4/SH-SH</v>
          </cell>
          <cell r="C131">
            <v>1</v>
          </cell>
        </row>
        <row r="132">
          <cell r="A132">
            <v>1233977240</v>
          </cell>
          <cell r="B132" t="str">
            <v>3P1685#28(45)W*3/SH-SH</v>
          </cell>
          <cell r="C132">
            <v>1</v>
          </cell>
        </row>
        <row r="133">
          <cell r="A133">
            <v>1233977390</v>
          </cell>
          <cell r="B133" t="str">
            <v>2P1007#26(175)WW/PHPH</v>
          </cell>
          <cell r="C133">
            <v>0</v>
          </cell>
        </row>
        <row r="134">
          <cell r="A134">
            <v>1233979800</v>
          </cell>
          <cell r="B134" t="str">
            <v>10P1685#28(90)W*10/SH-SH</v>
          </cell>
          <cell r="C134">
            <v>1</v>
          </cell>
        </row>
        <row r="135">
          <cell r="A135">
            <v>1233979970</v>
          </cell>
          <cell r="B135" t="str">
            <v>6P1685#28(75)W*6/SH-SH</v>
          </cell>
          <cell r="C135">
            <v>1</v>
          </cell>
        </row>
        <row r="136">
          <cell r="A136" t="str">
            <v>123396556B</v>
          </cell>
          <cell r="B136" t="str">
            <v>2P1685#28(45)W*2/SH-SH</v>
          </cell>
          <cell r="C136">
            <v>0</v>
          </cell>
        </row>
        <row r="137">
          <cell r="A137" t="str">
            <v>123396570B</v>
          </cell>
          <cell r="B137" t="str">
            <v>6P-1685#28(65)W*6/SH-SH</v>
          </cell>
          <cell r="C137">
            <v>2</v>
          </cell>
        </row>
        <row r="138">
          <cell r="A138">
            <v>1233976290</v>
          </cell>
          <cell r="B138" t="str">
            <v>8P1685#28(120)W*8/SH-SH</v>
          </cell>
          <cell r="C138">
            <v>0</v>
          </cell>
        </row>
        <row r="139">
          <cell r="A139">
            <v>1233976340</v>
          </cell>
          <cell r="B139" t="str">
            <v>6P1685#28(150)W*6/SH-SH</v>
          </cell>
          <cell r="C139">
            <v>0</v>
          </cell>
        </row>
        <row r="140">
          <cell r="A140">
            <v>1233976410</v>
          </cell>
          <cell r="B140" t="str">
            <v>10P1685#28(80)W*10/SH-SH</v>
          </cell>
          <cell r="C140">
            <v>0</v>
          </cell>
        </row>
        <row r="141">
          <cell r="A141">
            <v>1233976500</v>
          </cell>
          <cell r="B141" t="str">
            <v>4P1685#28(100)W*4/SH-SH</v>
          </cell>
          <cell r="C141">
            <v>0</v>
          </cell>
        </row>
        <row r="142">
          <cell r="A142">
            <v>1233976610</v>
          </cell>
          <cell r="B142" t="str">
            <v>3P1685#28(100)W*3/SH-SH</v>
          </cell>
          <cell r="C142">
            <v>0</v>
          </cell>
        </row>
        <row r="143">
          <cell r="A143">
            <v>1233976740</v>
          </cell>
          <cell r="B143" t="str">
            <v>2P1571#28(150)WB/SH-3-5ﾊﾝ</v>
          </cell>
          <cell r="C143">
            <v>2</v>
          </cell>
        </row>
        <row r="144">
          <cell r="A144" t="str">
            <v>123398341A</v>
          </cell>
          <cell r="B144" t="str">
            <v>6P1571#28(130)B*6/SH-SH</v>
          </cell>
          <cell r="C144">
            <v>0</v>
          </cell>
        </row>
        <row r="145">
          <cell r="A145" t="str">
            <v>123398350A</v>
          </cell>
          <cell r="B145" t="str">
            <v>8P1571#28(120)B*8/SH-SH</v>
          </cell>
          <cell r="C145">
            <v>0</v>
          </cell>
        </row>
        <row r="146">
          <cell r="A146">
            <v>1233983610</v>
          </cell>
          <cell r="B146" t="str">
            <v>9P1571#28(80)W*9/SH-SH</v>
          </cell>
          <cell r="C146">
            <v>0</v>
          </cell>
        </row>
        <row r="147">
          <cell r="A147">
            <v>1233987320</v>
          </cell>
          <cell r="B147" t="str">
            <v>3P1685#28(70)W*3/SH-SH</v>
          </cell>
          <cell r="C147">
            <v>0</v>
          </cell>
        </row>
        <row r="148">
          <cell r="A148">
            <v>1233987490</v>
          </cell>
          <cell r="B148" t="str">
            <v>4P1061#28(50)T-Y/DF13-5ﾑｷ</v>
          </cell>
          <cell r="C148">
            <v>0</v>
          </cell>
        </row>
        <row r="149">
          <cell r="A149">
            <v>1233976890</v>
          </cell>
          <cell r="B149" t="str">
            <v>2P1685#28(100)W*2/SH-SH</v>
          </cell>
          <cell r="C149">
            <v>0</v>
          </cell>
        </row>
        <row r="150">
          <cell r="A150">
            <v>6250811900</v>
          </cell>
          <cell r="B150" t="str">
            <v>UL1672AWG22 WHT  360-15-15</v>
          </cell>
          <cell r="C150">
            <v>0</v>
          </cell>
        </row>
        <row r="151">
          <cell r="A151">
            <v>6250790290</v>
          </cell>
          <cell r="B151" t="str">
            <v>UL 1015#18 G/Y 100-15-15</v>
          </cell>
          <cell r="C151">
            <v>0</v>
          </cell>
        </row>
        <row r="152">
          <cell r="A152">
            <v>6250812280</v>
          </cell>
          <cell r="B152" t="str">
            <v>UL1672AWG22 WHT  250-15-15</v>
          </cell>
          <cell r="C152">
            <v>0</v>
          </cell>
        </row>
        <row r="153">
          <cell r="A153">
            <v>6252001150</v>
          </cell>
          <cell r="B153" t="str">
            <v>UL1672AWG22 BLK 360-15-15</v>
          </cell>
          <cell r="C153">
            <v>0</v>
          </cell>
        </row>
        <row r="154">
          <cell r="A154">
            <v>6250801550</v>
          </cell>
          <cell r="B154" t="str">
            <v>UL1672AWG22 BLK  250-15-15</v>
          </cell>
          <cell r="C154">
            <v>0</v>
          </cell>
        </row>
        <row r="155">
          <cell r="A155">
            <v>6252001040</v>
          </cell>
          <cell r="B155" t="str">
            <v>UL1672AWG22 BLK 300-15-15(Shin)</v>
          </cell>
          <cell r="C155">
            <v>0</v>
          </cell>
        </row>
        <row r="156">
          <cell r="A156">
            <v>6252011490</v>
          </cell>
          <cell r="B156" t="str">
            <v>UL1672AWG22 WHT 300-15-15(Shin)</v>
          </cell>
          <cell r="C156">
            <v>0</v>
          </cell>
        </row>
        <row r="157">
          <cell r="A157">
            <v>6250800520</v>
          </cell>
          <cell r="B157" t="str">
            <v>UL1672AWG22 BLK 325-15-15</v>
          </cell>
          <cell r="C157">
            <v>0</v>
          </cell>
        </row>
        <row r="158">
          <cell r="A158">
            <v>6250811090</v>
          </cell>
          <cell r="B158" t="str">
            <v>UL1672AWG22 WHT 325-15-15</v>
          </cell>
          <cell r="C158">
            <v>0</v>
          </cell>
        </row>
        <row r="159">
          <cell r="A159">
            <v>6252001600</v>
          </cell>
          <cell r="B159" t="str">
            <v>UL1672AWG22 BLK 110-15-15</v>
          </cell>
          <cell r="C159">
            <v>0</v>
          </cell>
        </row>
        <row r="160">
          <cell r="A160">
            <v>6252011580</v>
          </cell>
          <cell r="B160" t="str">
            <v>UL1672AWG22 WHT 110-15-15</v>
          </cell>
          <cell r="C160">
            <v>0</v>
          </cell>
        </row>
        <row r="161">
          <cell r="A161">
            <v>6252000470</v>
          </cell>
          <cell r="B161" t="str">
            <v>UL1672AWG22 BLK  280-15-15</v>
          </cell>
          <cell r="C161">
            <v>0</v>
          </cell>
        </row>
        <row r="162">
          <cell r="A162">
            <v>6252010460</v>
          </cell>
          <cell r="B162" t="str">
            <v>UL1672AWG22 WHT  280-15-15</v>
          </cell>
          <cell r="C162">
            <v>0</v>
          </cell>
        </row>
        <row r="163">
          <cell r="A163">
            <v>1013532780</v>
          </cell>
          <cell r="B163" t="str">
            <v>CP10A Rear Panel</v>
          </cell>
          <cell r="C163">
            <v>19</v>
          </cell>
        </row>
        <row r="164">
          <cell r="A164">
            <v>1013532830</v>
          </cell>
          <cell r="B164" t="str">
            <v>CP40L Rear Panel</v>
          </cell>
          <cell r="C164">
            <v>12</v>
          </cell>
        </row>
        <row r="165">
          <cell r="A165">
            <v>1013532900</v>
          </cell>
          <cell r="B165" t="str">
            <v>CP40SAL Rear Panel</v>
          </cell>
          <cell r="C165">
            <v>10</v>
          </cell>
        </row>
        <row r="166">
          <cell r="A166">
            <v>1013533060</v>
          </cell>
          <cell r="B166" t="str">
            <v>CMS40P Rear Panel</v>
          </cell>
          <cell r="C166">
            <v>5</v>
          </cell>
        </row>
        <row r="167">
          <cell r="A167">
            <v>1013533200</v>
          </cell>
          <cell r="B167" t="str">
            <v>CMC0150 Rear Panel</v>
          </cell>
          <cell r="C167">
            <v>0</v>
          </cell>
        </row>
        <row r="168">
          <cell r="A168">
            <v>1013533170</v>
          </cell>
          <cell r="B168" t="str">
            <v>CMS40P Setting Panel</v>
          </cell>
          <cell r="C168">
            <v>4</v>
          </cell>
        </row>
        <row r="169">
          <cell r="A169">
            <v>1011645840</v>
          </cell>
          <cell r="B169" t="str">
            <v>CMS40P Panel Chassis</v>
          </cell>
          <cell r="C169">
            <v>0</v>
          </cell>
        </row>
        <row r="170">
          <cell r="A170">
            <v>1011645390</v>
          </cell>
          <cell r="B170" t="str">
            <v>CP10A Front Panel Chassis</v>
          </cell>
          <cell r="C170">
            <v>0</v>
          </cell>
        </row>
        <row r="171">
          <cell r="A171">
            <v>1023189680</v>
          </cell>
          <cell r="B171" t="str">
            <v>C-MS8 IEC Bracket</v>
          </cell>
          <cell r="C171">
            <v>2</v>
          </cell>
        </row>
        <row r="172">
          <cell r="A172">
            <v>1011645460</v>
          </cell>
          <cell r="B172" t="str">
            <v>CP40SA Front Panel Chassis</v>
          </cell>
          <cell r="C172">
            <v>1</v>
          </cell>
        </row>
        <row r="173">
          <cell r="A173">
            <v>1012147370</v>
          </cell>
          <cell r="B173" t="str">
            <v>CP10AL Case (T0.8)</v>
          </cell>
          <cell r="C173">
            <v>9</v>
          </cell>
        </row>
        <row r="174">
          <cell r="A174">
            <v>1012147440</v>
          </cell>
          <cell r="B174" t="str">
            <v>CP40L Case (T0.8)</v>
          </cell>
          <cell r="C174">
            <v>9</v>
          </cell>
        </row>
        <row r="175">
          <cell r="A175">
            <v>1012147220</v>
          </cell>
          <cell r="B175" t="str">
            <v>CMS40P Case Color Steel</v>
          </cell>
          <cell r="C175">
            <v>7</v>
          </cell>
        </row>
        <row r="176">
          <cell r="A176">
            <v>1012150710</v>
          </cell>
          <cell r="B176" t="str">
            <v>CMS90D Case</v>
          </cell>
          <cell r="C176">
            <v>1</v>
          </cell>
        </row>
        <row r="177">
          <cell r="A177">
            <v>1012150860</v>
          </cell>
          <cell r="B177" t="str">
            <v>CMS160D Case</v>
          </cell>
          <cell r="C177">
            <v>2</v>
          </cell>
        </row>
        <row r="178">
          <cell r="A178">
            <v>1012153210</v>
          </cell>
          <cell r="B178" t="str">
            <v>S2950 Case sand grey painting</v>
          </cell>
          <cell r="C178">
            <v>6</v>
          </cell>
        </row>
        <row r="179">
          <cell r="A179">
            <v>1012153180</v>
          </cell>
          <cell r="B179" t="str">
            <v>ZPCD901J Case cool grey painting</v>
          </cell>
          <cell r="C179">
            <v>7</v>
          </cell>
        </row>
        <row r="180">
          <cell r="A180">
            <v>1011645550</v>
          </cell>
          <cell r="B180" t="str">
            <v>CP10AL Chassis</v>
          </cell>
          <cell r="C180">
            <v>0</v>
          </cell>
        </row>
        <row r="181">
          <cell r="A181">
            <v>1011645660</v>
          </cell>
          <cell r="B181" t="str">
            <v>CP40L Chassis</v>
          </cell>
          <cell r="C181">
            <v>6</v>
          </cell>
        </row>
        <row r="182">
          <cell r="A182">
            <v>1011645790</v>
          </cell>
          <cell r="B182" t="str">
            <v>CMS40P Chassis</v>
          </cell>
          <cell r="C182">
            <v>0</v>
          </cell>
        </row>
        <row r="183">
          <cell r="A183">
            <v>1011648290</v>
          </cell>
          <cell r="B183" t="str">
            <v>CMS90D Chassis</v>
          </cell>
          <cell r="C183">
            <v>5</v>
          </cell>
        </row>
        <row r="184">
          <cell r="A184">
            <v>1011648410</v>
          </cell>
          <cell r="B184" t="str">
            <v>CMS160D Chassis</v>
          </cell>
          <cell r="C184">
            <v>2</v>
          </cell>
        </row>
        <row r="185">
          <cell r="A185">
            <v>1011649280</v>
          </cell>
          <cell r="B185" t="str">
            <v>CPV09 Chassis</v>
          </cell>
          <cell r="C185">
            <v>6</v>
          </cell>
        </row>
        <row r="186">
          <cell r="A186">
            <v>1321606290</v>
          </cell>
          <cell r="B186" t="str">
            <v>CMS40P Packing Case</v>
          </cell>
          <cell r="C186">
            <v>0</v>
          </cell>
        </row>
        <row r="187">
          <cell r="A187" t="str">
            <v>V320600150</v>
          </cell>
          <cell r="B187" t="str">
            <v>CMS40P Outer Packing Case</v>
          </cell>
          <cell r="C187">
            <v>0</v>
          </cell>
        </row>
        <row r="188">
          <cell r="A188">
            <v>1321606340</v>
          </cell>
          <cell r="B188" t="str">
            <v>CP10AL Packing Case</v>
          </cell>
          <cell r="C188">
            <v>0</v>
          </cell>
        </row>
        <row r="189">
          <cell r="A189" t="str">
            <v>V32060033A</v>
          </cell>
          <cell r="B189" t="str">
            <v>CP10AL Outer packing case(6PCS/CARTON)</v>
          </cell>
          <cell r="C189">
            <v>0</v>
          </cell>
        </row>
        <row r="190">
          <cell r="A190">
            <v>1321606410</v>
          </cell>
          <cell r="B190" t="str">
            <v>CP40L Packing Case</v>
          </cell>
          <cell r="C190">
            <v>0</v>
          </cell>
        </row>
        <row r="191">
          <cell r="A191" t="str">
            <v>V320600280</v>
          </cell>
          <cell r="B191" t="str">
            <v>CP40L Outer Packing Case</v>
          </cell>
          <cell r="C191">
            <v>0</v>
          </cell>
        </row>
        <row r="192">
          <cell r="A192">
            <v>1321614390</v>
          </cell>
          <cell r="B192" t="str">
            <v>C-CV14 Packing Case</v>
          </cell>
          <cell r="C192">
            <v>201</v>
          </cell>
        </row>
        <row r="193">
          <cell r="A193">
            <v>1321613010</v>
          </cell>
          <cell r="B193" t="str">
            <v>CCV14 Outer Packing Case</v>
          </cell>
          <cell r="C193">
            <v>20.100000000000001</v>
          </cell>
        </row>
        <row r="194">
          <cell r="A194">
            <v>1321612330</v>
          </cell>
          <cell r="B194" t="str">
            <v>CCC100ZL Packing case</v>
          </cell>
          <cell r="C194">
            <v>2</v>
          </cell>
        </row>
        <row r="195">
          <cell r="A195">
            <v>1321612400</v>
          </cell>
          <cell r="B195" t="str">
            <v>TC-R0350 Outer Packing Case</v>
          </cell>
          <cell r="C195">
            <v>0.2</v>
          </cell>
        </row>
        <row r="196">
          <cell r="A196">
            <v>1321613850</v>
          </cell>
          <cell r="B196" t="str">
            <v>CCV40-3 Packing Case</v>
          </cell>
          <cell r="C196">
            <v>0</v>
          </cell>
        </row>
        <row r="197">
          <cell r="A197">
            <v>1321608520</v>
          </cell>
          <cell r="B197" t="str">
            <v>CCV40 Packing Case</v>
          </cell>
          <cell r="C197">
            <v>0</v>
          </cell>
        </row>
        <row r="198">
          <cell r="A198" t="str">
            <v>132161190A</v>
          </cell>
          <cell r="B198" t="str">
            <v>CCV20 Packing Case</v>
          </cell>
          <cell r="C198">
            <v>0</v>
          </cell>
        </row>
        <row r="199">
          <cell r="A199">
            <v>6320413320</v>
          </cell>
          <cell r="B199" t="str">
            <v>CCV40 Outer Packing Case</v>
          </cell>
          <cell r="C199">
            <v>0</v>
          </cell>
        </row>
        <row r="200">
          <cell r="A200">
            <v>1321614000</v>
          </cell>
          <cell r="B200" t="str">
            <v>CCV20 Outer Packing Case</v>
          </cell>
          <cell r="C200">
            <v>0</v>
          </cell>
        </row>
        <row r="201">
          <cell r="A201">
            <v>1321616280</v>
          </cell>
          <cell r="B201" t="str">
            <v>S2950 Packing Case</v>
          </cell>
          <cell r="C201">
            <v>0</v>
          </cell>
        </row>
        <row r="202">
          <cell r="A202">
            <v>1210389530</v>
          </cell>
          <cell r="B202" t="str">
            <v>CCV10 Rear Cover</v>
          </cell>
          <cell r="C202">
            <v>1</v>
          </cell>
        </row>
        <row r="203">
          <cell r="A203">
            <v>1210393650</v>
          </cell>
          <cell r="B203" t="str">
            <v>CCV10 Front Cover</v>
          </cell>
          <cell r="C203">
            <v>1</v>
          </cell>
        </row>
        <row r="204">
          <cell r="A204">
            <v>1210380100</v>
          </cell>
          <cell r="B204" t="str">
            <v>CCC100ZL Rear Cover</v>
          </cell>
          <cell r="C204">
            <v>1</v>
          </cell>
        </row>
        <row r="205">
          <cell r="A205" t="str">
            <v>121038023A</v>
          </cell>
          <cell r="B205" t="str">
            <v>CCC100ZL Lens Cover</v>
          </cell>
          <cell r="C205">
            <v>1</v>
          </cell>
        </row>
        <row r="206">
          <cell r="A206">
            <v>1012153070</v>
          </cell>
          <cell r="B206" t="str">
            <v>TCR0350 Rear cover</v>
          </cell>
          <cell r="C206">
            <v>1</v>
          </cell>
        </row>
        <row r="207">
          <cell r="A207">
            <v>1021544100</v>
          </cell>
          <cell r="B207" t="str">
            <v>TCR0350 Lens cover</v>
          </cell>
          <cell r="C207">
            <v>1</v>
          </cell>
        </row>
        <row r="208">
          <cell r="A208">
            <v>1010264240</v>
          </cell>
          <cell r="B208" t="str">
            <v>C2900 Rear Cover</v>
          </cell>
          <cell r="C208">
            <v>6</v>
          </cell>
        </row>
        <row r="209">
          <cell r="A209">
            <v>1010264000</v>
          </cell>
          <cell r="B209" t="str">
            <v>C2900 Lens Cover</v>
          </cell>
          <cell r="C209">
            <v>0</v>
          </cell>
        </row>
        <row r="210">
          <cell r="A210" t="str">
            <v>111011540X</v>
          </cell>
          <cell r="B210" t="str">
            <v>2SA1037AKT146R</v>
          </cell>
          <cell r="C210">
            <v>800</v>
          </cell>
        </row>
        <row r="211">
          <cell r="A211" t="str">
            <v>111012516X</v>
          </cell>
          <cell r="B211" t="str">
            <v>KTA1661YRTF</v>
          </cell>
          <cell r="C211">
            <v>50</v>
          </cell>
        </row>
        <row r="212">
          <cell r="A212" t="str">
            <v>111012561X</v>
          </cell>
          <cell r="B212" t="str">
            <v>2SA1602A-T11-1F Taping</v>
          </cell>
          <cell r="C212">
            <v>400</v>
          </cell>
        </row>
        <row r="213">
          <cell r="A213" t="str">
            <v>111012664X</v>
          </cell>
          <cell r="B213" t="str">
            <v>2SB1189-R  T100</v>
          </cell>
          <cell r="C213">
            <v>20</v>
          </cell>
        </row>
        <row r="214">
          <cell r="A214" t="str">
            <v>111022849X</v>
          </cell>
          <cell r="B214" t="str">
            <v>2SC2412KT146R</v>
          </cell>
          <cell r="C214">
            <v>550</v>
          </cell>
        </row>
        <row r="215">
          <cell r="A215" t="str">
            <v>111023017X</v>
          </cell>
          <cell r="B215" t="str">
            <v>DTC114EKAT146</v>
          </cell>
          <cell r="C215">
            <v>50</v>
          </cell>
        </row>
        <row r="216">
          <cell r="A216" t="str">
            <v>111024517X</v>
          </cell>
          <cell r="B216" t="str">
            <v>2SC4155A-T11-1S</v>
          </cell>
          <cell r="C216">
            <v>450</v>
          </cell>
        </row>
        <row r="217">
          <cell r="A217" t="str">
            <v>111024683X</v>
          </cell>
          <cell r="B217" t="str">
            <v>2SD1767T100R</v>
          </cell>
          <cell r="C217">
            <v>50</v>
          </cell>
        </row>
        <row r="218">
          <cell r="A218" t="str">
            <v>111024801X</v>
          </cell>
          <cell r="B218" t="str">
            <v>2SC2413KT146P/Q</v>
          </cell>
          <cell r="C218">
            <v>70</v>
          </cell>
        </row>
        <row r="219">
          <cell r="A219" t="str">
            <v>111036655X</v>
          </cell>
          <cell r="B219" t="str">
            <v>DA204KT146</v>
          </cell>
          <cell r="C219">
            <v>420</v>
          </cell>
        </row>
        <row r="220">
          <cell r="A220" t="str">
            <v>111038347X</v>
          </cell>
          <cell r="B220" t="str">
            <v>DAN202KAT146</v>
          </cell>
          <cell r="C220">
            <v>480</v>
          </cell>
        </row>
        <row r="221">
          <cell r="A221" t="str">
            <v>111038446X</v>
          </cell>
          <cell r="B221" t="str">
            <v>RB705DT146</v>
          </cell>
          <cell r="C221">
            <v>460</v>
          </cell>
        </row>
        <row r="222">
          <cell r="A222" t="str">
            <v>111039245X</v>
          </cell>
          <cell r="B222" t="str">
            <v>02CZ-4.3-X(TE85L)</v>
          </cell>
          <cell r="C222">
            <v>500</v>
          </cell>
        </row>
        <row r="223">
          <cell r="A223" t="str">
            <v>111039254X</v>
          </cell>
          <cell r="B223" t="str">
            <v>D1F20-4063</v>
          </cell>
          <cell r="C223">
            <v>752</v>
          </cell>
        </row>
        <row r="224">
          <cell r="A224" t="str">
            <v>111039678X</v>
          </cell>
          <cell r="B224" t="str">
            <v>1SS355 TE-17  Chip T</v>
          </cell>
          <cell r="C224">
            <v>60</v>
          </cell>
        </row>
        <row r="225">
          <cell r="A225" t="str">
            <v>111039740X</v>
          </cell>
          <cell r="B225" t="str">
            <v>02CA5.1-Y(TE85L)</v>
          </cell>
          <cell r="C225">
            <v>150</v>
          </cell>
        </row>
        <row r="226">
          <cell r="A226" t="str">
            <v>111039759X</v>
          </cell>
          <cell r="B226" t="str">
            <v>02CA8.2-Y(TE85L)</v>
          </cell>
          <cell r="C226">
            <v>150</v>
          </cell>
        </row>
        <row r="227">
          <cell r="A227" t="str">
            <v>111041286X</v>
          </cell>
          <cell r="B227" t="str">
            <v>Thermistor 157-103-58099 Chip</v>
          </cell>
          <cell r="C227">
            <v>30</v>
          </cell>
        </row>
        <row r="228">
          <cell r="A228" t="str">
            <v>111065794X</v>
          </cell>
          <cell r="B228" t="str">
            <v>TA78L05F(TE12L)</v>
          </cell>
          <cell r="C228">
            <v>20</v>
          </cell>
        </row>
        <row r="229">
          <cell r="A229" t="str">
            <v>111083145X</v>
          </cell>
          <cell r="B229" t="str">
            <v>HBR1105W-RR   CHIP T</v>
          </cell>
          <cell r="C229">
            <v>15</v>
          </cell>
        </row>
        <row r="230">
          <cell r="A230" t="str">
            <v>111083154X</v>
          </cell>
          <cell r="B230" t="str">
            <v>SML-210VTT    Chip T</v>
          </cell>
          <cell r="C230">
            <v>18</v>
          </cell>
        </row>
        <row r="231">
          <cell r="A231" t="str">
            <v>111083259X</v>
          </cell>
          <cell r="B231" t="str">
            <v>HAY1105W-RR</v>
          </cell>
          <cell r="C231">
            <v>15</v>
          </cell>
        </row>
        <row r="232">
          <cell r="A232" t="str">
            <v>111119080X</v>
          </cell>
          <cell r="B232" t="str">
            <v>MAX485CSA-T      12 Tape</v>
          </cell>
          <cell r="C232">
            <v>40</v>
          </cell>
        </row>
        <row r="233">
          <cell r="A233" t="str">
            <v>111230530X</v>
          </cell>
          <cell r="B233" t="str">
            <v>D1FS4A-4063</v>
          </cell>
          <cell r="C233">
            <v>200</v>
          </cell>
        </row>
        <row r="234">
          <cell r="A234" t="str">
            <v>111230604X</v>
          </cell>
          <cell r="B234" t="str">
            <v>02CZ 2.7-X(TE85L)</v>
          </cell>
          <cell r="C234">
            <v>195</v>
          </cell>
        </row>
        <row r="235">
          <cell r="A235" t="str">
            <v>111316315X</v>
          </cell>
          <cell r="B235" t="str">
            <v>S-80942CNMC-G9C-T2</v>
          </cell>
          <cell r="C235">
            <v>50</v>
          </cell>
        </row>
        <row r="236">
          <cell r="A236" t="str">
            <v>112068743X</v>
          </cell>
          <cell r="B236" t="str">
            <v>RH03ADC S2X (470Ω) Taping</v>
          </cell>
          <cell r="C236">
            <v>50</v>
          </cell>
        </row>
        <row r="237">
          <cell r="A237" t="str">
            <v>112068763X</v>
          </cell>
          <cell r="B237" t="str">
            <v>RH03ADCJ3X(2.2KΩ）</v>
          </cell>
          <cell r="C237">
            <v>50</v>
          </cell>
        </row>
        <row r="238">
          <cell r="A238" t="str">
            <v>112068798X</v>
          </cell>
          <cell r="B238" t="str">
            <v>RH03ADC14X(10KΩ）</v>
          </cell>
          <cell r="C238">
            <v>50</v>
          </cell>
        </row>
        <row r="239">
          <cell r="A239" t="str">
            <v>112800000T</v>
          </cell>
          <cell r="B239" t="str">
            <v>ERJ6GEYJ000V</v>
          </cell>
          <cell r="C239">
            <v>30</v>
          </cell>
        </row>
        <row r="240">
          <cell r="A240" t="str">
            <v>112800046T</v>
          </cell>
          <cell r="B240" t="str">
            <v>ERJ6GEYJ2R2V</v>
          </cell>
          <cell r="C240">
            <v>30</v>
          </cell>
        </row>
        <row r="241">
          <cell r="A241" t="str">
            <v>112800208T</v>
          </cell>
          <cell r="B241" t="str">
            <v>ERJ6GEYJ100V</v>
          </cell>
          <cell r="C241">
            <v>30</v>
          </cell>
        </row>
        <row r="242">
          <cell r="A242" t="str">
            <v>112800282T</v>
          </cell>
          <cell r="B242" t="str">
            <v>ERJ6GEYJ220V</v>
          </cell>
          <cell r="C242">
            <v>30</v>
          </cell>
        </row>
        <row r="243">
          <cell r="A243" t="str">
            <v>112800305T</v>
          </cell>
          <cell r="B243" t="str">
            <v>ERJ6GEYJ270V</v>
          </cell>
          <cell r="C243">
            <v>30</v>
          </cell>
        </row>
        <row r="244">
          <cell r="A244" t="str">
            <v>112800341T</v>
          </cell>
          <cell r="B244" t="str">
            <v>ERJ6GEYJ390V</v>
          </cell>
          <cell r="C244">
            <v>30</v>
          </cell>
        </row>
        <row r="245">
          <cell r="A245" t="str">
            <v>112800389T</v>
          </cell>
          <cell r="B245" t="str">
            <v>ERJ6GEYJ560V</v>
          </cell>
          <cell r="C245">
            <v>30</v>
          </cell>
        </row>
        <row r="246">
          <cell r="A246" t="str">
            <v>112800396T</v>
          </cell>
          <cell r="B246" t="str">
            <v>ERJ6GEYJ620V</v>
          </cell>
          <cell r="C246">
            <v>30</v>
          </cell>
        </row>
        <row r="247">
          <cell r="A247" t="str">
            <v>112800404T</v>
          </cell>
          <cell r="B247" t="str">
            <v>ERJ6GEYJ680V</v>
          </cell>
          <cell r="C247">
            <v>30</v>
          </cell>
        </row>
        <row r="248">
          <cell r="A248" t="str">
            <v>112800415T</v>
          </cell>
          <cell r="B248" t="str">
            <v>ERJ6GEYJ750V</v>
          </cell>
          <cell r="C248">
            <v>30</v>
          </cell>
        </row>
        <row r="249">
          <cell r="A249" t="str">
            <v>112800428T</v>
          </cell>
          <cell r="B249" t="str">
            <v>ERJ6GEYJ820V</v>
          </cell>
          <cell r="C249">
            <v>30</v>
          </cell>
        </row>
        <row r="250">
          <cell r="A250" t="str">
            <v>112800440T</v>
          </cell>
          <cell r="B250" t="str">
            <v>ERJ6GEYJ101V</v>
          </cell>
          <cell r="C250">
            <v>30</v>
          </cell>
        </row>
        <row r="251">
          <cell r="A251" t="str">
            <v>112800460T</v>
          </cell>
          <cell r="B251" t="str">
            <v>ERJ6GEYJ121V</v>
          </cell>
          <cell r="C251">
            <v>30</v>
          </cell>
        </row>
        <row r="252">
          <cell r="A252" t="str">
            <v>112800488T</v>
          </cell>
          <cell r="B252" t="str">
            <v>ERJ6GEYJ151V</v>
          </cell>
          <cell r="C252">
            <v>30</v>
          </cell>
        </row>
        <row r="253">
          <cell r="A253" t="str">
            <v>112800505T</v>
          </cell>
          <cell r="B253" t="str">
            <v>ERJ6GEYJ181V</v>
          </cell>
          <cell r="C253">
            <v>30</v>
          </cell>
        </row>
        <row r="254">
          <cell r="A254" t="str">
            <v>112800529T</v>
          </cell>
          <cell r="B254" t="str">
            <v>ERJ6GEYJ221V</v>
          </cell>
          <cell r="C254">
            <v>30</v>
          </cell>
        </row>
        <row r="255">
          <cell r="A255" t="str">
            <v>112800541T</v>
          </cell>
          <cell r="B255" t="str">
            <v>ERJ6GEYJ271V</v>
          </cell>
          <cell r="C255">
            <v>30</v>
          </cell>
        </row>
        <row r="256">
          <cell r="A256" t="str">
            <v>112800561T</v>
          </cell>
          <cell r="B256" t="str">
            <v>ERJ6GEYJ331V</v>
          </cell>
          <cell r="C256">
            <v>30</v>
          </cell>
        </row>
        <row r="257">
          <cell r="A257" t="str">
            <v>112800589T</v>
          </cell>
          <cell r="B257" t="str">
            <v>ERJ6GEYJ391V</v>
          </cell>
          <cell r="C257">
            <v>30</v>
          </cell>
        </row>
        <row r="258">
          <cell r="A258" t="str">
            <v>112800608T</v>
          </cell>
          <cell r="B258" t="str">
            <v>ERJ6GEYJ471V</v>
          </cell>
          <cell r="C258">
            <v>30</v>
          </cell>
        </row>
        <row r="259">
          <cell r="A259" t="str">
            <v>112800622T</v>
          </cell>
          <cell r="B259" t="str">
            <v>ERJ6GEYJ561V</v>
          </cell>
          <cell r="C259">
            <v>30</v>
          </cell>
        </row>
        <row r="260">
          <cell r="A260" t="str">
            <v>112800644T</v>
          </cell>
          <cell r="B260" t="str">
            <v>ERJ6GEYJ681V</v>
          </cell>
          <cell r="C260">
            <v>30</v>
          </cell>
        </row>
        <row r="261">
          <cell r="A261" t="str">
            <v>112800664T</v>
          </cell>
          <cell r="B261" t="str">
            <v>ERJ6GEYJ821V</v>
          </cell>
          <cell r="C261">
            <v>30</v>
          </cell>
        </row>
        <row r="262">
          <cell r="A262" t="str">
            <v>112800682T</v>
          </cell>
          <cell r="B262" t="str">
            <v>ERJ6GEYJ102V</v>
          </cell>
          <cell r="C262">
            <v>30</v>
          </cell>
        </row>
        <row r="263">
          <cell r="A263" t="str">
            <v>112800703T</v>
          </cell>
          <cell r="B263" t="str">
            <v>ERJ6GEYJ122V</v>
          </cell>
          <cell r="C263">
            <v>30</v>
          </cell>
        </row>
        <row r="264">
          <cell r="A264" t="str">
            <v>112800727T</v>
          </cell>
          <cell r="B264" t="str">
            <v>ERJ6GEYJ152V</v>
          </cell>
          <cell r="C264">
            <v>30</v>
          </cell>
        </row>
        <row r="265">
          <cell r="A265" t="str">
            <v>112800749T</v>
          </cell>
          <cell r="B265" t="str">
            <v>ERJ6GEYJ182V</v>
          </cell>
          <cell r="C265">
            <v>30</v>
          </cell>
        </row>
        <row r="266">
          <cell r="A266" t="str">
            <v>112800769T</v>
          </cell>
          <cell r="B266" t="str">
            <v>ERJ6GEYJ222V</v>
          </cell>
          <cell r="C266">
            <v>30</v>
          </cell>
        </row>
        <row r="267">
          <cell r="A267" t="str">
            <v>112800787T</v>
          </cell>
          <cell r="B267" t="str">
            <v>ERJ6GEYJ272V</v>
          </cell>
          <cell r="C267">
            <v>30</v>
          </cell>
        </row>
        <row r="268">
          <cell r="A268" t="str">
            <v>112800794T</v>
          </cell>
          <cell r="B268" t="str">
            <v>ERJ6GEYJ302V</v>
          </cell>
          <cell r="C268">
            <v>30</v>
          </cell>
        </row>
        <row r="269">
          <cell r="A269" t="str">
            <v>112800800T</v>
          </cell>
          <cell r="B269" t="str">
            <v>ERJ6GEYJ332V</v>
          </cell>
          <cell r="C269">
            <v>30</v>
          </cell>
        </row>
        <row r="270">
          <cell r="A270" t="str">
            <v>112800824T</v>
          </cell>
          <cell r="B270" t="str">
            <v>ERJ6GEYJ392V</v>
          </cell>
          <cell r="C270">
            <v>30</v>
          </cell>
        </row>
        <row r="271">
          <cell r="A271" t="str">
            <v>112800846T</v>
          </cell>
          <cell r="B271" t="str">
            <v>ERJ6GEYJ472V</v>
          </cell>
          <cell r="C271">
            <v>30</v>
          </cell>
        </row>
        <row r="272">
          <cell r="A272" t="str">
            <v>112800866T</v>
          </cell>
          <cell r="B272" t="str">
            <v>ERJ6GEYJ562V</v>
          </cell>
          <cell r="C272">
            <v>30</v>
          </cell>
        </row>
        <row r="273">
          <cell r="A273" t="str">
            <v>112800884T</v>
          </cell>
          <cell r="B273" t="str">
            <v>ERJ6GEYJ682V</v>
          </cell>
          <cell r="C273">
            <v>30</v>
          </cell>
        </row>
        <row r="274">
          <cell r="A274" t="str">
            <v>112800909T</v>
          </cell>
          <cell r="B274" t="str">
            <v>ERJ6GEYJ822V</v>
          </cell>
          <cell r="C274">
            <v>30</v>
          </cell>
        </row>
        <row r="275">
          <cell r="A275" t="str">
            <v>112800923T</v>
          </cell>
          <cell r="B275" t="str">
            <v>ERJ6GEYJ103V</v>
          </cell>
          <cell r="C275">
            <v>30</v>
          </cell>
        </row>
        <row r="276">
          <cell r="A276" t="str">
            <v>112800945T</v>
          </cell>
          <cell r="B276" t="str">
            <v>ERJ6GEYJ123V</v>
          </cell>
          <cell r="C276">
            <v>30</v>
          </cell>
        </row>
        <row r="277">
          <cell r="A277" t="str">
            <v>112800965T</v>
          </cell>
          <cell r="B277" t="str">
            <v>ERJ6GEYJ153V</v>
          </cell>
          <cell r="C277">
            <v>30</v>
          </cell>
        </row>
        <row r="278">
          <cell r="A278" t="str">
            <v>112800983T</v>
          </cell>
          <cell r="B278" t="str">
            <v>ERJ6GEYJ183V</v>
          </cell>
          <cell r="C278">
            <v>30</v>
          </cell>
        </row>
        <row r="279">
          <cell r="A279" t="str">
            <v>112800990T</v>
          </cell>
          <cell r="B279" t="str">
            <v>ERJ6GEYJ203V</v>
          </cell>
          <cell r="C279">
            <v>30</v>
          </cell>
        </row>
        <row r="280">
          <cell r="A280" t="str">
            <v>112801009T</v>
          </cell>
          <cell r="B280" t="str">
            <v>ERJ6GEYJ223V</v>
          </cell>
          <cell r="C280">
            <v>30</v>
          </cell>
        </row>
        <row r="281">
          <cell r="A281" t="str">
            <v>112801023T</v>
          </cell>
          <cell r="B281" t="str">
            <v>ERJ6GEYJ273V</v>
          </cell>
          <cell r="C281">
            <v>30</v>
          </cell>
        </row>
        <row r="282">
          <cell r="A282" t="str">
            <v>112801045T</v>
          </cell>
          <cell r="B282" t="str">
            <v>ERJ6GEYJ333V</v>
          </cell>
          <cell r="C282">
            <v>30</v>
          </cell>
        </row>
        <row r="283">
          <cell r="A283" t="str">
            <v>112801065T</v>
          </cell>
          <cell r="B283" t="str">
            <v>ERJ6GEYJ393V</v>
          </cell>
          <cell r="C283">
            <v>30</v>
          </cell>
        </row>
        <row r="284">
          <cell r="A284" t="str">
            <v>112801083T</v>
          </cell>
          <cell r="B284" t="str">
            <v>ERJ6GEYJ473V</v>
          </cell>
          <cell r="C284">
            <v>30</v>
          </cell>
        </row>
        <row r="285">
          <cell r="A285" t="str">
            <v>112801102T</v>
          </cell>
          <cell r="B285" t="str">
            <v>ERJ6GEYJ563V</v>
          </cell>
          <cell r="C285">
            <v>30</v>
          </cell>
        </row>
        <row r="286">
          <cell r="A286" t="str">
            <v>112801126T</v>
          </cell>
          <cell r="B286" t="str">
            <v>ERJ6GEYJ683V</v>
          </cell>
          <cell r="C286">
            <v>30</v>
          </cell>
        </row>
        <row r="287">
          <cell r="A287" t="str">
            <v>112801148T</v>
          </cell>
          <cell r="B287" t="str">
            <v>ERJ6GEYJ823V</v>
          </cell>
          <cell r="C287">
            <v>30</v>
          </cell>
        </row>
        <row r="288">
          <cell r="A288" t="str">
            <v>112801168T</v>
          </cell>
          <cell r="B288" t="str">
            <v>ERJ6GEYJ104V</v>
          </cell>
          <cell r="C288">
            <v>30</v>
          </cell>
        </row>
        <row r="289">
          <cell r="A289" t="str">
            <v>112801207T</v>
          </cell>
          <cell r="B289" t="str">
            <v>ERJ6GEYJ154V</v>
          </cell>
          <cell r="C289">
            <v>30</v>
          </cell>
        </row>
        <row r="290">
          <cell r="A290" t="str">
            <v>112801221T</v>
          </cell>
          <cell r="B290" t="str">
            <v>ERJ6GEYJ184V</v>
          </cell>
          <cell r="C290">
            <v>30</v>
          </cell>
        </row>
        <row r="291">
          <cell r="A291" t="str">
            <v>112801243T</v>
          </cell>
          <cell r="B291" t="str">
            <v>ERJ6GEYJ224V</v>
          </cell>
          <cell r="C291">
            <v>30</v>
          </cell>
        </row>
        <row r="292">
          <cell r="A292" t="str">
            <v>112801263T</v>
          </cell>
          <cell r="B292" t="str">
            <v>ERJ6GEYJ274V</v>
          </cell>
          <cell r="C292">
            <v>30</v>
          </cell>
        </row>
        <row r="293">
          <cell r="A293" t="str">
            <v>112801304T</v>
          </cell>
          <cell r="B293" t="str">
            <v>ERJ6GEYJ394V</v>
          </cell>
          <cell r="C293">
            <v>30</v>
          </cell>
        </row>
        <row r="294">
          <cell r="A294" t="str">
            <v>112801328T</v>
          </cell>
          <cell r="B294" t="str">
            <v>ERJ6GEYJ474V</v>
          </cell>
          <cell r="C294">
            <v>30</v>
          </cell>
        </row>
        <row r="295">
          <cell r="A295" t="str">
            <v>112801340T</v>
          </cell>
          <cell r="B295" t="str">
            <v>ERJ6GEYJ564V</v>
          </cell>
          <cell r="C295">
            <v>30</v>
          </cell>
        </row>
        <row r="296">
          <cell r="A296" t="str">
            <v>112801403T</v>
          </cell>
          <cell r="B296" t="str">
            <v>ERJ6GEYJ105V</v>
          </cell>
          <cell r="C296">
            <v>30</v>
          </cell>
        </row>
        <row r="297">
          <cell r="A297" t="str">
            <v>112802244T</v>
          </cell>
          <cell r="B297" t="str">
            <v>ERJ6ENF1001V</v>
          </cell>
          <cell r="C297">
            <v>30</v>
          </cell>
        </row>
        <row r="298">
          <cell r="A298" t="str">
            <v>112802488T</v>
          </cell>
          <cell r="B298" t="str">
            <v>ERJ6ENF1002V</v>
          </cell>
          <cell r="C298">
            <v>30</v>
          </cell>
        </row>
        <row r="299">
          <cell r="A299" t="str">
            <v>112802664T</v>
          </cell>
          <cell r="B299" t="str">
            <v>ERJ6ENF5602V</v>
          </cell>
          <cell r="C299">
            <v>30</v>
          </cell>
        </row>
        <row r="300">
          <cell r="A300" t="str">
            <v>112803003X</v>
          </cell>
          <cell r="B300" t="str">
            <v>ERJ3GEYJ000V</v>
          </cell>
          <cell r="C300">
            <v>30</v>
          </cell>
        </row>
        <row r="301">
          <cell r="A301" t="str">
            <v>112803212X</v>
          </cell>
          <cell r="B301" t="str">
            <v>ERJ3GEYJ220V</v>
          </cell>
          <cell r="C301">
            <v>30</v>
          </cell>
        </row>
        <row r="302">
          <cell r="A302" t="str">
            <v>112803292X</v>
          </cell>
          <cell r="B302" t="str">
            <v>ERJ3GEYJ470V</v>
          </cell>
          <cell r="C302">
            <v>30</v>
          </cell>
        </row>
        <row r="303">
          <cell r="A303" t="str">
            <v>112803337X</v>
          </cell>
          <cell r="B303" t="str">
            <v>ERJ3GEYJ680V</v>
          </cell>
          <cell r="C303">
            <v>30</v>
          </cell>
        </row>
        <row r="304">
          <cell r="A304" t="str">
            <v>112803377X</v>
          </cell>
          <cell r="B304" t="str">
            <v>ERJ3GEYJ101V</v>
          </cell>
          <cell r="C304">
            <v>30</v>
          </cell>
        </row>
        <row r="305">
          <cell r="A305" t="str">
            <v>112803399X</v>
          </cell>
          <cell r="B305" t="str">
            <v>ERJ3GEYJ121V</v>
          </cell>
          <cell r="C305">
            <v>30</v>
          </cell>
        </row>
        <row r="306">
          <cell r="A306" t="str">
            <v>112803418X</v>
          </cell>
          <cell r="B306" t="str">
            <v>ERJ3GEYJ151V</v>
          </cell>
          <cell r="C306">
            <v>30</v>
          </cell>
        </row>
        <row r="307">
          <cell r="A307" t="str">
            <v>112803452X</v>
          </cell>
          <cell r="B307" t="str">
            <v>ERJ3GEYJ221V</v>
          </cell>
          <cell r="C307">
            <v>30</v>
          </cell>
        </row>
        <row r="308">
          <cell r="A308" t="str">
            <v>112803498X</v>
          </cell>
          <cell r="B308" t="str">
            <v>ERJ3GEYJ331V</v>
          </cell>
          <cell r="C308">
            <v>30</v>
          </cell>
        </row>
        <row r="309">
          <cell r="A309" t="str">
            <v>112803519X</v>
          </cell>
          <cell r="B309" t="str">
            <v>ERJ3GEYJ391V</v>
          </cell>
          <cell r="C309">
            <v>30</v>
          </cell>
        </row>
        <row r="310">
          <cell r="A310" t="str">
            <v>112803537X</v>
          </cell>
          <cell r="B310" t="str">
            <v>ERJ3GEYJ471V</v>
          </cell>
          <cell r="C310">
            <v>30</v>
          </cell>
        </row>
        <row r="311">
          <cell r="A311" t="str">
            <v>112803553X</v>
          </cell>
          <cell r="B311" t="str">
            <v>ERJ3GEYJ561V</v>
          </cell>
          <cell r="C311">
            <v>30</v>
          </cell>
        </row>
        <row r="312">
          <cell r="A312" t="str">
            <v>112803577X</v>
          </cell>
          <cell r="B312" t="str">
            <v>ERJ3GEYJ681V</v>
          </cell>
          <cell r="C312">
            <v>30</v>
          </cell>
        </row>
        <row r="313">
          <cell r="A313" t="str">
            <v>112803599X</v>
          </cell>
          <cell r="B313" t="str">
            <v>ERJ3GEYJ821V</v>
          </cell>
          <cell r="C313">
            <v>30</v>
          </cell>
        </row>
        <row r="314">
          <cell r="A314" t="str">
            <v>112803612X</v>
          </cell>
          <cell r="B314" t="str">
            <v>ERJ3GEYJ102V</v>
          </cell>
          <cell r="C314">
            <v>30</v>
          </cell>
        </row>
        <row r="315">
          <cell r="A315" t="str">
            <v>112803656X</v>
          </cell>
          <cell r="B315" t="str">
            <v>ERJ3GEYJ152V</v>
          </cell>
          <cell r="C315">
            <v>30</v>
          </cell>
        </row>
        <row r="316">
          <cell r="A316" t="str">
            <v>112803670X</v>
          </cell>
          <cell r="B316" t="str">
            <v>ERJ3GEYJ182V</v>
          </cell>
          <cell r="C316">
            <v>30</v>
          </cell>
        </row>
        <row r="317">
          <cell r="A317" t="str">
            <v>112803692X</v>
          </cell>
          <cell r="B317" t="str">
            <v>ERJ3GEYJ222V</v>
          </cell>
          <cell r="C317">
            <v>30</v>
          </cell>
        </row>
        <row r="318">
          <cell r="A318" t="str">
            <v>112803735X</v>
          </cell>
          <cell r="B318" t="str">
            <v>ERJ3GEYJ332V</v>
          </cell>
          <cell r="C318">
            <v>30</v>
          </cell>
        </row>
        <row r="319">
          <cell r="A319" t="str">
            <v>112803751X</v>
          </cell>
          <cell r="B319" t="str">
            <v>ERJ3GEYJ392V</v>
          </cell>
          <cell r="C319">
            <v>30</v>
          </cell>
        </row>
        <row r="320">
          <cell r="A320" t="str">
            <v>112803775X</v>
          </cell>
          <cell r="B320" t="str">
            <v>ERJ3GEYJ472V</v>
          </cell>
          <cell r="C320">
            <v>30</v>
          </cell>
        </row>
        <row r="321">
          <cell r="A321" t="str">
            <v>112803797X</v>
          </cell>
          <cell r="B321" t="str">
            <v>ERJ3GEYJ562V</v>
          </cell>
          <cell r="C321">
            <v>30</v>
          </cell>
        </row>
        <row r="322">
          <cell r="A322" t="str">
            <v>112803858X</v>
          </cell>
          <cell r="B322" t="str">
            <v>ERJ3GEYJ103V</v>
          </cell>
          <cell r="C322">
            <v>30</v>
          </cell>
        </row>
        <row r="323">
          <cell r="A323" t="str">
            <v>112803872X</v>
          </cell>
          <cell r="B323" t="str">
            <v>ERJ3GEYJ123V</v>
          </cell>
          <cell r="C323">
            <v>30</v>
          </cell>
        </row>
        <row r="324">
          <cell r="A324" t="str">
            <v>112803894X</v>
          </cell>
          <cell r="B324" t="str">
            <v>ERJ3GEYJ153V</v>
          </cell>
          <cell r="C324">
            <v>30</v>
          </cell>
        </row>
        <row r="325">
          <cell r="A325" t="str">
            <v>112803913X</v>
          </cell>
          <cell r="B325" t="str">
            <v>ERJ3GEYJ183V</v>
          </cell>
          <cell r="C325">
            <v>30</v>
          </cell>
        </row>
        <row r="326">
          <cell r="A326" t="str">
            <v>112803931X</v>
          </cell>
          <cell r="B326" t="str">
            <v>ERJ3GEYJ223V</v>
          </cell>
          <cell r="C326">
            <v>30</v>
          </cell>
        </row>
        <row r="327">
          <cell r="A327" t="str">
            <v>112803957X</v>
          </cell>
          <cell r="B327" t="str">
            <v>ERJ3GEYJ273V</v>
          </cell>
          <cell r="C327">
            <v>30</v>
          </cell>
        </row>
        <row r="328">
          <cell r="A328" t="str">
            <v>112803968X</v>
          </cell>
          <cell r="B328" t="str">
            <v>ERJ3GEYJ303V</v>
          </cell>
          <cell r="C328">
            <v>30</v>
          </cell>
        </row>
        <row r="329">
          <cell r="A329" t="str">
            <v>112803971X</v>
          </cell>
          <cell r="B329" t="str">
            <v>ERJ3GEYJ333V</v>
          </cell>
          <cell r="C329">
            <v>30</v>
          </cell>
        </row>
        <row r="330">
          <cell r="A330" t="str">
            <v>112804019X</v>
          </cell>
          <cell r="B330" t="str">
            <v>ERJ3GEYJ473V</v>
          </cell>
          <cell r="C330">
            <v>30</v>
          </cell>
        </row>
        <row r="331">
          <cell r="A331" t="str">
            <v>112804099X</v>
          </cell>
          <cell r="B331" t="str">
            <v>ERJ3GEYJ104V</v>
          </cell>
          <cell r="C331">
            <v>30</v>
          </cell>
        </row>
        <row r="332">
          <cell r="A332" t="str">
            <v>112804217X</v>
          </cell>
          <cell r="B332" t="str">
            <v>ERJ3GEYJ334V</v>
          </cell>
          <cell r="C332">
            <v>30</v>
          </cell>
        </row>
        <row r="333">
          <cell r="A333" t="str">
            <v>112804251X</v>
          </cell>
          <cell r="B333" t="str">
            <v>ERJ3GEYJ474V</v>
          </cell>
          <cell r="C333">
            <v>30</v>
          </cell>
        </row>
        <row r="334">
          <cell r="A334" t="str">
            <v>112804332X</v>
          </cell>
          <cell r="B334" t="str">
            <v>ERJ3GEYJ105V</v>
          </cell>
          <cell r="C334">
            <v>30</v>
          </cell>
        </row>
        <row r="335">
          <cell r="A335" t="str">
            <v>112804606X</v>
          </cell>
          <cell r="B335" t="str">
            <v>ERJ3RBD153V</v>
          </cell>
          <cell r="C335">
            <v>30</v>
          </cell>
        </row>
        <row r="336">
          <cell r="A336" t="str">
            <v>112804642X</v>
          </cell>
          <cell r="B336" t="str">
            <v>ERJ12YJ391U</v>
          </cell>
          <cell r="C336">
            <v>30</v>
          </cell>
        </row>
        <row r="337">
          <cell r="A337" t="str">
            <v>112804651X</v>
          </cell>
          <cell r="B337" t="str">
            <v>ERJ12YJ682U</v>
          </cell>
          <cell r="C337">
            <v>30</v>
          </cell>
        </row>
        <row r="338">
          <cell r="A338" t="str">
            <v>112804662X</v>
          </cell>
          <cell r="B338" t="str">
            <v>ERJ12YJ822U</v>
          </cell>
          <cell r="C338">
            <v>30</v>
          </cell>
        </row>
        <row r="339">
          <cell r="A339" t="str">
            <v>112806088X</v>
          </cell>
          <cell r="B339" t="str">
            <v>RK73K2ETD821J</v>
          </cell>
          <cell r="C339">
            <v>30</v>
          </cell>
        </row>
        <row r="340">
          <cell r="A340" t="str">
            <v>112804680X</v>
          </cell>
          <cell r="B340" t="str">
            <v>ERJ12YJ392U</v>
          </cell>
          <cell r="C340">
            <v>30</v>
          </cell>
        </row>
        <row r="341">
          <cell r="A341" t="str">
            <v>112806095X</v>
          </cell>
          <cell r="B341" t="str">
            <v>RK73K2ETD562J</v>
          </cell>
          <cell r="C341">
            <v>30</v>
          </cell>
        </row>
        <row r="342">
          <cell r="A342" t="str">
            <v>112806107X</v>
          </cell>
          <cell r="B342" t="str">
            <v>RK73K2ETD822J</v>
          </cell>
          <cell r="C342">
            <v>30</v>
          </cell>
        </row>
        <row r="343">
          <cell r="A343" t="str">
            <v>112804712X</v>
          </cell>
          <cell r="B343" t="str">
            <v>ERJ3RBD103V</v>
          </cell>
          <cell r="C343">
            <v>30</v>
          </cell>
        </row>
        <row r="344">
          <cell r="A344" t="str">
            <v>112804725X</v>
          </cell>
          <cell r="B344" t="str">
            <v>SR73K2B 0.1 OHM   2%</v>
          </cell>
          <cell r="C344">
            <v>30</v>
          </cell>
        </row>
        <row r="345">
          <cell r="A345" t="str">
            <v>112804730X</v>
          </cell>
          <cell r="B345" t="str">
            <v>ERJ3RBD751V</v>
          </cell>
          <cell r="C345">
            <v>30</v>
          </cell>
        </row>
        <row r="346">
          <cell r="A346" t="str">
            <v>112810001T</v>
          </cell>
          <cell r="B346" t="str">
            <v>ERJ8GEY000V</v>
          </cell>
          <cell r="C346">
            <v>30</v>
          </cell>
        </row>
        <row r="347">
          <cell r="A347" t="str">
            <v>112810067X</v>
          </cell>
          <cell r="B347" t="str">
            <v>ERJ8GEYJ1R0V</v>
          </cell>
          <cell r="C347">
            <v>30</v>
          </cell>
        </row>
        <row r="348">
          <cell r="A348" t="str">
            <v>112806118X</v>
          </cell>
          <cell r="B348" t="str">
            <v>RK73K2ETD750J</v>
          </cell>
          <cell r="C348">
            <v>30</v>
          </cell>
        </row>
        <row r="349">
          <cell r="A349" t="str">
            <v>113210435X</v>
          </cell>
          <cell r="B349" t="str">
            <v xml:space="preserve">ECR-JA020E12-W  Chip T  </v>
          </cell>
          <cell r="C349">
            <v>30</v>
          </cell>
        </row>
        <row r="350">
          <cell r="A350" t="str">
            <v>113210598X</v>
          </cell>
          <cell r="B350" t="str">
            <v>TZB4S100AA10R00</v>
          </cell>
          <cell r="C350">
            <v>10</v>
          </cell>
        </row>
        <row r="351">
          <cell r="A351" t="str">
            <v>113400980X</v>
          </cell>
          <cell r="B351" t="str">
            <v>ECJ2VC1H050C</v>
          </cell>
          <cell r="C351">
            <v>10</v>
          </cell>
        </row>
        <row r="352">
          <cell r="A352" t="str">
            <v>113401183X</v>
          </cell>
          <cell r="B352" t="str">
            <v>ECJ2VC1H100D</v>
          </cell>
          <cell r="C352">
            <v>10</v>
          </cell>
        </row>
        <row r="353">
          <cell r="A353" t="str">
            <v>113401260X</v>
          </cell>
          <cell r="B353" t="str">
            <v>ECJ2VC1H120J</v>
          </cell>
          <cell r="C353">
            <v>10</v>
          </cell>
        </row>
        <row r="354">
          <cell r="A354" t="str">
            <v>113401347X</v>
          </cell>
          <cell r="B354" t="str">
            <v>ECJ2VC1H150J</v>
          </cell>
          <cell r="C354">
            <v>10</v>
          </cell>
        </row>
        <row r="355">
          <cell r="A355" t="str">
            <v>113401424X</v>
          </cell>
          <cell r="B355" t="str">
            <v>ECJ2VC1H180J</v>
          </cell>
          <cell r="C355">
            <v>10</v>
          </cell>
        </row>
        <row r="356">
          <cell r="A356" t="str">
            <v>113401466X</v>
          </cell>
          <cell r="B356" t="str">
            <v>GRM2162C1H200JZ01D</v>
          </cell>
          <cell r="C356">
            <v>10</v>
          </cell>
        </row>
        <row r="357">
          <cell r="A357" t="str">
            <v>113401501X</v>
          </cell>
          <cell r="B357" t="str">
            <v>ECJ2VC1H220J</v>
          </cell>
          <cell r="C357">
            <v>10</v>
          </cell>
        </row>
        <row r="358">
          <cell r="A358" t="str">
            <v>113401585X</v>
          </cell>
          <cell r="B358" t="str">
            <v>ECJ2VC1H270J</v>
          </cell>
          <cell r="C358">
            <v>10</v>
          </cell>
        </row>
        <row r="359">
          <cell r="A359" t="str">
            <v>113401660X</v>
          </cell>
          <cell r="B359" t="str">
            <v>ECJ2VC1H330J</v>
          </cell>
          <cell r="C359">
            <v>10</v>
          </cell>
        </row>
        <row r="360">
          <cell r="A360" t="str">
            <v>113401820X</v>
          </cell>
          <cell r="B360" t="str">
            <v>ECJ2VC1H470J</v>
          </cell>
          <cell r="C360">
            <v>10</v>
          </cell>
        </row>
        <row r="361">
          <cell r="A361" t="str">
            <v>113401905X</v>
          </cell>
          <cell r="B361" t="str">
            <v>ECJ2VC1H560J</v>
          </cell>
          <cell r="C361">
            <v>10</v>
          </cell>
        </row>
        <row r="362">
          <cell r="A362" t="str">
            <v>113402036X</v>
          </cell>
          <cell r="B362" t="str">
            <v>ECJ2VG1H101J</v>
          </cell>
          <cell r="C362">
            <v>10</v>
          </cell>
        </row>
        <row r="363">
          <cell r="A363" t="str">
            <v>113402043X</v>
          </cell>
          <cell r="B363" t="str">
            <v>ECJ2VG1H121J</v>
          </cell>
          <cell r="C363">
            <v>10</v>
          </cell>
        </row>
        <row r="364">
          <cell r="A364" t="str">
            <v>113402052X</v>
          </cell>
          <cell r="B364" t="str">
            <v>GRM2161X1H151JZ01D</v>
          </cell>
          <cell r="C364">
            <v>10</v>
          </cell>
        </row>
        <row r="365">
          <cell r="A365" t="str">
            <v>113402076X</v>
          </cell>
          <cell r="B365" t="str">
            <v>ECJ2VG1H221J</v>
          </cell>
          <cell r="C365">
            <v>10</v>
          </cell>
        </row>
        <row r="366">
          <cell r="A366" t="str">
            <v>113402081X</v>
          </cell>
          <cell r="B366" t="str">
            <v>ECJ2VG1H270J</v>
          </cell>
          <cell r="C366">
            <v>10</v>
          </cell>
        </row>
        <row r="367">
          <cell r="A367" t="str">
            <v>113402098X</v>
          </cell>
          <cell r="B367" t="str">
            <v>GRM2161X1H331JZ01D</v>
          </cell>
          <cell r="C367">
            <v>10</v>
          </cell>
        </row>
        <row r="368">
          <cell r="A368" t="str">
            <v>113402100X</v>
          </cell>
          <cell r="B368" t="str">
            <v>GRM2161X1H391JZ01D</v>
          </cell>
          <cell r="C368">
            <v>10</v>
          </cell>
        </row>
        <row r="369">
          <cell r="A369" t="str">
            <v>113402139X</v>
          </cell>
          <cell r="B369" t="str">
            <v>GRM2161X1H681JZ01D</v>
          </cell>
          <cell r="C369">
            <v>10</v>
          </cell>
        </row>
        <row r="370">
          <cell r="A370" t="str">
            <v>113402155X</v>
          </cell>
          <cell r="B370" t="str">
            <v>GRM2161X1H102JZ01D</v>
          </cell>
          <cell r="C370">
            <v>10</v>
          </cell>
        </row>
        <row r="371">
          <cell r="A371" t="str">
            <v>113402184X</v>
          </cell>
          <cell r="B371" t="str">
            <v>ECJ2VB1H152K</v>
          </cell>
          <cell r="C371">
            <v>10</v>
          </cell>
        </row>
        <row r="372">
          <cell r="A372" t="str">
            <v>113402250X</v>
          </cell>
          <cell r="B372" t="str">
            <v>ECJ2VB1H562K</v>
          </cell>
          <cell r="C372">
            <v>10</v>
          </cell>
        </row>
        <row r="373">
          <cell r="A373" t="str">
            <v>113402289X</v>
          </cell>
          <cell r="B373" t="str">
            <v>GRM216B11H103KA01D</v>
          </cell>
          <cell r="C373">
            <v>10</v>
          </cell>
        </row>
        <row r="374">
          <cell r="A374" t="str">
            <v>113402326X</v>
          </cell>
          <cell r="B374" t="str">
            <v>GRM216B11H223KA01D</v>
          </cell>
          <cell r="C374">
            <v>10</v>
          </cell>
        </row>
        <row r="375">
          <cell r="A375" t="str">
            <v>113402331X</v>
          </cell>
          <cell r="B375" t="str">
            <v>ECJ2VB1E473K</v>
          </cell>
          <cell r="C375">
            <v>10</v>
          </cell>
        </row>
        <row r="376">
          <cell r="A376" t="str">
            <v>113402348X</v>
          </cell>
          <cell r="B376" t="str">
            <v>GRM216F11E104ZA01D</v>
          </cell>
          <cell r="C376">
            <v>10</v>
          </cell>
        </row>
        <row r="377">
          <cell r="A377" t="str">
            <v>113404555X</v>
          </cell>
          <cell r="B377" t="str">
            <v>GRM219F11H104ZA01D</v>
          </cell>
          <cell r="C377">
            <v>10</v>
          </cell>
        </row>
        <row r="378">
          <cell r="A378" t="str">
            <v>113404904X</v>
          </cell>
          <cell r="B378" t="str">
            <v>GRM21BB11A105KA01L</v>
          </cell>
          <cell r="C378">
            <v>10</v>
          </cell>
        </row>
        <row r="379">
          <cell r="A379" t="str">
            <v>113404995X</v>
          </cell>
          <cell r="B379" t="str">
            <v>C1608CH1H040CT</v>
          </cell>
          <cell r="C379">
            <v>10</v>
          </cell>
        </row>
        <row r="380">
          <cell r="A380" t="str">
            <v>113405071X</v>
          </cell>
          <cell r="B380" t="str">
            <v>C1608CH1H120JT</v>
          </cell>
          <cell r="C380">
            <v>10</v>
          </cell>
        </row>
        <row r="381">
          <cell r="A381" t="str">
            <v>113405093X</v>
          </cell>
          <cell r="B381" t="str">
            <v>C1608CH1H150JT</v>
          </cell>
          <cell r="C381">
            <v>10</v>
          </cell>
        </row>
        <row r="382">
          <cell r="A382" t="str">
            <v>113405134X</v>
          </cell>
          <cell r="B382" t="str">
            <v>C1608CH1H220JT</v>
          </cell>
          <cell r="C382">
            <v>10</v>
          </cell>
        </row>
        <row r="383">
          <cell r="A383" t="str">
            <v>113405150X</v>
          </cell>
          <cell r="B383" t="str">
            <v>C1608CH1H270JT</v>
          </cell>
          <cell r="C383">
            <v>10</v>
          </cell>
        </row>
        <row r="384">
          <cell r="A384" t="str">
            <v>113405211X</v>
          </cell>
          <cell r="B384" t="str">
            <v>C1608CH1H470JT</v>
          </cell>
          <cell r="C384">
            <v>10</v>
          </cell>
        </row>
        <row r="385">
          <cell r="A385" t="str">
            <v>113405239X</v>
          </cell>
          <cell r="B385" t="str">
            <v>C1608CH1H560JT</v>
          </cell>
          <cell r="C385">
            <v>10</v>
          </cell>
        </row>
        <row r="386">
          <cell r="A386" t="str">
            <v>113405255X</v>
          </cell>
          <cell r="B386" t="str">
            <v>C1608CH1H680JT</v>
          </cell>
          <cell r="C386">
            <v>10</v>
          </cell>
        </row>
        <row r="387">
          <cell r="A387" t="str">
            <v>113405279X</v>
          </cell>
          <cell r="B387" t="str">
            <v>C1608CH1H820JT</v>
          </cell>
          <cell r="C387">
            <v>10</v>
          </cell>
        </row>
        <row r="388">
          <cell r="A388" t="str">
            <v>113405318X</v>
          </cell>
          <cell r="B388" t="str">
            <v>C1608CH1H121JT</v>
          </cell>
          <cell r="C388">
            <v>10</v>
          </cell>
        </row>
        <row r="389">
          <cell r="A389" t="str">
            <v>113405376X</v>
          </cell>
          <cell r="B389" t="str">
            <v>C1608CH1H221JT</v>
          </cell>
          <cell r="C389">
            <v>10</v>
          </cell>
        </row>
        <row r="390">
          <cell r="A390" t="str">
            <v>113405398X</v>
          </cell>
          <cell r="B390" t="str">
            <v>C1608CH1H271JT</v>
          </cell>
          <cell r="C390">
            <v>10</v>
          </cell>
        </row>
        <row r="391">
          <cell r="A391" t="str">
            <v>113405435X</v>
          </cell>
          <cell r="B391" t="str">
            <v>C1608CH1H391JT</v>
          </cell>
          <cell r="C391">
            <v>10</v>
          </cell>
        </row>
        <row r="392">
          <cell r="A392" t="str">
            <v>113405451X</v>
          </cell>
          <cell r="B392" t="str">
            <v>C1608CH1H471JT</v>
          </cell>
          <cell r="C392">
            <v>10</v>
          </cell>
        </row>
        <row r="393">
          <cell r="A393" t="str">
            <v>113405518X</v>
          </cell>
          <cell r="B393" t="str">
            <v>C1608CH1H821JT</v>
          </cell>
          <cell r="C393">
            <v>10</v>
          </cell>
        </row>
        <row r="394">
          <cell r="A394" t="str">
            <v>113405536X</v>
          </cell>
          <cell r="B394" t="str">
            <v>C1608CH1H102JT</v>
          </cell>
          <cell r="C394">
            <v>10</v>
          </cell>
        </row>
        <row r="395">
          <cell r="A395" t="str">
            <v>113405639X</v>
          </cell>
          <cell r="B395" t="str">
            <v>C1608JB1H122KT</v>
          </cell>
          <cell r="C395">
            <v>10</v>
          </cell>
        </row>
        <row r="396">
          <cell r="A396" t="str">
            <v>113405741X</v>
          </cell>
          <cell r="B396" t="str">
            <v>C1608JB1H103KT</v>
          </cell>
          <cell r="C396">
            <v>10</v>
          </cell>
        </row>
        <row r="397">
          <cell r="A397" t="str">
            <v>113405826X</v>
          </cell>
          <cell r="B397" t="str">
            <v>C1608JB1E473KT</v>
          </cell>
          <cell r="C397">
            <v>10</v>
          </cell>
        </row>
        <row r="398">
          <cell r="A398" t="str">
            <v>113405868X</v>
          </cell>
          <cell r="B398" t="str">
            <v>C1608JB1C104KT</v>
          </cell>
          <cell r="C398">
            <v>10</v>
          </cell>
        </row>
        <row r="399">
          <cell r="A399" t="str">
            <v>113405985X</v>
          </cell>
          <cell r="B399" t="str">
            <v>C1608JB1A105KT</v>
          </cell>
          <cell r="C399">
            <v>10</v>
          </cell>
        </row>
        <row r="400">
          <cell r="A400" t="str">
            <v>113406056X</v>
          </cell>
          <cell r="B400" t="str">
            <v>C1608JF1E104ZT</v>
          </cell>
          <cell r="C400">
            <v>10</v>
          </cell>
        </row>
        <row r="401">
          <cell r="A401" t="str">
            <v>113406115X</v>
          </cell>
          <cell r="B401" t="str">
            <v>C1608JF1A105ZT</v>
          </cell>
          <cell r="C401">
            <v>10</v>
          </cell>
        </row>
        <row r="402">
          <cell r="A402" t="str">
            <v>113406900X</v>
          </cell>
          <cell r="B402" t="str">
            <v>GRM21BB11H104KA01L</v>
          </cell>
          <cell r="C402">
            <v>40</v>
          </cell>
        </row>
        <row r="403">
          <cell r="A403" t="str">
            <v>114194846X</v>
          </cell>
          <cell r="B403" t="str">
            <v>NL322522T-4R7J     CHIP T</v>
          </cell>
          <cell r="C403">
            <v>200</v>
          </cell>
        </row>
        <row r="404">
          <cell r="A404" t="str">
            <v>114194879X</v>
          </cell>
          <cell r="B404" t="str">
            <v xml:space="preserve">NL322522T-8R2J     CHIP T </v>
          </cell>
          <cell r="C404">
            <v>20</v>
          </cell>
        </row>
        <row r="405">
          <cell r="A405" t="str">
            <v>114194884X</v>
          </cell>
          <cell r="B405" t="str">
            <v>NL322522T-100J     CHIP T</v>
          </cell>
          <cell r="C405">
            <v>70</v>
          </cell>
        </row>
        <row r="406">
          <cell r="A406" t="str">
            <v>114194923X</v>
          </cell>
          <cell r="B406" t="str">
            <v>NL322522T-220J     CHIP T</v>
          </cell>
          <cell r="C406">
            <v>470</v>
          </cell>
        </row>
        <row r="407">
          <cell r="A407" t="str">
            <v>114194945X</v>
          </cell>
          <cell r="B407" t="str">
            <v>NL322522T-330J     CHIP T</v>
          </cell>
          <cell r="C407">
            <v>300</v>
          </cell>
        </row>
        <row r="408">
          <cell r="A408" t="str">
            <v>124042081X</v>
          </cell>
          <cell r="B408" t="str">
            <v>RCT00000C   CHIP T</v>
          </cell>
          <cell r="C408">
            <v>0</v>
          </cell>
        </row>
        <row r="409">
          <cell r="A409" t="str">
            <v>111024223X</v>
          </cell>
          <cell r="B409" t="str">
            <v>IMX1T110</v>
          </cell>
          <cell r="C409">
            <v>0</v>
          </cell>
        </row>
        <row r="410">
          <cell r="A410" t="str">
            <v>111024320X</v>
          </cell>
          <cell r="B410" t="str">
            <v>IMZ1AT108</v>
          </cell>
          <cell r="C410">
            <v>0</v>
          </cell>
        </row>
        <row r="411">
          <cell r="A411" t="str">
            <v>111024812X</v>
          </cell>
          <cell r="B411" t="str">
            <v>2SC4098T106P CHIP T</v>
          </cell>
          <cell r="C411">
            <v>10</v>
          </cell>
        </row>
        <row r="412">
          <cell r="A412" t="str">
            <v>111036684X</v>
          </cell>
          <cell r="B412" t="str">
            <v xml:space="preserve">02CZ6.2Y(TE85L) </v>
          </cell>
          <cell r="C412">
            <v>10</v>
          </cell>
        </row>
        <row r="413">
          <cell r="A413" t="str">
            <v>111037162X</v>
          </cell>
          <cell r="B413" t="str">
            <v>RD4.7MB2 T1B</v>
          </cell>
          <cell r="C413">
            <v>10</v>
          </cell>
        </row>
        <row r="414">
          <cell r="A414" t="str">
            <v>111038356X</v>
          </cell>
          <cell r="B414" t="str">
            <v xml:space="preserve">RD9.1M-T1B(B1)     </v>
          </cell>
          <cell r="C414">
            <v>0</v>
          </cell>
        </row>
        <row r="415">
          <cell r="A415" t="str">
            <v>111039991X</v>
          </cell>
          <cell r="B415" t="str">
            <v xml:space="preserve">1SR154-400-TE25 </v>
          </cell>
          <cell r="C415">
            <v>300</v>
          </cell>
        </row>
        <row r="416">
          <cell r="A416" t="str">
            <v>111065334X</v>
          </cell>
          <cell r="B416" t="str">
            <v>TA78L15F(TE12L)</v>
          </cell>
          <cell r="C416">
            <v>0</v>
          </cell>
        </row>
        <row r="417">
          <cell r="A417" t="str">
            <v>111067732X</v>
          </cell>
          <cell r="B417" t="str">
            <v>TC75S51F (TE85L)</v>
          </cell>
          <cell r="C417">
            <v>0</v>
          </cell>
        </row>
        <row r="418">
          <cell r="A418" t="str">
            <v>111070877X</v>
          </cell>
          <cell r="B418" t="str">
            <v>2SK711-BL (TE85L)</v>
          </cell>
          <cell r="C418">
            <v>40</v>
          </cell>
        </row>
        <row r="419">
          <cell r="A419" t="str">
            <v>111102381X</v>
          </cell>
          <cell r="B419" t="str">
            <v>TC7S66FU(TE85L)</v>
          </cell>
          <cell r="C419">
            <v>100</v>
          </cell>
        </row>
        <row r="420">
          <cell r="A420" t="str">
            <v>111102406X</v>
          </cell>
          <cell r="B420" t="str">
            <v>TC7S00FU (TE85L)</v>
          </cell>
          <cell r="C420">
            <v>0</v>
          </cell>
        </row>
        <row r="421">
          <cell r="A421" t="str">
            <v>111115808X</v>
          </cell>
          <cell r="B421" t="str">
            <v>TC7S08F (TE85L)</v>
          </cell>
          <cell r="C421">
            <v>100</v>
          </cell>
        </row>
        <row r="422">
          <cell r="A422" t="str">
            <v>111123131X</v>
          </cell>
          <cell r="B422" t="str">
            <v>S-80827CLMC-B6M-T2</v>
          </cell>
          <cell r="C422">
            <v>100</v>
          </cell>
        </row>
        <row r="423">
          <cell r="A423" t="str">
            <v>111123148X</v>
          </cell>
          <cell r="B423" t="str">
            <v>S-93C66AMFN-TB</v>
          </cell>
          <cell r="C423">
            <v>300</v>
          </cell>
        </row>
        <row r="424">
          <cell r="A424" t="str">
            <v>111230123X</v>
          </cell>
          <cell r="B424" t="str">
            <v>DA204UT106</v>
          </cell>
          <cell r="C424">
            <v>200</v>
          </cell>
        </row>
        <row r="425">
          <cell r="A425" t="str">
            <v>111230547X</v>
          </cell>
          <cell r="B425" t="str">
            <v>MA304-TX</v>
          </cell>
          <cell r="C425">
            <v>0</v>
          </cell>
        </row>
        <row r="426">
          <cell r="A426" t="str">
            <v>111230989X</v>
          </cell>
          <cell r="B426" t="str">
            <v xml:space="preserve">UDZS TE-17 7.5B </v>
          </cell>
          <cell r="C426">
            <v>0</v>
          </cell>
        </row>
        <row r="427">
          <cell r="A427" t="str">
            <v>111231294X</v>
          </cell>
          <cell r="B427" t="str">
            <v>M1FL20U-4063</v>
          </cell>
          <cell r="C427">
            <v>0</v>
          </cell>
        </row>
        <row r="428">
          <cell r="A428" t="str">
            <v>111231324X</v>
          </cell>
          <cell r="B428" t="str">
            <v>UDZS  TE-17 16B</v>
          </cell>
          <cell r="C428">
            <v>100</v>
          </cell>
        </row>
        <row r="429">
          <cell r="A429" t="str">
            <v>112066574X</v>
          </cell>
          <cell r="B429" t="str">
            <v>RH03AVA14X 10K</v>
          </cell>
          <cell r="C429">
            <v>50</v>
          </cell>
        </row>
        <row r="430">
          <cell r="A430" t="str">
            <v>112066619X</v>
          </cell>
          <cell r="B430" t="str">
            <v>RH03AVAS4X 47K</v>
          </cell>
          <cell r="C430">
            <v>50</v>
          </cell>
        </row>
        <row r="431">
          <cell r="A431" t="str">
            <v>112801186T</v>
          </cell>
          <cell r="B431" t="str">
            <v>ERJ6GEYJ124V</v>
          </cell>
          <cell r="C431">
            <v>20</v>
          </cell>
        </row>
        <row r="432">
          <cell r="A432" t="str">
            <v>112803058X</v>
          </cell>
          <cell r="B432" t="str">
            <v>ERJ3GEYJ2R2V</v>
          </cell>
          <cell r="C432">
            <v>20</v>
          </cell>
        </row>
        <row r="433">
          <cell r="A433" t="str">
            <v>112803135X</v>
          </cell>
          <cell r="B433" t="str">
            <v>ERJ3GEYJ100V</v>
          </cell>
          <cell r="C433">
            <v>20</v>
          </cell>
        </row>
        <row r="434">
          <cell r="A434" t="str">
            <v>112803230X</v>
          </cell>
          <cell r="B434" t="str">
            <v>ERJ3GEYJ270V</v>
          </cell>
          <cell r="C434">
            <v>20</v>
          </cell>
        </row>
        <row r="435">
          <cell r="A435" t="str">
            <v>112803256X</v>
          </cell>
          <cell r="B435" t="str">
            <v>ERJ3GEYJ330V</v>
          </cell>
          <cell r="C435">
            <v>20</v>
          </cell>
        </row>
        <row r="436">
          <cell r="A436" t="str">
            <v>112803319X</v>
          </cell>
          <cell r="B436" t="str">
            <v>ERJ3GEYJ560V</v>
          </cell>
          <cell r="C436">
            <v>20</v>
          </cell>
        </row>
        <row r="437">
          <cell r="A437" t="str">
            <v>112803344X</v>
          </cell>
          <cell r="B437" t="str">
            <v>ERJ3GEYJ750V</v>
          </cell>
          <cell r="C437">
            <v>20</v>
          </cell>
        </row>
        <row r="438">
          <cell r="A438" t="str">
            <v>112803436X</v>
          </cell>
          <cell r="B438" t="str">
            <v>ERJ3GEYJ181V</v>
          </cell>
          <cell r="C438">
            <v>20</v>
          </cell>
        </row>
        <row r="439">
          <cell r="A439" t="str">
            <v>112803476X</v>
          </cell>
          <cell r="B439" t="str">
            <v>ERJ3GEYJ271V</v>
          </cell>
          <cell r="C439">
            <v>20</v>
          </cell>
        </row>
        <row r="440">
          <cell r="A440" t="str">
            <v>112803685X</v>
          </cell>
          <cell r="B440" t="str">
            <v>ERJ3GEYJ202V</v>
          </cell>
          <cell r="C440">
            <v>20</v>
          </cell>
        </row>
        <row r="441">
          <cell r="A441" t="str">
            <v>112803717X</v>
          </cell>
          <cell r="B441" t="str">
            <v>ERJ3GEYJ272V</v>
          </cell>
          <cell r="C441">
            <v>20</v>
          </cell>
        </row>
        <row r="442">
          <cell r="A442" t="str">
            <v>112803814X</v>
          </cell>
          <cell r="B442" t="str">
            <v>ERJ3GEYJ682V</v>
          </cell>
          <cell r="C442">
            <v>20</v>
          </cell>
        </row>
        <row r="443">
          <cell r="A443" t="str">
            <v>112803832X</v>
          </cell>
          <cell r="B443" t="str">
            <v>ERJ3GEYJ822V</v>
          </cell>
          <cell r="C443">
            <v>20</v>
          </cell>
        </row>
        <row r="444">
          <cell r="A444" t="str">
            <v>112803993X</v>
          </cell>
          <cell r="B444" t="str">
            <v>ERJ3GEYJ393V</v>
          </cell>
          <cell r="C444">
            <v>20</v>
          </cell>
        </row>
        <row r="445">
          <cell r="A445" t="str">
            <v>112804037X</v>
          </cell>
          <cell r="B445" t="str">
            <v>ERJ3GEYJ563V</v>
          </cell>
          <cell r="C445">
            <v>20</v>
          </cell>
        </row>
        <row r="446">
          <cell r="A446" t="str">
            <v>112804053X</v>
          </cell>
          <cell r="B446" t="str">
            <v>ERJ3GEYJ683V</v>
          </cell>
          <cell r="C446">
            <v>20</v>
          </cell>
        </row>
        <row r="447">
          <cell r="A447" t="str">
            <v>112804077X</v>
          </cell>
          <cell r="B447" t="str">
            <v>ERJ3GEYJ823V</v>
          </cell>
          <cell r="C447">
            <v>20</v>
          </cell>
        </row>
        <row r="448">
          <cell r="A448" t="str">
            <v>112804130X</v>
          </cell>
          <cell r="B448" t="str">
            <v>ERJ3GEYJ154V</v>
          </cell>
          <cell r="C448">
            <v>20</v>
          </cell>
        </row>
        <row r="449">
          <cell r="A449" t="str">
            <v>112804156X</v>
          </cell>
          <cell r="B449" t="str">
            <v>ERJ3GEYJ184V</v>
          </cell>
          <cell r="C449">
            <v>20</v>
          </cell>
        </row>
        <row r="450">
          <cell r="A450" t="str">
            <v>112804192X</v>
          </cell>
          <cell r="B450" t="str">
            <v>ERJ3GEYJ274V</v>
          </cell>
          <cell r="C450">
            <v>20</v>
          </cell>
        </row>
        <row r="451">
          <cell r="A451" t="str">
            <v>112804275X</v>
          </cell>
          <cell r="B451" t="str">
            <v>ERJ3GEYJ564V</v>
          </cell>
          <cell r="C451">
            <v>20</v>
          </cell>
        </row>
        <row r="452">
          <cell r="A452" t="str">
            <v>112804413X</v>
          </cell>
          <cell r="B452" t="str">
            <v>ERJ3GEYJ225V</v>
          </cell>
          <cell r="C452">
            <v>20</v>
          </cell>
        </row>
        <row r="453">
          <cell r="A453" t="str">
            <v>112804635X</v>
          </cell>
          <cell r="B453" t="str">
            <v>ERJ3RBD562V</v>
          </cell>
          <cell r="C453">
            <v>20</v>
          </cell>
        </row>
        <row r="454">
          <cell r="A454" t="str">
            <v>112804822X</v>
          </cell>
          <cell r="B454" t="str">
            <v>ERJ3RBD272V</v>
          </cell>
          <cell r="C454">
            <v>20</v>
          </cell>
        </row>
        <row r="455">
          <cell r="A455" t="str">
            <v>112804844X</v>
          </cell>
          <cell r="B455" t="str">
            <v>ERJ3RBD470V</v>
          </cell>
          <cell r="C455">
            <v>20</v>
          </cell>
        </row>
        <row r="456">
          <cell r="A456" t="str">
            <v>112804853X</v>
          </cell>
          <cell r="B456" t="str">
            <v>ERJ3RBD151V</v>
          </cell>
          <cell r="C456">
            <v>20</v>
          </cell>
        </row>
        <row r="457">
          <cell r="A457" t="str">
            <v>112804864X</v>
          </cell>
          <cell r="B457" t="str">
            <v>ERJ3RBD102V</v>
          </cell>
          <cell r="C457">
            <v>20</v>
          </cell>
        </row>
        <row r="458">
          <cell r="A458" t="str">
            <v>112804877X</v>
          </cell>
          <cell r="B458" t="str">
            <v>ERJ12ZYJ820U</v>
          </cell>
          <cell r="C458">
            <v>0</v>
          </cell>
        </row>
        <row r="459">
          <cell r="A459" t="str">
            <v>112804882X</v>
          </cell>
          <cell r="B459" t="str">
            <v>ERJ12ZYJ334U</v>
          </cell>
          <cell r="C459">
            <v>35</v>
          </cell>
        </row>
        <row r="460">
          <cell r="A460" t="str">
            <v>112804899X</v>
          </cell>
          <cell r="B460" t="str">
            <v>ERJ12ZYJ222U</v>
          </cell>
          <cell r="C460">
            <v>0</v>
          </cell>
        </row>
        <row r="461">
          <cell r="A461" t="str">
            <v>112804907X</v>
          </cell>
          <cell r="B461" t="str">
            <v>ERJ6RBD103V</v>
          </cell>
          <cell r="C461">
            <v>20</v>
          </cell>
        </row>
        <row r="462">
          <cell r="A462" t="str">
            <v>112804918X</v>
          </cell>
          <cell r="B462" t="str">
            <v>ERJ3RBD222V</v>
          </cell>
          <cell r="C462">
            <v>20</v>
          </cell>
        </row>
        <row r="463">
          <cell r="A463" t="str">
            <v>112804921X</v>
          </cell>
          <cell r="B463" t="str">
            <v>ERJ12ZYJ180U</v>
          </cell>
          <cell r="C463">
            <v>20</v>
          </cell>
        </row>
        <row r="464">
          <cell r="A464" t="str">
            <v>112805579X</v>
          </cell>
          <cell r="B464" t="str">
            <v>ERJ3RBD271V</v>
          </cell>
          <cell r="C464">
            <v>20</v>
          </cell>
        </row>
        <row r="465">
          <cell r="A465" t="str">
            <v>112805627X</v>
          </cell>
          <cell r="B465" t="str">
            <v>ERJ3RBD681V</v>
          </cell>
          <cell r="C465">
            <v>20</v>
          </cell>
        </row>
        <row r="466">
          <cell r="A466" t="str">
            <v>112805649X</v>
          </cell>
          <cell r="B466" t="str">
            <v>ERJ3RBD122V</v>
          </cell>
          <cell r="C466">
            <v>20</v>
          </cell>
        </row>
        <row r="467">
          <cell r="A467" t="str">
            <v>112805928X</v>
          </cell>
          <cell r="B467" t="str">
            <v>ERJ3RBD432V</v>
          </cell>
          <cell r="C467">
            <v>20</v>
          </cell>
        </row>
        <row r="468">
          <cell r="A468" t="str">
            <v>112810030X</v>
          </cell>
          <cell r="B468" t="str">
            <v>ERJ12ZYJ2R2U</v>
          </cell>
          <cell r="C468">
            <v>20</v>
          </cell>
        </row>
        <row r="469">
          <cell r="A469" t="str">
            <v>112810092X</v>
          </cell>
          <cell r="B469" t="str">
            <v>ERJ12ZYJ221U</v>
          </cell>
          <cell r="C469">
            <v>0</v>
          </cell>
        </row>
        <row r="470">
          <cell r="A470" t="str">
            <v>113402166X</v>
          </cell>
          <cell r="B470" t="str">
            <v>GRM216B11H102KA01</v>
          </cell>
          <cell r="C470">
            <v>20</v>
          </cell>
        </row>
        <row r="471">
          <cell r="A471" t="str">
            <v>113404973X</v>
          </cell>
          <cell r="B471" t="str">
            <v>C1608CH1H020CT</v>
          </cell>
          <cell r="C471">
            <v>20</v>
          </cell>
        </row>
        <row r="472">
          <cell r="A472" t="str">
            <v>113405291X</v>
          </cell>
          <cell r="B472" t="str">
            <v>C1608CH1H101JT</v>
          </cell>
          <cell r="C472">
            <v>20</v>
          </cell>
        </row>
        <row r="473">
          <cell r="A473" t="str">
            <v>113405417X</v>
          </cell>
          <cell r="B473" t="str">
            <v>C1608CH1H331JT</v>
          </cell>
          <cell r="C473">
            <v>20</v>
          </cell>
        </row>
        <row r="474">
          <cell r="A474" t="str">
            <v>113405646X</v>
          </cell>
          <cell r="B474" t="str">
            <v>C1608JB1H152KT</v>
          </cell>
          <cell r="C474">
            <v>20</v>
          </cell>
        </row>
        <row r="475">
          <cell r="A475" t="str">
            <v>113405655X</v>
          </cell>
          <cell r="B475" t="str">
            <v>C1608JB1H182KT</v>
          </cell>
          <cell r="C475">
            <v>20</v>
          </cell>
        </row>
        <row r="476">
          <cell r="A476" t="str">
            <v>113405666X</v>
          </cell>
          <cell r="B476" t="str">
            <v>C1608JB1H222KT</v>
          </cell>
          <cell r="C476">
            <v>20</v>
          </cell>
        </row>
        <row r="477">
          <cell r="A477" t="str">
            <v>113405789X</v>
          </cell>
          <cell r="B477" t="str">
            <v>C1608JB1H223KT</v>
          </cell>
          <cell r="C477">
            <v>20</v>
          </cell>
        </row>
        <row r="478">
          <cell r="A478" t="str">
            <v>113406788X</v>
          </cell>
          <cell r="B478" t="str">
            <v>C2012JB1C105KT</v>
          </cell>
          <cell r="C478">
            <v>20</v>
          </cell>
        </row>
        <row r="479">
          <cell r="A479" t="str">
            <v>113406867X</v>
          </cell>
          <cell r="B479" t="str">
            <v>GRM31CB10J106KA01L</v>
          </cell>
          <cell r="C479">
            <v>20</v>
          </cell>
        </row>
        <row r="480">
          <cell r="A480" t="str">
            <v>113406870X</v>
          </cell>
          <cell r="B480" t="str">
            <v>GRM21BB10J335KA11L</v>
          </cell>
          <cell r="C480">
            <v>35</v>
          </cell>
        </row>
        <row r="481">
          <cell r="A481" t="str">
            <v>114194505X</v>
          </cell>
          <cell r="B481" t="str">
            <v xml:space="preserve">NL322522T-1R0J    </v>
          </cell>
          <cell r="C481">
            <v>650</v>
          </cell>
        </row>
        <row r="482">
          <cell r="A482" t="str">
            <v>114194811X</v>
          </cell>
          <cell r="B482" t="str">
            <v xml:space="preserve">NL322522T-2R7J  </v>
          </cell>
          <cell r="C482">
            <v>0</v>
          </cell>
        </row>
        <row r="483">
          <cell r="A483" t="str">
            <v>114199050X</v>
          </cell>
          <cell r="B483" t="str">
            <v>NLC322522T-470K</v>
          </cell>
          <cell r="C483">
            <v>100</v>
          </cell>
        </row>
        <row r="484">
          <cell r="A484" t="str">
            <v>114199061X</v>
          </cell>
          <cell r="B484" t="str">
            <v>NLC322522T-220K</v>
          </cell>
          <cell r="C484">
            <v>1800</v>
          </cell>
        </row>
        <row r="485">
          <cell r="A485" t="str">
            <v>111012677X</v>
          </cell>
          <cell r="B485" t="str">
            <v>2SB1188-QR  T100</v>
          </cell>
          <cell r="C485">
            <v>35</v>
          </cell>
        </row>
        <row r="486">
          <cell r="A486" t="str">
            <v>112803630X</v>
          </cell>
          <cell r="B486" t="str">
            <v>ERJ3GEYJ122V</v>
          </cell>
          <cell r="C486">
            <v>50</v>
          </cell>
        </row>
        <row r="487">
          <cell r="A487" t="str">
            <v>112804617X</v>
          </cell>
          <cell r="B487" t="str">
            <v>ERJ3RBD332V</v>
          </cell>
          <cell r="C487">
            <v>50</v>
          </cell>
        </row>
        <row r="488">
          <cell r="A488" t="str">
            <v>112804620X</v>
          </cell>
          <cell r="B488" t="str">
            <v>ERJ3RBD472V</v>
          </cell>
          <cell r="C488">
            <v>50</v>
          </cell>
        </row>
        <row r="489">
          <cell r="A489" t="str">
            <v>112804837X</v>
          </cell>
          <cell r="B489" t="str">
            <v>ERJ12ZYJ680U</v>
          </cell>
          <cell r="C489">
            <v>50</v>
          </cell>
        </row>
        <row r="490">
          <cell r="A490" t="str">
            <v>112805177X</v>
          </cell>
          <cell r="B490" t="str">
            <v>ERJ12ZYJ471U</v>
          </cell>
          <cell r="C490">
            <v>50</v>
          </cell>
        </row>
        <row r="491">
          <cell r="A491" t="str">
            <v>112805232X</v>
          </cell>
          <cell r="B491" t="str">
            <v>ERJ12ZYJ182U</v>
          </cell>
          <cell r="C491">
            <v>50</v>
          </cell>
        </row>
        <row r="492">
          <cell r="A492" t="str">
            <v>112805584X</v>
          </cell>
          <cell r="B492" t="str">
            <v>ERJ3RBD331V</v>
          </cell>
          <cell r="C492">
            <v>35</v>
          </cell>
        </row>
        <row r="493">
          <cell r="A493" t="str">
            <v>113405497X</v>
          </cell>
          <cell r="B493" t="str">
            <v>C1608CH1H681JT</v>
          </cell>
          <cell r="C493">
            <v>35</v>
          </cell>
        </row>
        <row r="494">
          <cell r="A494" t="str">
            <v>114194800X</v>
          </cell>
          <cell r="B494" t="str">
            <v>NL322522T-2R2J Chip T</v>
          </cell>
          <cell r="C494">
            <v>40</v>
          </cell>
        </row>
        <row r="495">
          <cell r="A495" t="str">
            <v>113407442X</v>
          </cell>
          <cell r="B495" t="str">
            <v>GRM32DR72A224KW01L 100V 0.22MF</v>
          </cell>
          <cell r="C495">
            <v>20</v>
          </cell>
        </row>
        <row r="496">
          <cell r="A496" t="str">
            <v>113407435X</v>
          </cell>
          <cell r="B496" t="str">
            <v>GRM31BR72J222KW01L 630V 2200PF</v>
          </cell>
          <cell r="C496">
            <v>40</v>
          </cell>
        </row>
        <row r="497">
          <cell r="A497" t="str">
            <v>113405947X</v>
          </cell>
          <cell r="B497" t="str">
            <v>C1608JB1A474KT</v>
          </cell>
          <cell r="C497">
            <v>20</v>
          </cell>
        </row>
        <row r="498">
          <cell r="A498" t="str">
            <v>112805658X</v>
          </cell>
          <cell r="B498" t="str">
            <v>ERJ3RBD152V</v>
          </cell>
          <cell r="C498">
            <v>20</v>
          </cell>
        </row>
        <row r="499">
          <cell r="A499" t="str">
            <v>112805632X</v>
          </cell>
          <cell r="B499" t="str">
            <v>ERJ3RBD 821V</v>
          </cell>
          <cell r="C499">
            <v>20</v>
          </cell>
        </row>
        <row r="500">
          <cell r="A500" t="str">
            <v>112805016X</v>
          </cell>
          <cell r="B500" t="str">
            <v>ERJ12ZYJ100U</v>
          </cell>
          <cell r="C500">
            <v>20</v>
          </cell>
        </row>
        <row r="501">
          <cell r="A501" t="str">
            <v>112804976X</v>
          </cell>
          <cell r="B501" t="str">
            <v>ERJ12ZYJ472U</v>
          </cell>
          <cell r="C501">
            <v>20</v>
          </cell>
        </row>
        <row r="502">
          <cell r="A502" t="str">
            <v>112068752X</v>
          </cell>
          <cell r="B502" t="str">
            <v>RH03ADC13X</v>
          </cell>
          <cell r="C502">
            <v>20</v>
          </cell>
        </row>
        <row r="503">
          <cell r="A503" t="str">
            <v>111231391X</v>
          </cell>
          <cell r="B503" t="str">
            <v>D1FS6-4063</v>
          </cell>
          <cell r="C503">
            <v>30</v>
          </cell>
        </row>
        <row r="504">
          <cell r="A504" t="str">
            <v>111231384X</v>
          </cell>
          <cell r="B504" t="str">
            <v>D1FL20U-4063</v>
          </cell>
          <cell r="C504">
            <v>100</v>
          </cell>
        </row>
        <row r="505">
          <cell r="A505" t="str">
            <v>111114678X</v>
          </cell>
          <cell r="B505" t="str">
            <v>TC7S00F CMOS TE85L Chip T</v>
          </cell>
          <cell r="C505">
            <v>30</v>
          </cell>
        </row>
        <row r="506">
          <cell r="A506" t="str">
            <v>111070936X</v>
          </cell>
          <cell r="B506" t="str">
            <v>2SK1954-Z-E1</v>
          </cell>
          <cell r="C506">
            <v>75</v>
          </cell>
        </row>
        <row r="507">
          <cell r="A507" t="str">
            <v>111069527X</v>
          </cell>
          <cell r="B507" t="str">
            <v>AN77L12M</v>
          </cell>
          <cell r="C507">
            <v>0</v>
          </cell>
        </row>
        <row r="508">
          <cell r="A508" t="str">
            <v>111024056X</v>
          </cell>
          <cell r="B508" t="str">
            <v>2SC4081T106S  ChipT</v>
          </cell>
          <cell r="C508">
            <v>250</v>
          </cell>
        </row>
        <row r="509">
          <cell r="A509" t="str">
            <v>111012253X</v>
          </cell>
          <cell r="B509" t="str">
            <v>2SA1576AT106S  ChipT</v>
          </cell>
          <cell r="C509">
            <v>200</v>
          </cell>
        </row>
        <row r="510">
          <cell r="A510" t="str">
            <v>112805959X</v>
          </cell>
          <cell r="B510" t="str">
            <v>SR73 2ET 0.47Ω(J)　TAPING</v>
          </cell>
          <cell r="C510">
            <v>15</v>
          </cell>
        </row>
        <row r="511">
          <cell r="A511" t="str">
            <v>111231524X</v>
          </cell>
          <cell r="B511" t="str">
            <v>RR264M-400              TAPING</v>
          </cell>
          <cell r="C511">
            <v>150</v>
          </cell>
        </row>
        <row r="512">
          <cell r="A512" t="str">
            <v>111068926X</v>
          </cell>
          <cell r="B512" t="str">
            <v xml:space="preserve">TL594INSR </v>
          </cell>
          <cell r="C512">
            <v>5</v>
          </cell>
        </row>
        <row r="513">
          <cell r="A513" t="str">
            <v>111069022X</v>
          </cell>
          <cell r="B513" t="str">
            <v>MAX1627 Switching Controller</v>
          </cell>
          <cell r="C513">
            <v>5</v>
          </cell>
        </row>
        <row r="514">
          <cell r="A514" t="str">
            <v>111101801X</v>
          </cell>
          <cell r="B514" t="str">
            <v>NE555PSR</v>
          </cell>
          <cell r="C514">
            <v>5</v>
          </cell>
        </row>
        <row r="515">
          <cell r="A515" t="str">
            <v>111103511X</v>
          </cell>
          <cell r="B515" t="str">
            <v>MC14001BF EL  16MM Tape</v>
          </cell>
          <cell r="C515">
            <v>5</v>
          </cell>
        </row>
        <row r="516">
          <cell r="A516" t="str">
            <v>111103524X</v>
          </cell>
          <cell r="B516" t="str">
            <v>MC74HC138AF EL</v>
          </cell>
          <cell r="C516">
            <v>5</v>
          </cell>
        </row>
        <row r="517">
          <cell r="A517" t="str">
            <v>111113783X</v>
          </cell>
          <cell r="B517" t="str">
            <v>MC74HC00AFEL    16MM Tape</v>
          </cell>
          <cell r="C517">
            <v>5</v>
          </cell>
        </row>
        <row r="518">
          <cell r="A518" t="str">
            <v>111113790X</v>
          </cell>
          <cell r="B518" t="str">
            <v>MC74HC04AFEL    16MM Tape</v>
          </cell>
          <cell r="C518">
            <v>5</v>
          </cell>
        </row>
        <row r="519">
          <cell r="A519" t="str">
            <v>111113806X</v>
          </cell>
          <cell r="B519" t="str">
            <v>MC74HC74AFEL    16MM Tape</v>
          </cell>
          <cell r="C519">
            <v>5</v>
          </cell>
        </row>
        <row r="520">
          <cell r="A520" t="str">
            <v>111114188X</v>
          </cell>
          <cell r="B520" t="str">
            <v>MC14538BF  Stick</v>
          </cell>
          <cell r="C520">
            <v>5</v>
          </cell>
        </row>
        <row r="521">
          <cell r="A521" t="str">
            <v>111114290X</v>
          </cell>
          <cell r="B521" t="str">
            <v>MC14011BF  Stick</v>
          </cell>
          <cell r="C521">
            <v>5</v>
          </cell>
        </row>
        <row r="522">
          <cell r="A522" t="str">
            <v>111114542X</v>
          </cell>
          <cell r="B522" t="str">
            <v>MC14013BFEL     16MM Tape</v>
          </cell>
          <cell r="C522">
            <v>5</v>
          </cell>
        </row>
        <row r="523">
          <cell r="A523" t="str">
            <v>111114551X</v>
          </cell>
          <cell r="B523" t="str">
            <v>MC14093BFEL     16MM Tape</v>
          </cell>
          <cell r="C523">
            <v>5</v>
          </cell>
        </row>
        <row r="524">
          <cell r="A524" t="str">
            <v>111115053X</v>
          </cell>
          <cell r="B524" t="str">
            <v>HD74HC541FP EL  24MM Tape</v>
          </cell>
          <cell r="C524">
            <v>5</v>
          </cell>
        </row>
        <row r="525">
          <cell r="A525" t="str">
            <v>111115112X</v>
          </cell>
          <cell r="B525" t="str">
            <v>HD74HC08FPEL-E-Q</v>
          </cell>
          <cell r="C525">
            <v>5</v>
          </cell>
        </row>
        <row r="526">
          <cell r="A526" t="str">
            <v>111116100X</v>
          </cell>
          <cell r="B526" t="str">
            <v>HD74HC123AFPEL-E-Q</v>
          </cell>
          <cell r="C526">
            <v>5</v>
          </cell>
        </row>
        <row r="527">
          <cell r="A527" t="str">
            <v>111119439X</v>
          </cell>
          <cell r="B527" t="str">
            <v>MAX232CWE-T CMOS TAPING</v>
          </cell>
          <cell r="C527">
            <v>5</v>
          </cell>
        </row>
        <row r="528">
          <cell r="A528" t="str">
            <v>111316328X</v>
          </cell>
          <cell r="B528" t="str">
            <v>93LC86-I/SN</v>
          </cell>
          <cell r="C528">
            <v>5</v>
          </cell>
        </row>
        <row r="529">
          <cell r="A529" t="str">
            <v>111316333X</v>
          </cell>
          <cell r="B529" t="str">
            <v>S-3513BEFS-TB</v>
          </cell>
          <cell r="C529">
            <v>5</v>
          </cell>
        </row>
        <row r="530">
          <cell r="A530" t="str">
            <v>111317103X</v>
          </cell>
          <cell r="B530" t="str">
            <v>BR9040F-W E2</v>
          </cell>
          <cell r="C530">
            <v>5</v>
          </cell>
        </row>
        <row r="531">
          <cell r="A531" t="str">
            <v>113327791X</v>
          </cell>
          <cell r="B531" t="str">
            <v>ECEV1CA100NR</v>
          </cell>
          <cell r="C531">
            <v>5</v>
          </cell>
        </row>
        <row r="532">
          <cell r="A532" t="str">
            <v>113327876X</v>
          </cell>
          <cell r="B532" t="str">
            <v>EEVHB1C470P</v>
          </cell>
          <cell r="C532">
            <v>5</v>
          </cell>
        </row>
        <row r="533">
          <cell r="A533" t="str">
            <v>113328637X</v>
          </cell>
          <cell r="B533" t="str">
            <v>EEVHB0J470R</v>
          </cell>
          <cell r="C533">
            <v>5</v>
          </cell>
        </row>
        <row r="534">
          <cell r="A534" t="str">
            <v>113328644X</v>
          </cell>
          <cell r="B534" t="str">
            <v>EEVHB0J101P</v>
          </cell>
          <cell r="C534">
            <v>5</v>
          </cell>
        </row>
        <row r="535">
          <cell r="A535" t="str">
            <v>113328653X</v>
          </cell>
          <cell r="B535" t="str">
            <v>EEVHB1C220R</v>
          </cell>
          <cell r="C535">
            <v>5</v>
          </cell>
        </row>
        <row r="536">
          <cell r="A536" t="str">
            <v>113328699X</v>
          </cell>
          <cell r="B536" t="str">
            <v>EEVHB1V100R</v>
          </cell>
          <cell r="C536">
            <v>5</v>
          </cell>
        </row>
        <row r="537">
          <cell r="A537" t="str">
            <v>113328703X</v>
          </cell>
          <cell r="B537" t="str">
            <v>EEVHP1H1ROR</v>
          </cell>
          <cell r="C537">
            <v>5</v>
          </cell>
        </row>
        <row r="538">
          <cell r="A538" t="str">
            <v>113328909X</v>
          </cell>
          <cell r="B538" t="str">
            <v>EEVHP1E220P</v>
          </cell>
          <cell r="C538">
            <v>5</v>
          </cell>
        </row>
        <row r="539">
          <cell r="A539" t="str">
            <v>114197641X</v>
          </cell>
          <cell r="B539" t="str">
            <v>CDRH74  100MH     16 Tape</v>
          </cell>
          <cell r="C539">
            <v>5</v>
          </cell>
        </row>
        <row r="540">
          <cell r="A540" t="str">
            <v>114198488X</v>
          </cell>
          <cell r="B540" t="str">
            <v>SLF10145T-680M1R2 24 TAPE</v>
          </cell>
          <cell r="C540">
            <v>5</v>
          </cell>
        </row>
        <row r="541">
          <cell r="A541" t="str">
            <v>114198495X</v>
          </cell>
          <cell r="B541" t="str">
            <v>SLF10145T-101M1RO 24 TAPE</v>
          </cell>
          <cell r="C541">
            <v>5</v>
          </cell>
        </row>
        <row r="542">
          <cell r="A542" t="str">
            <v>114198505X</v>
          </cell>
          <cell r="B542" t="str">
            <v>SLF12565T-221M1RO 24 TAPE</v>
          </cell>
          <cell r="C542">
            <v>5</v>
          </cell>
        </row>
        <row r="543">
          <cell r="A543" t="str">
            <v>114198529X</v>
          </cell>
          <cell r="B543" t="str">
            <v>SLF10145T-150M2R2</v>
          </cell>
          <cell r="C543">
            <v>5</v>
          </cell>
        </row>
        <row r="544">
          <cell r="A544" t="str">
            <v>115460603X</v>
          </cell>
          <cell r="B544" t="str">
            <v>DMX26S 32.768KHz 16 Tape</v>
          </cell>
          <cell r="C544">
            <v>5</v>
          </cell>
        </row>
        <row r="545">
          <cell r="A545" t="str">
            <v>123361204X</v>
          </cell>
          <cell r="B545" t="str">
            <v>S11B-ZR-SM3A-TF   32 Tape</v>
          </cell>
          <cell r="C545">
            <v>5</v>
          </cell>
        </row>
        <row r="546">
          <cell r="A546" t="str">
            <v>123362470X</v>
          </cell>
          <cell r="B546" t="str">
            <v>Connector B3B-PH-SM3-TB</v>
          </cell>
          <cell r="C546">
            <v>5</v>
          </cell>
        </row>
        <row r="547">
          <cell r="A547" t="str">
            <v>114199355X</v>
          </cell>
          <cell r="B547" t="str">
            <v>CDRH103R-150NC</v>
          </cell>
          <cell r="C547">
            <v>5</v>
          </cell>
        </row>
        <row r="548">
          <cell r="A548" t="str">
            <v>111068069X</v>
          </cell>
          <cell r="B548" t="str">
            <v>TL1451ACPWR</v>
          </cell>
          <cell r="C548">
            <v>5</v>
          </cell>
        </row>
        <row r="549">
          <cell r="A549">
            <v>1111028130</v>
          </cell>
          <cell r="B549" t="str">
            <v>SN74LV175APWR</v>
          </cell>
          <cell r="C549">
            <v>5</v>
          </cell>
        </row>
        <row r="550">
          <cell r="A550" t="str">
            <v>111102925X</v>
          </cell>
          <cell r="B550" t="str">
            <v>CD4046BPWR</v>
          </cell>
          <cell r="C550">
            <v>5</v>
          </cell>
        </row>
        <row r="551">
          <cell r="A551" t="str">
            <v>111314849X</v>
          </cell>
          <cell r="B551" t="str">
            <v>TC74VHC123AFT (EL)</v>
          </cell>
          <cell r="C551">
            <v>5</v>
          </cell>
        </row>
        <row r="552">
          <cell r="A552" t="str">
            <v>111314948X</v>
          </cell>
          <cell r="B552" t="str">
            <v>TC74ACT08FT  (EL)</v>
          </cell>
          <cell r="C552">
            <v>5</v>
          </cell>
        </row>
        <row r="553">
          <cell r="A553" t="str">
            <v>114199096X</v>
          </cell>
          <cell r="B553" t="str">
            <v>SLF7045T-101MR50</v>
          </cell>
          <cell r="C553">
            <v>5</v>
          </cell>
        </row>
        <row r="554">
          <cell r="A554" t="str">
            <v>114199108X</v>
          </cell>
          <cell r="B554" t="str">
            <v>SLF10145T-102MR29</v>
          </cell>
          <cell r="C554">
            <v>5</v>
          </cell>
        </row>
        <row r="555">
          <cell r="A555" t="str">
            <v>115442603X</v>
          </cell>
          <cell r="B555" t="str">
            <v>H354LAI-4402 DDD=P3</v>
          </cell>
          <cell r="C555">
            <v>5</v>
          </cell>
        </row>
        <row r="556">
          <cell r="A556" t="str">
            <v>123362124X</v>
          </cell>
          <cell r="B556" t="str">
            <v xml:space="preserve">BM05B-SRSS-TB     </v>
          </cell>
          <cell r="C556">
            <v>5</v>
          </cell>
        </row>
        <row r="557">
          <cell r="A557" t="str">
            <v>123362393X</v>
          </cell>
          <cell r="B557" t="str">
            <v>BM08B-SRSS-TB</v>
          </cell>
          <cell r="C557">
            <v>5</v>
          </cell>
        </row>
        <row r="558">
          <cell r="A558" t="str">
            <v>123362412X</v>
          </cell>
          <cell r="B558" t="str">
            <v>BM07B-SRSS-TB</v>
          </cell>
          <cell r="C558">
            <v>5</v>
          </cell>
        </row>
        <row r="559">
          <cell r="A559" t="str">
            <v>123362425X</v>
          </cell>
          <cell r="B559" t="str">
            <v>BM10B-SRSS-TB</v>
          </cell>
          <cell r="C559">
            <v>5</v>
          </cell>
        </row>
        <row r="560">
          <cell r="A560" t="str">
            <v>123362430X</v>
          </cell>
          <cell r="B560" t="str">
            <v>SM05B-SRSS-TB</v>
          </cell>
          <cell r="C560">
            <v>5</v>
          </cell>
        </row>
        <row r="561">
          <cell r="A561" t="str">
            <v>123362447X</v>
          </cell>
          <cell r="B561" t="str">
            <v>SM07B-SRSS-TB</v>
          </cell>
          <cell r="C561">
            <v>5</v>
          </cell>
        </row>
        <row r="562">
          <cell r="A562" t="str">
            <v>113420812X</v>
          </cell>
          <cell r="B562" t="str">
            <v>EEVHB0J331P</v>
          </cell>
          <cell r="C562">
            <v>5</v>
          </cell>
        </row>
        <row r="563">
          <cell r="A563" t="str">
            <v>114199074X</v>
          </cell>
          <cell r="B563" t="str">
            <v>SLF7045T-102MR14</v>
          </cell>
          <cell r="C563">
            <v>5</v>
          </cell>
        </row>
        <row r="564">
          <cell r="A564" t="str">
            <v>114199089X</v>
          </cell>
          <cell r="B564" t="str">
            <v>SLF7045T-331MR25</v>
          </cell>
          <cell r="C564">
            <v>5</v>
          </cell>
        </row>
        <row r="565">
          <cell r="A565" t="str">
            <v>115511923X</v>
          </cell>
          <cell r="B565" t="str">
            <v>A6S-3102-P</v>
          </cell>
          <cell r="C565">
            <v>5</v>
          </cell>
        </row>
        <row r="566">
          <cell r="A566" t="str">
            <v>123362386X</v>
          </cell>
          <cell r="B566" t="str">
            <v>BM06B-SRSS-TB</v>
          </cell>
          <cell r="C566">
            <v>5</v>
          </cell>
        </row>
        <row r="567">
          <cell r="A567" t="str">
            <v>123362557X</v>
          </cell>
          <cell r="B567" t="str">
            <v>BM04B-SRSS-TB</v>
          </cell>
          <cell r="C567">
            <v>5</v>
          </cell>
        </row>
        <row r="568">
          <cell r="A568" t="str">
            <v>123362568X</v>
          </cell>
          <cell r="B568" t="str">
            <v>BM03B-SRSS-TB</v>
          </cell>
          <cell r="C568">
            <v>5</v>
          </cell>
        </row>
        <row r="569">
          <cell r="A569" t="str">
            <v>123363011X</v>
          </cell>
          <cell r="B569" t="str">
            <v>BM09B-SRSS-TB</v>
          </cell>
          <cell r="C569">
            <v>5</v>
          </cell>
        </row>
        <row r="570">
          <cell r="A570" t="str">
            <v>123362371X</v>
          </cell>
          <cell r="B570" t="str">
            <v>BM02B-SRSS-TB</v>
          </cell>
          <cell r="C570">
            <v>5</v>
          </cell>
        </row>
        <row r="571">
          <cell r="A571" t="str">
            <v>114199409X</v>
          </cell>
          <cell r="B571" t="str">
            <v>SLF7045T 470MH      TAPING</v>
          </cell>
          <cell r="C571">
            <v>5</v>
          </cell>
        </row>
        <row r="572">
          <cell r="A572" t="str">
            <v>111069651X</v>
          </cell>
          <cell r="B572" t="str">
            <v>HA17385HRP TAPING</v>
          </cell>
          <cell r="C572">
            <v>5</v>
          </cell>
        </row>
        <row r="573">
          <cell r="A573" t="str">
            <v>113420900X</v>
          </cell>
          <cell r="B573" t="str">
            <v>20SVP 10MF OSｺﾝ</v>
          </cell>
          <cell r="C573">
            <v>5</v>
          </cell>
        </row>
        <row r="574">
          <cell r="A574" t="str">
            <v>113328622X</v>
          </cell>
          <cell r="B574" t="str">
            <v>EEV-HB6.3V 22MF R-TAPING</v>
          </cell>
          <cell r="C574">
            <v>5</v>
          </cell>
        </row>
        <row r="575">
          <cell r="A575" t="str">
            <v>111070998X</v>
          </cell>
          <cell r="B575" t="str">
            <v>2SJ634                TAPING</v>
          </cell>
          <cell r="C575">
            <v>5</v>
          </cell>
        </row>
        <row r="576">
          <cell r="A576" t="str">
            <v>111041668X</v>
          </cell>
          <cell r="B576" t="str">
            <v>P0300SARP</v>
          </cell>
          <cell r="C576">
            <v>5</v>
          </cell>
        </row>
        <row r="577">
          <cell r="A577">
            <v>1113149020</v>
          </cell>
          <cell r="B577" t="str">
            <v>BT829BKRF</v>
          </cell>
          <cell r="C577">
            <v>1</v>
          </cell>
        </row>
        <row r="578">
          <cell r="A578">
            <v>1154603660</v>
          </cell>
          <cell r="B578" t="str">
            <v>NR-18 27.0MHZ 20/10</v>
          </cell>
          <cell r="C578">
            <v>0</v>
          </cell>
        </row>
        <row r="579">
          <cell r="A579">
            <v>1133291770</v>
          </cell>
          <cell r="B579" t="str">
            <v>CE04 LXY 35V 220MF VB 8*20(H20)</v>
          </cell>
          <cell r="C579">
            <v>1</v>
          </cell>
        </row>
        <row r="580">
          <cell r="A580">
            <v>1110821170</v>
          </cell>
          <cell r="B580" t="str">
            <v>GL3LR8 LED(RED)</v>
          </cell>
          <cell r="C580">
            <v>0</v>
          </cell>
        </row>
        <row r="581">
          <cell r="A581">
            <v>1231649480</v>
          </cell>
          <cell r="B581" t="str">
            <v>VH Connector B2P-VH</v>
          </cell>
          <cell r="C581">
            <v>2</v>
          </cell>
        </row>
        <row r="582">
          <cell r="A582">
            <v>1120661580</v>
          </cell>
          <cell r="B582" t="str">
            <v>EVM-L4G 500 Ω</v>
          </cell>
          <cell r="C582">
            <v>81</v>
          </cell>
        </row>
        <row r="583">
          <cell r="A583">
            <v>1233623260</v>
          </cell>
          <cell r="B583" t="str">
            <v>Connector B11B-PH-K-S</v>
          </cell>
          <cell r="C583">
            <v>1</v>
          </cell>
        </row>
        <row r="584">
          <cell r="A584">
            <v>1233622740</v>
          </cell>
          <cell r="B584" t="str">
            <v>Connector B6B-PH-K-S</v>
          </cell>
          <cell r="C584">
            <v>1</v>
          </cell>
        </row>
        <row r="585">
          <cell r="A585">
            <v>1231649680</v>
          </cell>
          <cell r="B585" t="str">
            <v>VH Connector  B4P-VH</v>
          </cell>
          <cell r="C585">
            <v>0</v>
          </cell>
        </row>
        <row r="586">
          <cell r="A586">
            <v>1120661690</v>
          </cell>
          <cell r="B586" t="str">
            <v>EVM-L4G   1K　Ω</v>
          </cell>
          <cell r="C586">
            <v>1</v>
          </cell>
        </row>
        <row r="587">
          <cell r="A587">
            <v>1233623130</v>
          </cell>
          <cell r="B587" t="str">
            <v>Connector B10B-PH-K-S</v>
          </cell>
          <cell r="C587">
            <v>2</v>
          </cell>
        </row>
        <row r="588">
          <cell r="A588">
            <v>1233622410</v>
          </cell>
          <cell r="B588" t="str">
            <v>Connector B3B-PH-K-S</v>
          </cell>
          <cell r="C588">
            <v>5</v>
          </cell>
        </row>
        <row r="589">
          <cell r="A589">
            <v>1124708720</v>
          </cell>
          <cell r="B589" t="str">
            <v>R50 8.2KΩ J (X)</v>
          </cell>
          <cell r="C589">
            <v>0</v>
          </cell>
        </row>
        <row r="590">
          <cell r="A590">
            <v>1133291530</v>
          </cell>
          <cell r="B590" t="str">
            <v>CE04 LXY 35V 560MF VB 12.5*20(K20)</v>
          </cell>
          <cell r="C590">
            <v>2</v>
          </cell>
        </row>
        <row r="591">
          <cell r="A591">
            <v>1232622640</v>
          </cell>
          <cell r="B591" t="str">
            <v>2P Connector  (PH)</v>
          </cell>
          <cell r="C591">
            <v>2</v>
          </cell>
        </row>
        <row r="592">
          <cell r="A592">
            <v>1151428600</v>
          </cell>
          <cell r="B592" t="str">
            <v>Mechanic Key-SW B3F-1150</v>
          </cell>
          <cell r="C592">
            <v>6</v>
          </cell>
        </row>
        <row r="593">
          <cell r="A593">
            <v>1232691060</v>
          </cell>
          <cell r="B593" t="str">
            <v>Connector 21R-1.25FJ</v>
          </cell>
          <cell r="C593">
            <v>0</v>
          </cell>
        </row>
        <row r="594">
          <cell r="A594">
            <v>1130282030</v>
          </cell>
          <cell r="B594" t="str">
            <v>CE04KMA 50V  10MFVB105ﾟC</v>
          </cell>
          <cell r="C594">
            <v>0</v>
          </cell>
        </row>
        <row r="595">
          <cell r="A595">
            <v>1232647920</v>
          </cell>
          <cell r="B595" t="str">
            <v>B3B-ZR Connector</v>
          </cell>
          <cell r="C595">
            <v>1</v>
          </cell>
        </row>
        <row r="596">
          <cell r="A596">
            <v>1233622960</v>
          </cell>
          <cell r="B596" t="str">
            <v>Connector B8B-PH-K-S</v>
          </cell>
          <cell r="C596">
            <v>2</v>
          </cell>
        </row>
        <row r="597">
          <cell r="A597">
            <v>1123166080</v>
          </cell>
          <cell r="B597" t="str">
            <v>SR25N  1.8KΩ J</v>
          </cell>
          <cell r="C597">
            <v>1</v>
          </cell>
        </row>
        <row r="598">
          <cell r="A598">
            <v>1133278180</v>
          </cell>
          <cell r="B598" t="str">
            <v>CE04SXE50V68MFVB</v>
          </cell>
          <cell r="C598">
            <v>0</v>
          </cell>
        </row>
        <row r="599">
          <cell r="A599">
            <v>1232647850</v>
          </cell>
          <cell r="B599" t="str">
            <v>B2B-ZR Connector</v>
          </cell>
          <cell r="C599">
            <v>1</v>
          </cell>
        </row>
        <row r="600">
          <cell r="A600">
            <v>1233622610</v>
          </cell>
          <cell r="B600" t="str">
            <v>Connector B5B-PH-K-S</v>
          </cell>
          <cell r="C600">
            <v>6</v>
          </cell>
        </row>
        <row r="601">
          <cell r="A601">
            <v>1154427770</v>
          </cell>
          <cell r="B601" t="str">
            <v>SFE10.7MA19 Ceramic Filter</v>
          </cell>
          <cell r="C601">
            <v>24</v>
          </cell>
        </row>
        <row r="602">
          <cell r="A602">
            <v>1123165960</v>
          </cell>
          <cell r="B602" t="str">
            <v>SR25N  820 Ω J</v>
          </cell>
          <cell r="C602">
            <v>5</v>
          </cell>
        </row>
        <row r="603">
          <cell r="A603">
            <v>1120661720</v>
          </cell>
          <cell r="B603" t="str">
            <v>EVM-L4G A00 2KΩ(B)</v>
          </cell>
          <cell r="C603">
            <v>0</v>
          </cell>
        </row>
        <row r="604">
          <cell r="A604">
            <v>1233622340</v>
          </cell>
          <cell r="B604" t="str">
            <v>Connector B2B-PH-K-S</v>
          </cell>
          <cell r="C604">
            <v>4</v>
          </cell>
        </row>
        <row r="605">
          <cell r="A605">
            <v>1154603390</v>
          </cell>
          <cell r="B605" t="str">
            <v>NR-18 5MHZ 50/50</v>
          </cell>
          <cell r="C605">
            <v>0</v>
          </cell>
        </row>
        <row r="606">
          <cell r="A606">
            <v>1123165890</v>
          </cell>
          <cell r="B606" t="str">
            <v>SR25N  680 Ω J</v>
          </cell>
          <cell r="C606">
            <v>5</v>
          </cell>
        </row>
        <row r="607">
          <cell r="A607">
            <v>1233623310</v>
          </cell>
          <cell r="B607" t="str">
            <v>Connector B12B-PH-K-S</v>
          </cell>
          <cell r="C607">
            <v>1</v>
          </cell>
        </row>
        <row r="608">
          <cell r="A608" t="str">
            <v>111036284T</v>
          </cell>
          <cell r="B608" t="str">
            <v>1SS133 T-77</v>
          </cell>
          <cell r="C608">
            <v>2</v>
          </cell>
        </row>
        <row r="609">
          <cell r="A609">
            <v>1232690940</v>
          </cell>
          <cell r="B609" t="str">
            <v>Connector 21P-1.25FJ</v>
          </cell>
          <cell r="C609">
            <v>0</v>
          </cell>
        </row>
        <row r="610">
          <cell r="A610">
            <v>1232627580</v>
          </cell>
          <cell r="B610" t="str">
            <v>B2B-EH-A</v>
          </cell>
          <cell r="C610">
            <v>1</v>
          </cell>
        </row>
        <row r="611">
          <cell r="A611">
            <v>1133274120</v>
          </cell>
          <cell r="B611" t="str">
            <v>CE04KMF 50V 1000MFVB</v>
          </cell>
          <cell r="C611">
            <v>2</v>
          </cell>
        </row>
        <row r="612">
          <cell r="A612">
            <v>1154403910</v>
          </cell>
          <cell r="B612" t="str">
            <v>Filter DSS310-55D223S50</v>
          </cell>
          <cell r="C612">
            <v>0</v>
          </cell>
        </row>
        <row r="613">
          <cell r="A613">
            <v>1100601780</v>
          </cell>
          <cell r="B613" t="str">
            <v>PKM17EPP-4001-BO</v>
          </cell>
          <cell r="C613">
            <v>0</v>
          </cell>
        </row>
        <row r="614">
          <cell r="A614" t="str">
            <v>112494014F</v>
          </cell>
          <cell r="B614" t="str">
            <v>SPR5L30 10Ω(J)</v>
          </cell>
          <cell r="C614">
            <v>5</v>
          </cell>
        </row>
        <row r="615">
          <cell r="A615" t="str">
            <v>111032899F</v>
          </cell>
          <cell r="B615" t="str">
            <v>S2VB20</v>
          </cell>
          <cell r="C615">
            <v>1</v>
          </cell>
        </row>
        <row r="616">
          <cell r="A616">
            <v>1232690320</v>
          </cell>
          <cell r="B616" t="str">
            <v>Connector 15FE-BT-M</v>
          </cell>
          <cell r="C616">
            <v>0</v>
          </cell>
        </row>
        <row r="617">
          <cell r="A617">
            <v>1110410330</v>
          </cell>
          <cell r="B617" t="str">
            <v>ERZV07D820</v>
          </cell>
          <cell r="C617">
            <v>0</v>
          </cell>
        </row>
        <row r="618">
          <cell r="A618">
            <v>1233624670</v>
          </cell>
          <cell r="B618" t="str">
            <v>Connector SNT-100-BK-G</v>
          </cell>
          <cell r="C618">
            <v>0</v>
          </cell>
        </row>
        <row r="619">
          <cell r="A619">
            <v>1233614000</v>
          </cell>
          <cell r="B619" t="str">
            <v>6R-FJ Connector</v>
          </cell>
          <cell r="C619">
            <v>0</v>
          </cell>
        </row>
        <row r="620">
          <cell r="A620">
            <v>1151625830</v>
          </cell>
          <cell r="B620" t="str">
            <v>Relay G6H-2 DC5V</v>
          </cell>
          <cell r="C620">
            <v>0</v>
          </cell>
        </row>
        <row r="621">
          <cell r="A621">
            <v>1233614110</v>
          </cell>
          <cell r="B621" t="str">
            <v>6P-FJ Connector</v>
          </cell>
          <cell r="C621">
            <v>0</v>
          </cell>
        </row>
        <row r="622">
          <cell r="A622">
            <v>1230207720</v>
          </cell>
          <cell r="B622" t="str">
            <v>D Sub Connector 9P 103-0007-01</v>
          </cell>
          <cell r="C622">
            <v>0</v>
          </cell>
        </row>
        <row r="623">
          <cell r="A623">
            <v>1231649570</v>
          </cell>
          <cell r="B623" t="str">
            <v>(W)B3P-VH</v>
          </cell>
          <cell r="C623">
            <v>0</v>
          </cell>
        </row>
        <row r="624">
          <cell r="A624">
            <v>1130277890</v>
          </cell>
          <cell r="B624" t="str">
            <v>CE04KMA 6.3V 47MFVB105ﾟC</v>
          </cell>
          <cell r="C624">
            <v>0</v>
          </cell>
        </row>
        <row r="625">
          <cell r="A625">
            <v>1130278020</v>
          </cell>
          <cell r="B625" t="str">
            <v>CE04KMA 6.3V100MFVB105ﾟC</v>
          </cell>
          <cell r="C625">
            <v>0</v>
          </cell>
        </row>
        <row r="626">
          <cell r="A626">
            <v>1151217950</v>
          </cell>
          <cell r="B626" t="str">
            <v>ESD-32228 Slide Switch</v>
          </cell>
          <cell r="C626">
            <v>0</v>
          </cell>
        </row>
        <row r="627">
          <cell r="A627">
            <v>1155115740</v>
          </cell>
          <cell r="B627" t="str">
            <v>A6E-4104 DIP Switch</v>
          </cell>
          <cell r="C627">
            <v>2</v>
          </cell>
        </row>
        <row r="628">
          <cell r="A628">
            <v>1232682510</v>
          </cell>
          <cell r="B628" t="str">
            <v>Connector 15FE-ST-M</v>
          </cell>
          <cell r="C628">
            <v>0</v>
          </cell>
        </row>
        <row r="629">
          <cell r="A629">
            <v>1155107400</v>
          </cell>
          <cell r="B629" t="str">
            <v>DIP Switch J-S8766-04 4 Bit</v>
          </cell>
          <cell r="C629">
            <v>1</v>
          </cell>
        </row>
        <row r="630">
          <cell r="A630">
            <v>1233624560</v>
          </cell>
          <cell r="B630" t="str">
            <v>Header TSW-103-07-F-S</v>
          </cell>
          <cell r="C630">
            <v>0</v>
          </cell>
        </row>
        <row r="631">
          <cell r="A631">
            <v>1062504460</v>
          </cell>
          <cell r="B631" t="str">
            <v>D Sub inch screw 060-0019-023</v>
          </cell>
          <cell r="C631">
            <v>0</v>
          </cell>
        </row>
        <row r="632">
          <cell r="A632">
            <v>1127500440</v>
          </cell>
          <cell r="B632" t="str">
            <v>BPR26F 0R22J</v>
          </cell>
          <cell r="C632">
            <v>0</v>
          </cell>
        </row>
        <row r="633">
          <cell r="A633">
            <v>1232676690</v>
          </cell>
          <cell r="B633" t="str">
            <v>B3P5-VH</v>
          </cell>
          <cell r="C633">
            <v>0</v>
          </cell>
        </row>
        <row r="634">
          <cell r="A634">
            <v>1232627940</v>
          </cell>
          <cell r="B634" t="str">
            <v>B6B-EH-A</v>
          </cell>
          <cell r="C634">
            <v>0</v>
          </cell>
        </row>
        <row r="635">
          <cell r="A635">
            <v>1110247950</v>
          </cell>
          <cell r="B635" t="str">
            <v>TAP 2SD2012/2531</v>
          </cell>
          <cell r="C635">
            <v>42</v>
          </cell>
        </row>
        <row r="636">
          <cell r="A636">
            <v>1110416570</v>
          </cell>
          <cell r="B636" t="str">
            <v>ERZV14D182</v>
          </cell>
          <cell r="C636">
            <v>0</v>
          </cell>
        </row>
        <row r="637">
          <cell r="A637">
            <v>1110414530</v>
          </cell>
          <cell r="B637" t="str">
            <v>ERZV10D271</v>
          </cell>
          <cell r="C637">
            <v>0</v>
          </cell>
        </row>
        <row r="638">
          <cell r="A638">
            <v>1110416480</v>
          </cell>
          <cell r="B638" t="str">
            <v>M8R210C</v>
          </cell>
          <cell r="C638">
            <v>0</v>
          </cell>
        </row>
        <row r="639">
          <cell r="A639">
            <v>1113166980</v>
          </cell>
          <cell r="B639" t="str">
            <v>S-80845ALY Reset IC   CMOS</v>
          </cell>
          <cell r="C639">
            <v>0</v>
          </cell>
        </row>
        <row r="640">
          <cell r="A640">
            <v>1154403840</v>
          </cell>
          <cell r="B640" t="str">
            <v>Noise Filter BL02RN2-R62</v>
          </cell>
          <cell r="C640">
            <v>30</v>
          </cell>
        </row>
        <row r="641">
          <cell r="A641">
            <v>1112313110</v>
          </cell>
          <cell r="B641" t="str">
            <v>SF5S6-4100</v>
          </cell>
          <cell r="C641">
            <v>0</v>
          </cell>
        </row>
        <row r="642">
          <cell r="A642">
            <v>1132417780</v>
          </cell>
          <cell r="B642" t="str">
            <v>ECQU2A104ML</v>
          </cell>
          <cell r="C642">
            <v>0</v>
          </cell>
        </row>
        <row r="643">
          <cell r="A643">
            <v>1133585350</v>
          </cell>
          <cell r="B643" t="str">
            <v>ECKA3D272KBP</v>
          </cell>
          <cell r="C643">
            <v>0</v>
          </cell>
        </row>
        <row r="644">
          <cell r="A644">
            <v>1112313000</v>
          </cell>
          <cell r="B644" t="str">
            <v>SF10SC9-4100</v>
          </cell>
          <cell r="C644">
            <v>0</v>
          </cell>
        </row>
        <row r="645">
          <cell r="A645">
            <v>1133585420</v>
          </cell>
          <cell r="B645" t="str">
            <v>ECKATS222ME</v>
          </cell>
          <cell r="C645">
            <v>0</v>
          </cell>
        </row>
        <row r="646">
          <cell r="A646">
            <v>1140520030</v>
          </cell>
          <cell r="B646" t="str">
            <v>ELF15N010A</v>
          </cell>
          <cell r="C646">
            <v>0</v>
          </cell>
        </row>
        <row r="647">
          <cell r="A647">
            <v>1141403480</v>
          </cell>
          <cell r="B647" t="str">
            <v>TSL0709S 100K1R9</v>
          </cell>
          <cell r="C647">
            <v>0</v>
          </cell>
        </row>
        <row r="648">
          <cell r="A648">
            <v>1112312870</v>
          </cell>
          <cell r="B648" t="str">
            <v>D3SB60-4100</v>
          </cell>
          <cell r="C648">
            <v>0</v>
          </cell>
        </row>
        <row r="649">
          <cell r="A649">
            <v>1133245410</v>
          </cell>
          <cell r="B649" t="str">
            <v>KMEBP35VB22MTC04N 6.3x11</v>
          </cell>
          <cell r="C649">
            <v>1</v>
          </cell>
        </row>
        <row r="650">
          <cell r="A650">
            <v>1232680080</v>
          </cell>
          <cell r="B650" t="str">
            <v>S4B-ZR</v>
          </cell>
          <cell r="C650">
            <v>0</v>
          </cell>
        </row>
        <row r="651">
          <cell r="A651">
            <v>1240433410</v>
          </cell>
          <cell r="B651" t="str">
            <v>SMCD-15X120-BDX8(BL)-P1.25-S4-M (UL2896)</v>
          </cell>
          <cell r="C651">
            <v>0</v>
          </cell>
        </row>
        <row r="652">
          <cell r="A652">
            <v>1240433290</v>
          </cell>
          <cell r="B652" t="str">
            <v>SML2CD-40X152-BDX6(BL)-P0.5-S3-N-M （UL2896）</v>
          </cell>
          <cell r="C652">
            <v>1</v>
          </cell>
        </row>
        <row r="653">
          <cell r="A653">
            <v>1240433160</v>
          </cell>
          <cell r="B653" t="str">
            <v>SML2CD-33X152-BDX6(BL)-P0.5-S3-N-M （UL2896）</v>
          </cell>
          <cell r="C653">
            <v>0</v>
          </cell>
        </row>
        <row r="654">
          <cell r="A654">
            <v>1240433340</v>
          </cell>
          <cell r="B654" t="str">
            <v>SML2CD-15X82-BDX6(BL)-P0.5-S3-N-M （UL2896）</v>
          </cell>
          <cell r="C654">
            <v>0</v>
          </cell>
        </row>
        <row r="655">
          <cell r="A655">
            <v>1110123290</v>
          </cell>
          <cell r="B655" t="str">
            <v>KTB1366YU</v>
          </cell>
          <cell r="C655">
            <v>10</v>
          </cell>
        </row>
        <row r="656">
          <cell r="A656">
            <v>1151449700</v>
          </cell>
          <cell r="B656" t="str">
            <v>Push Switch  AAP8Y2112</v>
          </cell>
          <cell r="C656">
            <v>3</v>
          </cell>
        </row>
        <row r="657">
          <cell r="A657">
            <v>1010842080</v>
          </cell>
          <cell r="B657" t="str">
            <v>Colgate Heat Sink L=201.5</v>
          </cell>
          <cell r="C657">
            <v>3</v>
          </cell>
        </row>
        <row r="658">
          <cell r="A658">
            <v>1010845960</v>
          </cell>
          <cell r="B658" t="str">
            <v>Heat Sink 30FB109H-25</v>
          </cell>
          <cell r="C658">
            <v>0</v>
          </cell>
        </row>
        <row r="659">
          <cell r="A659">
            <v>1230204400</v>
          </cell>
          <cell r="B659" t="str">
            <v>D Sub Plug 25P JBZ-25P</v>
          </cell>
          <cell r="C659">
            <v>0</v>
          </cell>
        </row>
        <row r="660">
          <cell r="A660">
            <v>1154050330</v>
          </cell>
          <cell r="B660" t="str">
            <v>HTM001</v>
          </cell>
          <cell r="C660">
            <v>0</v>
          </cell>
        </row>
        <row r="661">
          <cell r="A661">
            <v>7999921020</v>
          </cell>
          <cell r="B661" t="str">
            <v>Sony bond</v>
          </cell>
          <cell r="C661">
            <v>4</v>
          </cell>
        </row>
        <row r="662">
          <cell r="A662" t="str">
            <v>113327807X</v>
          </cell>
          <cell r="B662" t="str">
            <v>RGV 50V 1MF 12 Tape</v>
          </cell>
          <cell r="C662">
            <v>10</v>
          </cell>
        </row>
        <row r="663">
          <cell r="A663" t="str">
            <v>113329603X</v>
          </cell>
          <cell r="B663" t="str">
            <v>RGV 35V  22MF   16MM Tape</v>
          </cell>
          <cell r="C663">
            <v>10</v>
          </cell>
        </row>
        <row r="664">
          <cell r="A664" t="str">
            <v>113329614X</v>
          </cell>
          <cell r="B664" t="str">
            <v>RGV 50V  47MF Tape</v>
          </cell>
          <cell r="C664">
            <v>10</v>
          </cell>
        </row>
        <row r="665">
          <cell r="A665" t="str">
            <v>113329627X</v>
          </cell>
          <cell r="B665" t="str">
            <v>RGV 25V 100MF Tape</v>
          </cell>
          <cell r="C665">
            <v>10</v>
          </cell>
        </row>
        <row r="666">
          <cell r="A666" t="str">
            <v>113329632X</v>
          </cell>
          <cell r="B666" t="str">
            <v>RGV 16V 470MF Tape</v>
          </cell>
          <cell r="C666">
            <v>10</v>
          </cell>
        </row>
        <row r="667">
          <cell r="A667" t="str">
            <v>113329649X</v>
          </cell>
          <cell r="B667" t="str">
            <v>RZV 16V 47MF Tape</v>
          </cell>
          <cell r="C667">
            <v>10</v>
          </cell>
        </row>
        <row r="668">
          <cell r="A668" t="str">
            <v>113329940X</v>
          </cell>
          <cell r="B668" t="str">
            <v>RGV 16V   10MF  12 Tape</v>
          </cell>
          <cell r="C668">
            <v>10</v>
          </cell>
        </row>
        <row r="669">
          <cell r="A669" t="str">
            <v>113420056X</v>
          </cell>
          <cell r="B669" t="str">
            <v>RGV 50V  2.2MF 12 Tape</v>
          </cell>
          <cell r="C669">
            <v>10</v>
          </cell>
        </row>
        <row r="670">
          <cell r="A670" t="str">
            <v>113329960X</v>
          </cell>
          <cell r="B670" t="str">
            <v>RGV 6.3V  22MF    12 Tape</v>
          </cell>
          <cell r="C670">
            <v>10</v>
          </cell>
        </row>
        <row r="671">
          <cell r="A671" t="str">
            <v>113420012X</v>
          </cell>
          <cell r="B671" t="str">
            <v>RGV 25V  4.7MF    12 Tape</v>
          </cell>
          <cell r="C671">
            <v>10</v>
          </cell>
        </row>
        <row r="672">
          <cell r="A672" t="str">
            <v>113420825X</v>
          </cell>
          <cell r="B672" t="str">
            <v>RGV 35V 100MF</v>
          </cell>
          <cell r="C672">
            <v>10</v>
          </cell>
        </row>
        <row r="673">
          <cell r="A673" t="str">
            <v>113423972X</v>
          </cell>
          <cell r="B673" t="str">
            <v>RGV 50V 10MF            TAPING</v>
          </cell>
          <cell r="C673">
            <v>10</v>
          </cell>
        </row>
        <row r="674">
          <cell r="A674">
            <v>1133288390</v>
          </cell>
          <cell r="B674" t="str">
            <v>YXF 25V 470MF</v>
          </cell>
          <cell r="C674">
            <v>4</v>
          </cell>
        </row>
        <row r="675">
          <cell r="A675">
            <v>1133288110</v>
          </cell>
          <cell r="B675" t="str">
            <v>YXF 10V 470MF</v>
          </cell>
          <cell r="C675">
            <v>0</v>
          </cell>
        </row>
        <row r="676">
          <cell r="A676">
            <v>1133288840</v>
          </cell>
          <cell r="B676" t="str">
            <v>CE04 YXF 10V1000MF</v>
          </cell>
          <cell r="C676">
            <v>0</v>
          </cell>
        </row>
        <row r="677">
          <cell r="A677">
            <v>1133295390</v>
          </cell>
          <cell r="B677" t="str">
            <v>YXF 25V 100MF</v>
          </cell>
          <cell r="C677">
            <v>0</v>
          </cell>
        </row>
        <row r="678">
          <cell r="A678">
            <v>1133287320</v>
          </cell>
          <cell r="B678" t="str">
            <v>YXF 10V 220MF</v>
          </cell>
          <cell r="C678">
            <v>0</v>
          </cell>
        </row>
        <row r="679">
          <cell r="A679">
            <v>1133296940</v>
          </cell>
          <cell r="B679" t="str">
            <v>ZA 16V470MF</v>
          </cell>
          <cell r="C679">
            <v>2</v>
          </cell>
        </row>
        <row r="680">
          <cell r="A680">
            <v>1133295910</v>
          </cell>
          <cell r="B680" t="str">
            <v>CE04 MH7 16V 100MF</v>
          </cell>
          <cell r="C680">
            <v>0</v>
          </cell>
        </row>
        <row r="681">
          <cell r="A681">
            <v>1133298890</v>
          </cell>
          <cell r="B681" t="str">
            <v>YXF 35V 470MF</v>
          </cell>
          <cell r="C681">
            <v>8</v>
          </cell>
        </row>
        <row r="682">
          <cell r="A682">
            <v>1133290160</v>
          </cell>
          <cell r="B682" t="str">
            <v>YXF 35V 1000MF</v>
          </cell>
          <cell r="C682">
            <v>1</v>
          </cell>
        </row>
        <row r="683">
          <cell r="A683">
            <v>1133295460</v>
          </cell>
          <cell r="B683" t="str">
            <v>NXA 25V 470MF BP</v>
          </cell>
          <cell r="C683">
            <v>8</v>
          </cell>
        </row>
        <row r="684">
          <cell r="A684">
            <v>1133288550</v>
          </cell>
          <cell r="B684" t="str">
            <v>CE04 YXF 16V 470MF</v>
          </cell>
          <cell r="C684">
            <v>12</v>
          </cell>
        </row>
        <row r="685">
          <cell r="A685">
            <v>1133288240</v>
          </cell>
          <cell r="B685" t="str">
            <v>YXF 16V 100MF</v>
          </cell>
          <cell r="C685">
            <v>5</v>
          </cell>
        </row>
        <row r="686">
          <cell r="A686">
            <v>1133298740</v>
          </cell>
          <cell r="B686" t="str">
            <v>YXF 16V 1000MF</v>
          </cell>
          <cell r="C686">
            <v>4</v>
          </cell>
        </row>
        <row r="687">
          <cell r="A687">
            <v>1133290610</v>
          </cell>
          <cell r="B687" t="str">
            <v>YXG 35V560MF</v>
          </cell>
          <cell r="C687">
            <v>2</v>
          </cell>
        </row>
        <row r="688">
          <cell r="A688">
            <v>1133290290</v>
          </cell>
          <cell r="B688" t="str">
            <v>NXA 35V 470MF</v>
          </cell>
          <cell r="C688">
            <v>0</v>
          </cell>
        </row>
        <row r="689">
          <cell r="A689">
            <v>1134239690</v>
          </cell>
          <cell r="B689" t="str">
            <v>NXA 10V1000MF BP</v>
          </cell>
          <cell r="C689">
            <v>0</v>
          </cell>
        </row>
        <row r="690">
          <cell r="A690">
            <v>1133288660</v>
          </cell>
          <cell r="B690" t="str">
            <v>CE04 YXF 50V 10MF</v>
          </cell>
          <cell r="C690">
            <v>1</v>
          </cell>
        </row>
        <row r="691">
          <cell r="A691" t="str">
            <v>100031821B</v>
          </cell>
          <cell r="B691" t="str">
            <v>Switching  Power Supply RPS-7240</v>
          </cell>
          <cell r="C691">
            <v>0</v>
          </cell>
        </row>
        <row r="692">
          <cell r="A692" t="str">
            <v>133127957B</v>
          </cell>
          <cell r="B692" t="str">
            <v>CPV09 Manual (JPN)</v>
          </cell>
          <cell r="C692">
            <v>0</v>
          </cell>
        </row>
        <row r="693">
          <cell r="A693">
            <v>1331283250</v>
          </cell>
          <cell r="B693" t="str">
            <v>S2950 Manual (JPN)</v>
          </cell>
          <cell r="C693">
            <v>0</v>
          </cell>
        </row>
        <row r="694">
          <cell r="A694">
            <v>1331284240</v>
          </cell>
          <cell r="B694" t="str">
            <v>ZPCD901J Manual (JPN)</v>
          </cell>
          <cell r="C694">
            <v>0</v>
          </cell>
        </row>
        <row r="695">
          <cell r="A695">
            <v>1331280350</v>
          </cell>
          <cell r="B695" t="str">
            <v>CPV09SS Manual (JPN)</v>
          </cell>
          <cell r="C695">
            <v>0</v>
          </cell>
        </row>
        <row r="696">
          <cell r="A696" t="str">
            <v>133125582C</v>
          </cell>
          <cell r="B696" t="str">
            <v>TCR0350 Manual (JPN)</v>
          </cell>
          <cell r="C696">
            <v>1</v>
          </cell>
        </row>
        <row r="697">
          <cell r="A697">
            <v>1331285250</v>
          </cell>
          <cell r="B697" t="str">
            <v>CMS161D Manual (ENG)</v>
          </cell>
          <cell r="C697">
            <v>0</v>
          </cell>
        </row>
        <row r="698">
          <cell r="A698" t="str">
            <v>133128020B</v>
          </cell>
          <cell r="B698" t="str">
            <v>CCV10SS Manual (JPN)</v>
          </cell>
          <cell r="C698">
            <v>0</v>
          </cell>
        </row>
        <row r="699">
          <cell r="A699">
            <v>1331282330</v>
          </cell>
          <cell r="B699" t="str">
            <v>CPV04 Manual (JPN)</v>
          </cell>
          <cell r="C699">
            <v>0</v>
          </cell>
        </row>
        <row r="700">
          <cell r="A700" t="str">
            <v>133128295B</v>
          </cell>
          <cell r="B700" t="str">
            <v>C2900 Manual (JPN)</v>
          </cell>
          <cell r="C700">
            <v>0</v>
          </cell>
        </row>
        <row r="701">
          <cell r="A701">
            <v>1331284460</v>
          </cell>
          <cell r="B701" t="str">
            <v>ZCYH601 Manual (JPN)</v>
          </cell>
          <cell r="C701">
            <v>0</v>
          </cell>
        </row>
        <row r="702">
          <cell r="A702" t="str">
            <v>133127948D</v>
          </cell>
          <cell r="B702" t="str">
            <v>CCV10 Manual (JPN)</v>
          </cell>
          <cell r="C702">
            <v>1</v>
          </cell>
        </row>
        <row r="703">
          <cell r="A703" t="str">
            <v>133212505B</v>
          </cell>
          <cell r="B703" t="str">
            <v xml:space="preserve">CP10AL CDU Caution </v>
          </cell>
          <cell r="C703">
            <v>0</v>
          </cell>
        </row>
        <row r="704">
          <cell r="A704" t="str">
            <v>133212516A</v>
          </cell>
          <cell r="B704" t="str">
            <v>CMC0100 Caution</v>
          </cell>
          <cell r="C704">
            <v>0</v>
          </cell>
        </row>
        <row r="705">
          <cell r="A705" t="str">
            <v>133124138B</v>
          </cell>
          <cell r="B705" t="str">
            <v>CP10AL Manual (JPN)</v>
          </cell>
          <cell r="C705">
            <v>0</v>
          </cell>
        </row>
        <row r="706">
          <cell r="A706" t="str">
            <v>133125353D</v>
          </cell>
          <cell r="B706" t="str">
            <v>CMS40P Manual (JPN)</v>
          </cell>
          <cell r="C706">
            <v>2</v>
          </cell>
        </row>
        <row r="707">
          <cell r="A707">
            <v>1332125500</v>
          </cell>
          <cell r="B707" t="str">
            <v>Information Address</v>
          </cell>
          <cell r="C707">
            <v>1</v>
          </cell>
        </row>
        <row r="708">
          <cell r="A708" t="str">
            <v>133214112A</v>
          </cell>
          <cell r="B708" t="str">
            <v>CMS40P Caution</v>
          </cell>
          <cell r="C708">
            <v>0</v>
          </cell>
        </row>
        <row r="709">
          <cell r="A709" t="str">
            <v>133125599C</v>
          </cell>
          <cell r="B709" t="str">
            <v>CMC0150 Manual (JPN)</v>
          </cell>
          <cell r="C709">
            <v>0</v>
          </cell>
        </row>
        <row r="710">
          <cell r="A710" t="str">
            <v>133213601B</v>
          </cell>
          <cell r="B710" t="str">
            <v>Set Up Caution (JPN-ENG)</v>
          </cell>
          <cell r="C710">
            <v>0</v>
          </cell>
        </row>
        <row r="711">
          <cell r="A711">
            <v>1332127940</v>
          </cell>
          <cell r="B711" t="str">
            <v>SECOM PL Caution NO.1</v>
          </cell>
          <cell r="C711">
            <v>0</v>
          </cell>
        </row>
        <row r="712">
          <cell r="A712" t="str">
            <v>133124260C</v>
          </cell>
          <cell r="B712" t="str">
            <v>CMC0100 Manual (JPN)</v>
          </cell>
          <cell r="C712">
            <v>0</v>
          </cell>
        </row>
        <row r="713">
          <cell r="A713" t="str">
            <v>133124273C</v>
          </cell>
          <cell r="B713" t="str">
            <v>CMC0120 Manual (JPN)</v>
          </cell>
          <cell r="C713">
            <v>0</v>
          </cell>
        </row>
        <row r="714">
          <cell r="A714">
            <v>1332129540</v>
          </cell>
          <cell r="B714" t="str">
            <v>Safety Caution</v>
          </cell>
          <cell r="C714">
            <v>0</v>
          </cell>
        </row>
        <row r="715">
          <cell r="A715" t="str">
            <v>133124154B</v>
          </cell>
          <cell r="B715" t="str">
            <v>CP40L Manual (JPN)</v>
          </cell>
          <cell r="C715">
            <v>0</v>
          </cell>
        </row>
        <row r="716">
          <cell r="A716" t="str">
            <v>133127971B</v>
          </cell>
          <cell r="B716" t="str">
            <v>CMS161D Manual (JPN)</v>
          </cell>
          <cell r="C716">
            <v>0</v>
          </cell>
        </row>
        <row r="717">
          <cell r="A717" t="str">
            <v>133127986B</v>
          </cell>
          <cell r="B717" t="str">
            <v>CMS161S Manual (JPN)</v>
          </cell>
          <cell r="C717">
            <v>0</v>
          </cell>
        </row>
        <row r="718">
          <cell r="A718" t="str">
            <v>133128110A</v>
          </cell>
          <cell r="B718" t="str">
            <v>CMS0140 Manual (JPN)</v>
          </cell>
          <cell r="C718">
            <v>0</v>
          </cell>
        </row>
        <row r="719">
          <cell r="A719" t="str">
            <v>133128123A</v>
          </cell>
          <cell r="B719" t="str">
            <v>CMS0160 Manual (JPN)</v>
          </cell>
          <cell r="C719">
            <v>0</v>
          </cell>
        </row>
        <row r="720">
          <cell r="A720">
            <v>1331290250</v>
          </cell>
          <cell r="B720" t="str">
            <v>VC-4103 Manual (JPN)</v>
          </cell>
          <cell r="C720">
            <v>0</v>
          </cell>
        </row>
        <row r="721">
          <cell r="A721">
            <v>1331290120</v>
          </cell>
          <cell r="B721" t="str">
            <v>VP-9103 Manual (JPN)</v>
          </cell>
          <cell r="C721">
            <v>0</v>
          </cell>
        </row>
        <row r="722">
          <cell r="A722" t="str">
            <v>133128567B</v>
          </cell>
          <cell r="B722" t="str">
            <v>CCV40-3 Manual (JPN)</v>
          </cell>
          <cell r="C722">
            <v>0</v>
          </cell>
        </row>
        <row r="723">
          <cell r="A723" t="str">
            <v>133127993B</v>
          </cell>
          <cell r="B723" t="str">
            <v>CCC110 Manual (JPN)</v>
          </cell>
          <cell r="C723">
            <v>1</v>
          </cell>
        </row>
        <row r="724">
          <cell r="A724" t="str">
            <v>133128183B</v>
          </cell>
          <cell r="B724" t="str">
            <v>CCV40SS Manual (JPN)</v>
          </cell>
          <cell r="C724">
            <v>0</v>
          </cell>
        </row>
        <row r="725">
          <cell r="A725" t="str">
            <v>133128512C</v>
          </cell>
          <cell r="B725" t="str">
            <v>CCV20 Manual (JPN)</v>
          </cell>
          <cell r="C725">
            <v>0</v>
          </cell>
        </row>
        <row r="726">
          <cell r="A726">
            <v>1331286950</v>
          </cell>
          <cell r="B726" t="str">
            <v>CCV14 Manual (ENG)</v>
          </cell>
          <cell r="C726">
            <v>0</v>
          </cell>
        </row>
        <row r="727">
          <cell r="A727">
            <v>1331288170</v>
          </cell>
          <cell r="B727" t="str">
            <v>CCV14CS Manual (ENG)</v>
          </cell>
          <cell r="C727">
            <v>0</v>
          </cell>
        </row>
        <row r="728">
          <cell r="A728">
            <v>1331287650</v>
          </cell>
          <cell r="B728" t="str">
            <v>CCV14-2 Manual (JPN)</v>
          </cell>
          <cell r="C728">
            <v>0</v>
          </cell>
        </row>
        <row r="729">
          <cell r="A729">
            <v>1331288060</v>
          </cell>
          <cell r="B729" t="str">
            <v>CCV14-CS Manual (JPN)</v>
          </cell>
          <cell r="C729">
            <v>0</v>
          </cell>
        </row>
        <row r="730">
          <cell r="A730" t="str">
            <v>133215061A</v>
          </cell>
          <cell r="B730" t="str">
            <v>CCV20 Hole Gauge (JPN)</v>
          </cell>
          <cell r="C730">
            <v>0</v>
          </cell>
        </row>
        <row r="731">
          <cell r="A731" t="str">
            <v>133215119A</v>
          </cell>
          <cell r="B731" t="str">
            <v>CCV20 Inner Cover Chyosetsu</v>
          </cell>
          <cell r="C731">
            <v>0</v>
          </cell>
        </row>
        <row r="732">
          <cell r="A732" t="str">
            <v>133128745A</v>
          </cell>
          <cell r="B732" t="str">
            <v>CCV24 Manual (ENG)</v>
          </cell>
          <cell r="C732">
            <v>0</v>
          </cell>
        </row>
        <row r="733">
          <cell r="A733" t="str">
            <v>133128754B</v>
          </cell>
          <cell r="B733" t="str">
            <v>CCV44-3 Manual (ENG)</v>
          </cell>
          <cell r="C733">
            <v>0</v>
          </cell>
        </row>
        <row r="734">
          <cell r="A734" t="str">
            <v>133128778A</v>
          </cell>
          <cell r="B734" t="str">
            <v>CCV24 Manual (JPN)</v>
          </cell>
          <cell r="C734">
            <v>0</v>
          </cell>
        </row>
        <row r="735">
          <cell r="A735" t="str">
            <v>133128783A</v>
          </cell>
          <cell r="B735" t="str">
            <v>CCV44 Manual (JPN)</v>
          </cell>
          <cell r="C735">
            <v>0</v>
          </cell>
        </row>
        <row r="736">
          <cell r="A736">
            <v>1331290470</v>
          </cell>
          <cell r="B736" t="str">
            <v>CCD10, CCD20 Manual (JPN)</v>
          </cell>
          <cell r="C736">
            <v>10</v>
          </cell>
        </row>
        <row r="737">
          <cell r="A737" t="str">
            <v>133215153A</v>
          </cell>
          <cell r="B737" t="str">
            <v>CCV24-2 To chu y (ENG)</v>
          </cell>
          <cell r="C737">
            <v>0</v>
          </cell>
        </row>
        <row r="738">
          <cell r="A738">
            <v>1331290560</v>
          </cell>
          <cell r="B738" t="str">
            <v>CCV10-CS Manual (JPN)</v>
          </cell>
          <cell r="C738">
            <v>0</v>
          </cell>
        </row>
        <row r="739">
          <cell r="A739" t="str">
            <v>133215144A</v>
          </cell>
          <cell r="B739" t="str">
            <v>CCV20 Hole Gauge (ENG)</v>
          </cell>
          <cell r="C739">
            <v>0</v>
          </cell>
        </row>
        <row r="740">
          <cell r="A740" t="str">
            <v>V322100520</v>
          </cell>
          <cell r="B740" t="str">
            <v>Poly bag 190X280</v>
          </cell>
          <cell r="C740">
            <v>3</v>
          </cell>
        </row>
        <row r="741">
          <cell r="A741" t="str">
            <v>V322100180</v>
          </cell>
          <cell r="B741" t="str">
            <v>Poly Bag 390X580</v>
          </cell>
          <cell r="C741">
            <v>100</v>
          </cell>
        </row>
        <row r="742">
          <cell r="A742" t="str">
            <v>V322100360</v>
          </cell>
          <cell r="B742" t="str">
            <v>Poly Bag 450X850</v>
          </cell>
          <cell r="C742">
            <v>0</v>
          </cell>
        </row>
        <row r="743">
          <cell r="A743" t="str">
            <v>V322100210</v>
          </cell>
          <cell r="B743" t="str">
            <v>Poly Bag 220X360</v>
          </cell>
          <cell r="C743">
            <v>3</v>
          </cell>
        </row>
        <row r="744">
          <cell r="A744" t="str">
            <v>V322100430</v>
          </cell>
          <cell r="B744" t="str">
            <v>Poly Bag 120X200</v>
          </cell>
          <cell r="C744">
            <v>0</v>
          </cell>
        </row>
        <row r="745">
          <cell r="A745">
            <v>6321310950</v>
          </cell>
          <cell r="B745" t="str">
            <v>Air Cap 300*670</v>
          </cell>
          <cell r="C745">
            <v>151</v>
          </cell>
        </row>
        <row r="746">
          <cell r="A746">
            <v>1322102160</v>
          </cell>
          <cell r="B746" t="str">
            <v>Poly bag  75*100*0.05</v>
          </cell>
          <cell r="C746">
            <v>0</v>
          </cell>
        </row>
        <row r="747">
          <cell r="A747" t="str">
            <v>V035230511</v>
          </cell>
          <cell r="B747" t="str">
            <v>TVC CP10AL NTSC Comp Chip KU P3680</v>
          </cell>
          <cell r="C747">
            <v>1</v>
          </cell>
        </row>
        <row r="748">
          <cell r="A748" t="str">
            <v>V035230512</v>
          </cell>
          <cell r="B748" t="str">
            <v>TVC CP40L NTSC Comp Chip KU P6460</v>
          </cell>
          <cell r="C748">
            <v>0</v>
          </cell>
        </row>
        <row r="749">
          <cell r="A749" t="str">
            <v>V035230513</v>
          </cell>
          <cell r="B749" t="str">
            <v>TVC CP40SAL NTSC Comp Chip KU P6500</v>
          </cell>
          <cell r="C749">
            <v>1</v>
          </cell>
        </row>
        <row r="750">
          <cell r="A750" t="str">
            <v>V035230514</v>
          </cell>
          <cell r="B750" t="str">
            <v>TVC CMS40P Main Chip KU  N8860</v>
          </cell>
          <cell r="C750">
            <v>0</v>
          </cell>
        </row>
        <row r="751">
          <cell r="A751" t="str">
            <v>V035230515</v>
          </cell>
          <cell r="B751" t="str">
            <v>TVC CMS40P Sub Chip KU N8900</v>
          </cell>
          <cell r="C751">
            <v>0</v>
          </cell>
        </row>
        <row r="752">
          <cell r="A752" t="str">
            <v>V035230516</v>
          </cell>
          <cell r="B752" t="str">
            <v>TVC CMS160D SW Chip KU P2660</v>
          </cell>
          <cell r="C752">
            <v>0</v>
          </cell>
        </row>
        <row r="753">
          <cell r="A753" t="str">
            <v>V035230517</v>
          </cell>
          <cell r="B753" t="str">
            <v>TVC CMS160D BNC Chip KU P2680</v>
          </cell>
          <cell r="C753">
            <v>0</v>
          </cell>
        </row>
        <row r="754">
          <cell r="A754" t="str">
            <v>V035230518</v>
          </cell>
          <cell r="B754" t="str">
            <v>TVC CMS90D SW Chip KU P2720</v>
          </cell>
          <cell r="C754">
            <v>0</v>
          </cell>
        </row>
        <row r="755">
          <cell r="A755" t="str">
            <v>V035230519</v>
          </cell>
          <cell r="B755" t="str">
            <v>TVC CMS90D BNC Chip KU P2740</v>
          </cell>
          <cell r="C755">
            <v>0</v>
          </cell>
        </row>
        <row r="756">
          <cell r="A756" t="str">
            <v>V035230520</v>
          </cell>
          <cell r="B756" t="str">
            <v>TVC CMS161D MAIN Chip Ku R0072</v>
          </cell>
          <cell r="C756">
            <v>0</v>
          </cell>
        </row>
        <row r="757">
          <cell r="A757" t="str">
            <v>V035230521</v>
          </cell>
          <cell r="B757" t="str">
            <v>TVC CMS161S MAIN Chip Ku R0074</v>
          </cell>
          <cell r="C757">
            <v>0</v>
          </cell>
        </row>
        <row r="758">
          <cell r="A758" t="str">
            <v>V035230522</v>
          </cell>
          <cell r="B758" t="str">
            <v>TVC CMS91D MAIN Chip Ku R0076</v>
          </cell>
          <cell r="C758">
            <v>0</v>
          </cell>
        </row>
        <row r="759">
          <cell r="A759" t="str">
            <v>V035230523</v>
          </cell>
          <cell r="B759" t="str">
            <v>TVC CMS91S MAIN Chip Ku R0078</v>
          </cell>
          <cell r="C759">
            <v>0</v>
          </cell>
        </row>
        <row r="760">
          <cell r="A760" t="str">
            <v>V035230524</v>
          </cell>
          <cell r="B760" t="str">
            <v>TVC CPV09 Main CHIP KU</v>
          </cell>
          <cell r="C760">
            <v>0</v>
          </cell>
        </row>
        <row r="761">
          <cell r="A761" t="str">
            <v>V035230525</v>
          </cell>
          <cell r="B761" t="str">
            <v>TVC CPV09 Power CHIPKU</v>
          </cell>
          <cell r="C761">
            <v>0</v>
          </cell>
        </row>
        <row r="762">
          <cell r="A762" t="str">
            <v>V035230526</v>
          </cell>
          <cell r="B762" t="str">
            <v>TVC CPV09 FRONT CHIP KU</v>
          </cell>
          <cell r="C762">
            <v>0</v>
          </cell>
        </row>
        <row r="763">
          <cell r="A763" t="str">
            <v>V035230527</v>
          </cell>
          <cell r="B763" t="str">
            <v>TVC TCR0350 FRONT CHIP KU R0045</v>
          </cell>
          <cell r="C763">
            <v>1</v>
          </cell>
        </row>
        <row r="764">
          <cell r="A764" t="str">
            <v>V035230528</v>
          </cell>
          <cell r="B764" t="str">
            <v>TVC TCR0350 POWER CHIP KU R0047</v>
          </cell>
          <cell r="C764">
            <v>1</v>
          </cell>
        </row>
        <row r="765">
          <cell r="A765" t="str">
            <v>V035230529</v>
          </cell>
          <cell r="B765" t="str">
            <v>TVC CMS91D PAL, NTSC MAIN Chip</v>
          </cell>
          <cell r="C765">
            <v>0</v>
          </cell>
        </row>
        <row r="766">
          <cell r="A766" t="str">
            <v>V035230530</v>
          </cell>
          <cell r="B766" t="str">
            <v>TVC CMS161D PAL, NTSC MAIN Chip Ku</v>
          </cell>
          <cell r="C766">
            <v>0</v>
          </cell>
        </row>
        <row r="767">
          <cell r="A767" t="str">
            <v>V035230531</v>
          </cell>
          <cell r="B767" t="str">
            <v>CV40 POWER CHIP KU</v>
          </cell>
          <cell r="C767">
            <v>1</v>
          </cell>
        </row>
        <row r="768">
          <cell r="A768" t="str">
            <v>V035230532</v>
          </cell>
          <cell r="B768" t="str">
            <v>CV11 REAR CHIP KU</v>
          </cell>
          <cell r="C768">
            <v>1</v>
          </cell>
        </row>
        <row r="769">
          <cell r="A769" t="str">
            <v>V035230533</v>
          </cell>
          <cell r="B769" t="str">
            <v>CV40 CAMERA NEW CHIP KU</v>
          </cell>
          <cell r="C769">
            <v>1</v>
          </cell>
        </row>
        <row r="770">
          <cell r="A770" t="str">
            <v>V035230534</v>
          </cell>
          <cell r="B770" t="str">
            <v>CPV04 FUKUGOU CHIP KU</v>
          </cell>
          <cell r="C770">
            <v>0</v>
          </cell>
        </row>
        <row r="771">
          <cell r="A771" t="str">
            <v>V035230535</v>
          </cell>
          <cell r="B771" t="str">
            <v>CV40 SIDE CHIP KU</v>
          </cell>
          <cell r="C771">
            <v>0</v>
          </cell>
        </row>
        <row r="772">
          <cell r="A772" t="str">
            <v>V035230536</v>
          </cell>
          <cell r="B772" t="str">
            <v>CV20 POWER CHIP KU</v>
          </cell>
          <cell r="C772">
            <v>0</v>
          </cell>
        </row>
        <row r="773">
          <cell r="A773" t="str">
            <v>V035230537</v>
          </cell>
          <cell r="B773" t="str">
            <v>CV14 POWER CHIP KU</v>
          </cell>
          <cell r="C773">
            <v>0</v>
          </cell>
        </row>
        <row r="774">
          <cell r="A774" t="str">
            <v>V035230538</v>
          </cell>
          <cell r="B774" t="str">
            <v>CV14 REAR CHIP KU</v>
          </cell>
          <cell r="C774">
            <v>0</v>
          </cell>
        </row>
        <row r="775">
          <cell r="A775" t="str">
            <v>V035230539</v>
          </cell>
          <cell r="B775" t="str">
            <v>CV14 PAL CAMERA CHIP KU</v>
          </cell>
          <cell r="C775">
            <v>0</v>
          </cell>
        </row>
        <row r="776">
          <cell r="A776" t="str">
            <v>V035230540</v>
          </cell>
          <cell r="B776" t="str">
            <v>CCC110 CHIP KU (R0081)</v>
          </cell>
          <cell r="C776">
            <v>1</v>
          </cell>
        </row>
        <row r="777">
          <cell r="A777" t="str">
            <v>V035230541</v>
          </cell>
          <cell r="B777" t="str">
            <v>CV24 POWER CHIP KU</v>
          </cell>
          <cell r="C777">
            <v>0</v>
          </cell>
        </row>
        <row r="778">
          <cell r="A778" t="str">
            <v>V035230542</v>
          </cell>
          <cell r="B778" t="str">
            <v>CV44 SIDE CHIP KU</v>
          </cell>
          <cell r="C778">
            <v>0</v>
          </cell>
        </row>
        <row r="779">
          <cell r="B779" t="str">
            <v>TVC CP10AL    　</v>
          </cell>
          <cell r="C779">
            <v>0</v>
          </cell>
        </row>
        <row r="780">
          <cell r="B780" t="str">
            <v>TVC CMC0100 　</v>
          </cell>
          <cell r="C780">
            <v>0</v>
          </cell>
        </row>
        <row r="781">
          <cell r="B781" t="str">
            <v xml:space="preserve">TVC CP40L      </v>
          </cell>
          <cell r="C781">
            <v>0</v>
          </cell>
        </row>
        <row r="782">
          <cell r="B782" t="str">
            <v xml:space="preserve">TVC CMC0110  </v>
          </cell>
          <cell r="C782">
            <v>0</v>
          </cell>
        </row>
        <row r="783">
          <cell r="B783" t="str">
            <v xml:space="preserve">TVC CP40SAL   </v>
          </cell>
          <cell r="C783">
            <v>0</v>
          </cell>
        </row>
        <row r="784">
          <cell r="B784" t="str">
            <v xml:space="preserve">TVC CMC0120   </v>
          </cell>
          <cell r="C784">
            <v>0</v>
          </cell>
        </row>
        <row r="785">
          <cell r="B785" t="str">
            <v xml:space="preserve">TVC CMS40P      </v>
          </cell>
          <cell r="C785">
            <v>0</v>
          </cell>
        </row>
        <row r="786">
          <cell r="B786" t="str">
            <v xml:space="preserve">TVC CMC0150   </v>
          </cell>
          <cell r="C786">
            <v>0</v>
          </cell>
        </row>
        <row r="787">
          <cell r="B787" t="str">
            <v xml:space="preserve">TVC CMS161D </v>
          </cell>
          <cell r="C787">
            <v>0</v>
          </cell>
        </row>
        <row r="788">
          <cell r="B788" t="str">
            <v>TVC CMS0160</v>
          </cell>
          <cell r="C788">
            <v>0</v>
          </cell>
        </row>
        <row r="789">
          <cell r="B789" t="str">
            <v>TVC CMS161S</v>
          </cell>
          <cell r="C789">
            <v>0</v>
          </cell>
        </row>
        <row r="790">
          <cell r="B790" t="str">
            <v xml:space="preserve">TVC CMS0140  </v>
          </cell>
          <cell r="C790">
            <v>0</v>
          </cell>
        </row>
        <row r="791">
          <cell r="B791" t="str">
            <v xml:space="preserve">TVC CMS91D    </v>
          </cell>
          <cell r="C791">
            <v>0</v>
          </cell>
        </row>
        <row r="792">
          <cell r="B792" t="str">
            <v xml:space="preserve">TVC CMS0150  </v>
          </cell>
          <cell r="C792">
            <v>0</v>
          </cell>
        </row>
        <row r="793">
          <cell r="B793" t="str">
            <v xml:space="preserve">TVC CMS91S </v>
          </cell>
          <cell r="C793">
            <v>0</v>
          </cell>
        </row>
        <row r="794">
          <cell r="B794" t="str">
            <v xml:space="preserve">TVC CMS0130  </v>
          </cell>
          <cell r="C794">
            <v>0</v>
          </cell>
        </row>
        <row r="795">
          <cell r="B795" t="str">
            <v>TVC CMS91D  PAL, NTSC</v>
          </cell>
          <cell r="C795">
            <v>0</v>
          </cell>
        </row>
        <row r="796">
          <cell r="B796" t="str">
            <v>TVC CMS161D PAL, NTSC</v>
          </cell>
          <cell r="C796">
            <v>0</v>
          </cell>
        </row>
        <row r="797">
          <cell r="B797" t="str">
            <v>TVC CPV09</v>
          </cell>
          <cell r="C797">
            <v>0</v>
          </cell>
        </row>
        <row r="798">
          <cell r="B798" t="str">
            <v xml:space="preserve">TVC S2950  </v>
          </cell>
          <cell r="C798">
            <v>0</v>
          </cell>
        </row>
        <row r="799">
          <cell r="B799" t="str">
            <v xml:space="preserve">TVC ZP-CD901J </v>
          </cell>
          <cell r="C799">
            <v>0</v>
          </cell>
        </row>
        <row r="800">
          <cell r="B800" t="str">
            <v>VP 9103</v>
          </cell>
          <cell r="C800">
            <v>0</v>
          </cell>
        </row>
        <row r="801">
          <cell r="B801" t="str">
            <v>CPV04</v>
          </cell>
          <cell r="C801">
            <v>0</v>
          </cell>
        </row>
        <row r="802">
          <cell r="B802" t="str">
            <v>CCC110</v>
          </cell>
          <cell r="C802">
            <v>0</v>
          </cell>
        </row>
        <row r="803">
          <cell r="B803" t="str">
            <v>TVC TCR0350</v>
          </cell>
          <cell r="C803">
            <v>0</v>
          </cell>
        </row>
        <row r="804">
          <cell r="B804" t="str">
            <v>CCV10</v>
          </cell>
          <cell r="C804">
            <v>0</v>
          </cell>
        </row>
        <row r="805">
          <cell r="B805" t="str">
            <v>VC-4103</v>
          </cell>
          <cell r="C805">
            <v>0</v>
          </cell>
        </row>
        <row r="806">
          <cell r="B806" t="str">
            <v>CCV10CS</v>
          </cell>
          <cell r="C806">
            <v>0</v>
          </cell>
        </row>
        <row r="807">
          <cell r="B807" t="str">
            <v>C2900</v>
          </cell>
          <cell r="C807">
            <v>0</v>
          </cell>
        </row>
        <row r="808">
          <cell r="B808" t="str">
            <v>Z-CYH601</v>
          </cell>
          <cell r="C808">
            <v>0</v>
          </cell>
        </row>
        <row r="809">
          <cell r="B809" t="str">
            <v>CCD10</v>
          </cell>
          <cell r="C809">
            <v>0</v>
          </cell>
        </row>
        <row r="810">
          <cell r="B810" t="str">
            <v>CCD20</v>
          </cell>
          <cell r="C810">
            <v>0</v>
          </cell>
        </row>
        <row r="811">
          <cell r="B811" t="str">
            <v>CCV14-2</v>
          </cell>
          <cell r="C811">
            <v>0</v>
          </cell>
        </row>
        <row r="812">
          <cell r="B812" t="str">
            <v>CCV14-2 NTSC</v>
          </cell>
          <cell r="C812">
            <v>0</v>
          </cell>
        </row>
        <row r="813">
          <cell r="B813" t="str">
            <v>CCV14-2 PAL</v>
          </cell>
          <cell r="C813">
            <v>0</v>
          </cell>
        </row>
        <row r="814">
          <cell r="B814" t="str">
            <v>CCV14-CS</v>
          </cell>
          <cell r="C814">
            <v>0</v>
          </cell>
        </row>
        <row r="815">
          <cell r="B815" t="str">
            <v>CCV14-CS NTSC</v>
          </cell>
          <cell r="C815">
            <v>0</v>
          </cell>
        </row>
        <row r="816">
          <cell r="B816" t="str">
            <v>CCV14-CS PAL</v>
          </cell>
          <cell r="C816">
            <v>0</v>
          </cell>
        </row>
        <row r="817">
          <cell r="B817" t="str">
            <v>CCV20-2</v>
          </cell>
          <cell r="C817">
            <v>0</v>
          </cell>
        </row>
        <row r="818">
          <cell r="B818" t="str">
            <v>CCV24-2</v>
          </cell>
          <cell r="C818">
            <v>0</v>
          </cell>
        </row>
        <row r="819">
          <cell r="B819" t="str">
            <v>CCV24-2 NTSC</v>
          </cell>
          <cell r="C819">
            <v>0</v>
          </cell>
        </row>
        <row r="820">
          <cell r="B820" t="str">
            <v>CCV24-2 PAL</v>
          </cell>
          <cell r="C820">
            <v>0</v>
          </cell>
        </row>
        <row r="821">
          <cell r="B821" t="str">
            <v>CCV44-3</v>
          </cell>
          <cell r="C821">
            <v>0</v>
          </cell>
        </row>
        <row r="822">
          <cell r="B822" t="str">
            <v>CCV44-3 NTSC</v>
          </cell>
          <cell r="C822">
            <v>0</v>
          </cell>
        </row>
        <row r="823">
          <cell r="B823" t="str">
            <v>CCV44-3 PAL</v>
          </cell>
          <cell r="C823">
            <v>0</v>
          </cell>
        </row>
        <row r="824">
          <cell r="B824" t="str">
            <v>CCV40-SS</v>
          </cell>
          <cell r="C824">
            <v>0</v>
          </cell>
        </row>
        <row r="825">
          <cell r="B825" t="str">
            <v>CCV40-3</v>
          </cell>
          <cell r="C825">
            <v>0</v>
          </cell>
        </row>
        <row r="826">
          <cell r="A826" t="str">
            <v>111067039X</v>
          </cell>
          <cell r="B826" t="str">
            <v>CXD1267AN-T4  16 TAPE</v>
          </cell>
          <cell r="C826">
            <v>5</v>
          </cell>
        </row>
        <row r="827">
          <cell r="A827">
            <v>1111025520</v>
          </cell>
          <cell r="B827" t="str">
            <v>CXD1159Q</v>
          </cell>
          <cell r="C827">
            <v>5</v>
          </cell>
        </row>
        <row r="828">
          <cell r="A828">
            <v>1110903290</v>
          </cell>
          <cell r="B828" t="str">
            <v>ICX408AK CCD</v>
          </cell>
          <cell r="C828">
            <v>1</v>
          </cell>
        </row>
        <row r="829">
          <cell r="A829">
            <v>1110903340</v>
          </cell>
          <cell r="B829" t="str">
            <v>ICX228AK</v>
          </cell>
          <cell r="C829">
            <v>12</v>
          </cell>
        </row>
        <row r="830">
          <cell r="A830">
            <v>1110903890</v>
          </cell>
          <cell r="B830" t="str">
            <v>ICX229AK</v>
          </cell>
          <cell r="C830">
            <v>0</v>
          </cell>
        </row>
        <row r="831">
          <cell r="A831" t="str">
            <v>115222043B</v>
          </cell>
          <cell r="B831" t="str">
            <v>P6G-CV40 CAMERA NEW 112*186</v>
          </cell>
          <cell r="C831">
            <v>0</v>
          </cell>
        </row>
        <row r="832">
          <cell r="A832">
            <v>1152711330</v>
          </cell>
          <cell r="B832" t="str">
            <v>P2G-CV40 SIDE 112*116</v>
          </cell>
          <cell r="C832">
            <v>0</v>
          </cell>
        </row>
        <row r="833">
          <cell r="A833">
            <v>1152127360</v>
          </cell>
          <cell r="B833" t="str">
            <v>P2G-CCV44 SIDE 112*116</v>
          </cell>
          <cell r="C833">
            <v>0</v>
          </cell>
        </row>
        <row r="834">
          <cell r="A834">
            <v>1152807240</v>
          </cell>
          <cell r="B834" t="str">
            <v>P4G-CCV24 POWER 112*124</v>
          </cell>
          <cell r="C834">
            <v>0</v>
          </cell>
        </row>
        <row r="835">
          <cell r="A835" t="str">
            <v>111036761X</v>
          </cell>
          <cell r="B835" t="str">
            <v>SB01-05CP-TB Short Key Chip T</v>
          </cell>
          <cell r="C835">
            <v>38</v>
          </cell>
        </row>
        <row r="836">
          <cell r="A836" t="str">
            <v>113133853X</v>
          </cell>
          <cell r="B836" t="str">
            <v>16V   1MF 267M(F) CHIP T</v>
          </cell>
          <cell r="C836">
            <v>50</v>
          </cell>
        </row>
        <row r="837">
          <cell r="A837" t="str">
            <v>113133882X</v>
          </cell>
          <cell r="B837" t="str">
            <v>25V0.47MF 267M(F) CHIP T</v>
          </cell>
          <cell r="C837">
            <v>50</v>
          </cell>
        </row>
        <row r="838">
          <cell r="A838" t="str">
            <v>113133952X</v>
          </cell>
          <cell r="B838" t="str">
            <v>16V  10MF 267M(F) CHIP T</v>
          </cell>
          <cell r="C838">
            <v>30</v>
          </cell>
        </row>
        <row r="839">
          <cell r="A839" t="str">
            <v>113134353X</v>
          </cell>
          <cell r="B839" t="str">
            <v>10V  10MF 267E(M) CHIP T</v>
          </cell>
          <cell r="C839">
            <v>100</v>
          </cell>
        </row>
        <row r="840">
          <cell r="A840" t="str">
            <v>115443767X</v>
          </cell>
          <cell r="B840" t="str">
            <v>HF50ACC575018-T  12 TAPE</v>
          </cell>
          <cell r="C840">
            <v>15</v>
          </cell>
        </row>
        <row r="841">
          <cell r="A841" t="str">
            <v>115443808X</v>
          </cell>
          <cell r="B841" t="str">
            <v>ACF321825-681-T  12 TAPE</v>
          </cell>
          <cell r="C841">
            <v>35</v>
          </cell>
        </row>
        <row r="842">
          <cell r="A842" t="str">
            <v>111022814X</v>
          </cell>
          <cell r="B842" t="str">
            <v>2SD1048(X6)     TB-T</v>
          </cell>
          <cell r="C842">
            <v>10</v>
          </cell>
        </row>
        <row r="843">
          <cell r="A843" t="str">
            <v>111024025X</v>
          </cell>
          <cell r="B843" t="str">
            <v>2SC4399(5)-TL TAPING</v>
          </cell>
          <cell r="C843">
            <v>0</v>
          </cell>
        </row>
        <row r="844">
          <cell r="A844" t="str">
            <v>111039728X</v>
          </cell>
          <cell r="B844" t="str">
            <v xml:space="preserve">6.8Z- DZD6.8Z-TA  </v>
          </cell>
          <cell r="C844">
            <v>100</v>
          </cell>
        </row>
        <row r="845">
          <cell r="A845" t="str">
            <v>111067637X</v>
          </cell>
          <cell r="B845" t="str">
            <v>AN77L09M-E1       12 Tape</v>
          </cell>
          <cell r="C845">
            <v>0</v>
          </cell>
        </row>
        <row r="846">
          <cell r="A846" t="str">
            <v>111068601X</v>
          </cell>
          <cell r="B846" t="str">
            <v>NJM431U TE1 TAPING</v>
          </cell>
          <cell r="C846">
            <v>0</v>
          </cell>
        </row>
        <row r="847">
          <cell r="A847" t="str">
            <v>113133918X</v>
          </cell>
          <cell r="B847" t="str">
            <v>35V0.22MF 267M(F) Chip T</v>
          </cell>
          <cell r="C847">
            <v>20</v>
          </cell>
        </row>
        <row r="848">
          <cell r="A848" t="str">
            <v>113134421X</v>
          </cell>
          <cell r="B848" t="str">
            <v>20V 4.7MF 267E(M) Chip T</v>
          </cell>
          <cell r="C848">
            <v>20</v>
          </cell>
        </row>
        <row r="849">
          <cell r="A849" t="str">
            <v>113134849X</v>
          </cell>
          <cell r="B849" t="str">
            <v>20MCM335MATER</v>
          </cell>
          <cell r="C849">
            <v>0</v>
          </cell>
        </row>
        <row r="850">
          <cell r="A850" t="str">
            <v>113134858X</v>
          </cell>
          <cell r="B850" t="str">
            <v xml:space="preserve">35MCM105MATER </v>
          </cell>
          <cell r="C850">
            <v>0</v>
          </cell>
        </row>
        <row r="851">
          <cell r="A851" t="str">
            <v>113134887X</v>
          </cell>
          <cell r="B851" t="str">
            <v>35V  3.3MF   267E  Chip T</v>
          </cell>
          <cell r="C851">
            <v>0</v>
          </cell>
        </row>
        <row r="852">
          <cell r="A852" t="str">
            <v>113135091X</v>
          </cell>
          <cell r="B852" t="str">
            <v>6MCM476MB2TER</v>
          </cell>
          <cell r="C852">
            <v>0</v>
          </cell>
        </row>
        <row r="853">
          <cell r="A853" t="str">
            <v>113135127X</v>
          </cell>
          <cell r="B853" t="str">
            <v>10MCM476MCTER</v>
          </cell>
          <cell r="C853">
            <v>25</v>
          </cell>
        </row>
        <row r="854">
          <cell r="A854" t="str">
            <v>113135132X</v>
          </cell>
          <cell r="B854" t="str">
            <v>16MCM475MATER</v>
          </cell>
          <cell r="C854">
            <v>20</v>
          </cell>
        </row>
        <row r="855">
          <cell r="A855" t="str">
            <v>112066516X</v>
          </cell>
          <cell r="B855" t="str">
            <v>RH03AVA13X</v>
          </cell>
          <cell r="C855">
            <v>0</v>
          </cell>
        </row>
        <row r="856">
          <cell r="A856" t="str">
            <v>113135114X</v>
          </cell>
          <cell r="B856" t="str">
            <v>25MCM106MCTER</v>
          </cell>
          <cell r="C856">
            <v>35</v>
          </cell>
        </row>
        <row r="857">
          <cell r="A857" t="str">
            <v>115404368X</v>
          </cell>
          <cell r="B857" t="str">
            <v>Fuse JAA2402 501NATAPING</v>
          </cell>
          <cell r="C857">
            <v>30</v>
          </cell>
        </row>
        <row r="858">
          <cell r="A858" t="str">
            <v>113134869X</v>
          </cell>
          <cell r="B858" t="str">
            <v>6MCE 106 MATER</v>
          </cell>
          <cell r="C858">
            <v>10</v>
          </cell>
        </row>
        <row r="859">
          <cell r="A859" t="str">
            <v>111063998X</v>
          </cell>
          <cell r="B859" t="str">
            <v>PC4570G    T1 32MM Tape</v>
          </cell>
          <cell r="C859">
            <v>10</v>
          </cell>
        </row>
        <row r="860">
          <cell r="A860" t="str">
            <v>111066786X</v>
          </cell>
          <cell r="B860" t="str">
            <v>NJM2267M TE3    12MM Tape</v>
          </cell>
          <cell r="C860">
            <v>10</v>
          </cell>
        </row>
        <row r="861">
          <cell r="A861" t="str">
            <v>111066823X</v>
          </cell>
          <cell r="B861" t="str">
            <v>NJM2248M  TE3     12 Tape</v>
          </cell>
          <cell r="C861">
            <v>10</v>
          </cell>
        </row>
        <row r="862">
          <cell r="A862" t="str">
            <v>111067079X</v>
          </cell>
          <cell r="B862" t="str">
            <v>NJM2207M(TE1)   16MM Tape</v>
          </cell>
          <cell r="C862">
            <v>10</v>
          </cell>
        </row>
        <row r="863">
          <cell r="A863" t="str">
            <v>111067127X</v>
          </cell>
          <cell r="B863" t="str">
            <v>NJM2235M</v>
          </cell>
          <cell r="C863">
            <v>10</v>
          </cell>
        </row>
        <row r="864">
          <cell r="A864" t="str">
            <v>111119347X</v>
          </cell>
          <cell r="B864" t="str">
            <v>PD6453GT-101 Stick</v>
          </cell>
          <cell r="C864">
            <v>3</v>
          </cell>
        </row>
        <row r="865">
          <cell r="A865" t="str">
            <v>111314582X</v>
          </cell>
          <cell r="B865" t="str">
            <v>PC659AGS Stick</v>
          </cell>
          <cell r="C865">
            <v>3</v>
          </cell>
        </row>
        <row r="866">
          <cell r="A866" t="str">
            <v>111316676X</v>
          </cell>
          <cell r="B866" t="str">
            <v>NJU7223DL1-33</v>
          </cell>
          <cell r="C866">
            <v>5</v>
          </cell>
        </row>
        <row r="867">
          <cell r="A867" t="str">
            <v>115442782X</v>
          </cell>
          <cell r="B867" t="str">
            <v>630LMN-1062     12MM Tape</v>
          </cell>
          <cell r="C867">
            <v>5</v>
          </cell>
        </row>
        <row r="868">
          <cell r="A868" t="str">
            <v>111066045X</v>
          </cell>
          <cell r="B868" t="str">
            <v>NJM4580 E-D TE1  12 Chip T</v>
          </cell>
          <cell r="C868">
            <v>5</v>
          </cell>
        </row>
        <row r="869">
          <cell r="A869" t="str">
            <v>111067664X</v>
          </cell>
          <cell r="B869" t="str">
            <v>uPD16510  GR-8JG-E1</v>
          </cell>
          <cell r="C869">
            <v>5</v>
          </cell>
        </row>
        <row r="870">
          <cell r="A870" t="str">
            <v>111068564X</v>
          </cell>
          <cell r="B870" t="str">
            <v>NJM062V (TE1)</v>
          </cell>
          <cell r="C870">
            <v>15</v>
          </cell>
        </row>
        <row r="871">
          <cell r="A871" t="str">
            <v>111068735X</v>
          </cell>
          <cell r="B871" t="str">
            <v>LA1225M-TE-L</v>
          </cell>
          <cell r="C871">
            <v>10</v>
          </cell>
        </row>
        <row r="872">
          <cell r="A872" t="str">
            <v>111069147X</v>
          </cell>
          <cell r="B872" t="str">
            <v xml:space="preserve">PC357NT </v>
          </cell>
          <cell r="C872">
            <v>15</v>
          </cell>
        </row>
        <row r="873">
          <cell r="A873" t="str">
            <v>111069486X</v>
          </cell>
          <cell r="B873" t="str">
            <v>NJM2274R TE1</v>
          </cell>
          <cell r="C873">
            <v>15</v>
          </cell>
        </row>
        <row r="874">
          <cell r="A874" t="str">
            <v>111069493X</v>
          </cell>
          <cell r="B874" t="str">
            <v>NJM2904V TE1</v>
          </cell>
          <cell r="C874">
            <v>15</v>
          </cell>
        </row>
        <row r="875">
          <cell r="A875" t="str">
            <v>113328682X</v>
          </cell>
          <cell r="B875" t="str">
            <v>EEV HB 1E330P</v>
          </cell>
          <cell r="C875">
            <v>10</v>
          </cell>
        </row>
        <row r="876">
          <cell r="A876" t="str">
            <v>115443101X</v>
          </cell>
          <cell r="B876" t="str">
            <v>628BIN-1010=P3</v>
          </cell>
          <cell r="C876">
            <v>10</v>
          </cell>
        </row>
        <row r="877">
          <cell r="A877">
            <v>1111036940</v>
          </cell>
          <cell r="B877" t="str">
            <v>uPD6467GR-516</v>
          </cell>
          <cell r="C877">
            <v>10</v>
          </cell>
        </row>
        <row r="878">
          <cell r="A878" t="str">
            <v>111068582X</v>
          </cell>
          <cell r="B878" t="str">
            <v>NJM78M12DL1A(TE1)</v>
          </cell>
          <cell r="C878">
            <v>30</v>
          </cell>
        </row>
        <row r="879">
          <cell r="A879" t="str">
            <v>113420801X</v>
          </cell>
          <cell r="B879" t="str">
            <v>MVY 25V 470MF</v>
          </cell>
          <cell r="C879">
            <v>10</v>
          </cell>
        </row>
        <row r="880">
          <cell r="A880" t="str">
            <v>113421158X</v>
          </cell>
          <cell r="B880" t="str">
            <v>MVY 10VC 470MF</v>
          </cell>
          <cell r="C880">
            <v>10</v>
          </cell>
        </row>
        <row r="881">
          <cell r="A881" t="str">
            <v>113421169X</v>
          </cell>
          <cell r="B881" t="str">
            <v>MVY 16VC 470MF</v>
          </cell>
          <cell r="C881">
            <v>10</v>
          </cell>
        </row>
        <row r="882">
          <cell r="A882" t="str">
            <v>123360593X</v>
          </cell>
          <cell r="B882" t="str">
            <v>DF13A-4P-1.25H  24MM Tape</v>
          </cell>
          <cell r="C882">
            <v>10</v>
          </cell>
        </row>
        <row r="883">
          <cell r="A883" t="str">
            <v>115443156X</v>
          </cell>
          <cell r="B883" t="str">
            <v>BPF 628BIN-1015=P3  TAPING</v>
          </cell>
          <cell r="C883">
            <v>10</v>
          </cell>
        </row>
        <row r="884">
          <cell r="A884" t="str">
            <v>113424171X</v>
          </cell>
          <cell r="B884" t="str">
            <v>PXA 16VC 82MF TAPING</v>
          </cell>
          <cell r="C884">
            <v>10</v>
          </cell>
        </row>
        <row r="885">
          <cell r="A885" t="str">
            <v>113421011X</v>
          </cell>
          <cell r="B885" t="str">
            <v>MVE 50V220MF J10 TAPING</v>
          </cell>
          <cell r="C885">
            <v>10</v>
          </cell>
        </row>
        <row r="886">
          <cell r="A886" t="str">
            <v>113421000X</v>
          </cell>
          <cell r="B886" t="str">
            <v>MVY 25V 220MF(M) H10 TAPING</v>
          </cell>
          <cell r="C886">
            <v>10</v>
          </cell>
        </row>
        <row r="887">
          <cell r="A887" t="str">
            <v>113329744X</v>
          </cell>
          <cell r="B887" t="str">
            <v>MVH 35V33MF</v>
          </cell>
          <cell r="C887">
            <v>10</v>
          </cell>
        </row>
        <row r="888">
          <cell r="A888" t="str">
            <v>111102563X</v>
          </cell>
          <cell r="B888" t="str">
            <v>PD6466GS (TOA ROM1)</v>
          </cell>
          <cell r="C888">
            <v>5</v>
          </cell>
        </row>
        <row r="889">
          <cell r="A889">
            <v>1111190510</v>
          </cell>
          <cell r="B889" t="str">
            <v>PD65802GD-012-LBD  Tray</v>
          </cell>
          <cell r="C889">
            <v>1</v>
          </cell>
        </row>
        <row r="890">
          <cell r="A890" t="str">
            <v>111122215A</v>
          </cell>
          <cell r="B890" t="str">
            <v>EPM7160ELC84-20 QUAD Tray</v>
          </cell>
          <cell r="C890">
            <v>0</v>
          </cell>
        </row>
        <row r="891">
          <cell r="A891" t="str">
            <v>111122228A</v>
          </cell>
          <cell r="B891" t="str">
            <v>EPM7160ELC84-20MULTI Tray</v>
          </cell>
          <cell r="C891">
            <v>0</v>
          </cell>
        </row>
        <row r="892">
          <cell r="A892">
            <v>1111231710</v>
          </cell>
          <cell r="B892" t="str">
            <v>EPC1441LC20(CMS161D-1.0)</v>
          </cell>
          <cell r="C892">
            <v>1</v>
          </cell>
        </row>
        <row r="893">
          <cell r="A893">
            <v>1113120050</v>
          </cell>
          <cell r="B893" t="str">
            <v>HM530281 RTT-(20､25) Tray</v>
          </cell>
          <cell r="C893">
            <v>1</v>
          </cell>
        </row>
        <row r="894">
          <cell r="A894">
            <v>1113163400</v>
          </cell>
          <cell r="B894" t="str">
            <v>MBCG46134-137</v>
          </cell>
          <cell r="C894">
            <v>1</v>
          </cell>
        </row>
        <row r="895">
          <cell r="A895">
            <v>1113163590</v>
          </cell>
          <cell r="B895" t="str">
            <v>EPF6016ATC100-3</v>
          </cell>
          <cell r="C895">
            <v>0</v>
          </cell>
        </row>
        <row r="896">
          <cell r="A896">
            <v>1113163730</v>
          </cell>
          <cell r="B896" t="str">
            <v>HD64F2643FC25</v>
          </cell>
          <cell r="C896">
            <v>1</v>
          </cell>
        </row>
        <row r="897">
          <cell r="A897">
            <v>1113163950</v>
          </cell>
          <cell r="B897" t="str">
            <v>HD64F2238RFA13</v>
          </cell>
          <cell r="C897">
            <v>1</v>
          </cell>
        </row>
        <row r="898">
          <cell r="A898">
            <v>1113171580</v>
          </cell>
          <cell r="B898" t="str">
            <v>uPD78P078GF-3BA</v>
          </cell>
          <cell r="C898">
            <v>1</v>
          </cell>
        </row>
        <row r="899">
          <cell r="A899">
            <v>1230329590</v>
          </cell>
          <cell r="B899" t="str">
            <v>BNC J2 Ream</v>
          </cell>
          <cell r="C899">
            <v>1</v>
          </cell>
        </row>
        <row r="900">
          <cell r="A900">
            <v>1011302530</v>
          </cell>
          <cell r="B900" t="str">
            <v>Battery Holder 24H-1</v>
          </cell>
          <cell r="C900">
            <v>0</v>
          </cell>
        </row>
        <row r="901">
          <cell r="A901">
            <v>1240271720</v>
          </cell>
          <cell r="B901" t="str">
            <v>Terminal ML-700NH-14P</v>
          </cell>
          <cell r="C901">
            <v>0</v>
          </cell>
        </row>
        <row r="902">
          <cell r="A902" t="str">
            <v>123010906A</v>
          </cell>
          <cell r="B902" t="str">
            <v>BNC Connector JXT1146-0100202</v>
          </cell>
          <cell r="C902">
            <v>0</v>
          </cell>
        </row>
        <row r="903">
          <cell r="A903">
            <v>1000323490</v>
          </cell>
          <cell r="B903" t="str">
            <v>AES30-5</v>
          </cell>
          <cell r="C903">
            <v>0</v>
          </cell>
        </row>
        <row r="904">
          <cell r="A904" t="str">
            <v>123010917A</v>
          </cell>
          <cell r="B904" t="str">
            <v>BNC Connector JXT1146-0100104</v>
          </cell>
          <cell r="C904">
            <v>3</v>
          </cell>
        </row>
        <row r="905">
          <cell r="A905">
            <v>1230330990</v>
          </cell>
          <cell r="B905" t="str">
            <v>Pinjack JPJ1044-01-010</v>
          </cell>
          <cell r="C905">
            <v>0</v>
          </cell>
        </row>
        <row r="906">
          <cell r="A906">
            <v>1230524410</v>
          </cell>
          <cell r="B906" t="str">
            <v>Connector J8A-0211</v>
          </cell>
          <cell r="C906">
            <v>1</v>
          </cell>
        </row>
        <row r="907">
          <cell r="A907">
            <v>1233624010</v>
          </cell>
          <cell r="B907" t="str">
            <v>Connector XG8S-0331 3P Header</v>
          </cell>
          <cell r="C907">
            <v>1</v>
          </cell>
        </row>
        <row r="908">
          <cell r="A908">
            <v>1151214500</v>
          </cell>
          <cell r="B908" t="str">
            <v>ESD-11V120  Slide Switch</v>
          </cell>
          <cell r="C908">
            <v>0</v>
          </cell>
        </row>
        <row r="909">
          <cell r="A909">
            <v>1110817290</v>
          </cell>
          <cell r="B909" t="str">
            <v>GL8EG24 LED(GRN)</v>
          </cell>
          <cell r="C909">
            <v>0</v>
          </cell>
        </row>
        <row r="910">
          <cell r="A910">
            <v>1230331470</v>
          </cell>
          <cell r="B910" t="str">
            <v>Pin Jack JP J1451-01-111</v>
          </cell>
          <cell r="C910">
            <v>0</v>
          </cell>
        </row>
        <row r="911">
          <cell r="A911">
            <v>1154208870</v>
          </cell>
          <cell r="B911" t="str">
            <v>FDKﾘﾁｭｳﾑﾃﾞﾝﾁ CR2450</v>
          </cell>
          <cell r="C911">
            <v>0</v>
          </cell>
        </row>
        <row r="912">
          <cell r="A912">
            <v>1133295660</v>
          </cell>
          <cell r="B912" t="str">
            <v>MV-AX 10V 470MF</v>
          </cell>
          <cell r="C912">
            <v>14</v>
          </cell>
        </row>
        <row r="913">
          <cell r="A913">
            <v>1151215510</v>
          </cell>
          <cell r="B913" t="str">
            <v>Slide Switch SS-302-B12H09</v>
          </cell>
          <cell r="C913">
            <v>0</v>
          </cell>
        </row>
        <row r="914">
          <cell r="A914">
            <v>1134202230</v>
          </cell>
          <cell r="B914" t="str">
            <v>CE04KMY 50V 100MF</v>
          </cell>
          <cell r="C914">
            <v>0</v>
          </cell>
        </row>
        <row r="915">
          <cell r="A915">
            <v>1230324900</v>
          </cell>
          <cell r="B915" t="str">
            <v>Camera 4P Connector</v>
          </cell>
          <cell r="C915">
            <v>2</v>
          </cell>
        </row>
        <row r="916">
          <cell r="A916">
            <v>1134208560</v>
          </cell>
          <cell r="B916" t="str">
            <v>CE04KZE35V 560MF VB</v>
          </cell>
          <cell r="C916">
            <v>0</v>
          </cell>
        </row>
        <row r="917">
          <cell r="A917">
            <v>1230319030</v>
          </cell>
          <cell r="B917" t="str">
            <v>JPJ2545-01-510</v>
          </cell>
          <cell r="C917">
            <v>3</v>
          </cell>
        </row>
        <row r="918">
          <cell r="A918">
            <v>1050518080</v>
          </cell>
          <cell r="B918" t="str">
            <v>CPV09 Insulation sheet</v>
          </cell>
          <cell r="C918">
            <v>0</v>
          </cell>
        </row>
        <row r="919">
          <cell r="A919">
            <v>1050518370</v>
          </cell>
          <cell r="B919" t="str">
            <v>CPV09 Insulation sheet (tape tsuki)</v>
          </cell>
          <cell r="C919">
            <v>0</v>
          </cell>
        </row>
        <row r="920">
          <cell r="A920">
            <v>1110695140</v>
          </cell>
          <cell r="B920" t="str">
            <v>STRG6624LF1129</v>
          </cell>
          <cell r="C920">
            <v>0</v>
          </cell>
        </row>
        <row r="921">
          <cell r="A921">
            <v>1010829920</v>
          </cell>
          <cell r="B921" t="str">
            <v>MTS-25-BS-AN-O</v>
          </cell>
          <cell r="C921">
            <v>0</v>
          </cell>
        </row>
        <row r="922">
          <cell r="A922">
            <v>1010845610</v>
          </cell>
          <cell r="B922" t="str">
            <v>Heat sink SP111K</v>
          </cell>
          <cell r="C922">
            <v>0</v>
          </cell>
        </row>
        <row r="923">
          <cell r="A923">
            <v>1110125960</v>
          </cell>
          <cell r="B923" t="str">
            <v>2SB1142 (S､T)</v>
          </cell>
          <cell r="C923">
            <v>2</v>
          </cell>
        </row>
        <row r="924">
          <cell r="A924">
            <v>1020242380</v>
          </cell>
          <cell r="B924" t="str">
            <v>CCD Spacer 0.5MM</v>
          </cell>
          <cell r="C924">
            <v>1</v>
          </cell>
        </row>
        <row r="925">
          <cell r="A925">
            <v>1230522830</v>
          </cell>
          <cell r="B925" t="str">
            <v>HXC0324-01-310 BNC</v>
          </cell>
          <cell r="C925">
            <v>2</v>
          </cell>
        </row>
        <row r="926">
          <cell r="A926">
            <v>1230115560</v>
          </cell>
          <cell r="B926" t="str">
            <v>BNC Connector JXT1146-0100103</v>
          </cell>
          <cell r="C926">
            <v>5</v>
          </cell>
        </row>
        <row r="927">
          <cell r="A927">
            <v>1230525800</v>
          </cell>
          <cell r="B927" t="str">
            <v>HXC0328-01-110 None Switch BNC</v>
          </cell>
          <cell r="C927">
            <v>45</v>
          </cell>
        </row>
        <row r="928">
          <cell r="A928">
            <v>1050331230</v>
          </cell>
          <cell r="B928" t="str">
            <v>CCC100ZL Filter cushion</v>
          </cell>
          <cell r="C928">
            <v>1</v>
          </cell>
        </row>
        <row r="929">
          <cell r="A929" t="str">
            <v>102153758A</v>
          </cell>
          <cell r="B929" t="str">
            <v>CCC100ZL</v>
          </cell>
          <cell r="C929">
            <v>3</v>
          </cell>
        </row>
        <row r="930">
          <cell r="A930">
            <v>1023121770</v>
          </cell>
          <cell r="B930" t="str">
            <v>CCC10Z Contactor</v>
          </cell>
          <cell r="C930">
            <v>2</v>
          </cell>
        </row>
        <row r="931">
          <cell r="A931">
            <v>1023000950</v>
          </cell>
          <cell r="B931" t="str">
            <v>CCC10ZD LPF</v>
          </cell>
          <cell r="C931">
            <v>1</v>
          </cell>
        </row>
        <row r="932">
          <cell r="A932">
            <v>1120689030</v>
          </cell>
          <cell r="B932" t="str">
            <v>FT-6P 100K OHM</v>
          </cell>
          <cell r="C932">
            <v>3</v>
          </cell>
        </row>
        <row r="933">
          <cell r="A933">
            <v>1133285050</v>
          </cell>
          <cell r="B933" t="str">
            <v>CACFM1C151M</v>
          </cell>
          <cell r="C933">
            <v>6</v>
          </cell>
        </row>
        <row r="934">
          <cell r="A934">
            <v>1134208470</v>
          </cell>
          <cell r="B934" t="str">
            <v>KMQ200VSSN560M25A</v>
          </cell>
          <cell r="C934">
            <v>0</v>
          </cell>
        </row>
        <row r="935">
          <cell r="A935">
            <v>1154609040</v>
          </cell>
          <cell r="B935" t="str">
            <v>28.636MHz UM-1</v>
          </cell>
          <cell r="C935">
            <v>6</v>
          </cell>
        </row>
        <row r="936">
          <cell r="A936" t="str">
            <v>102154089A</v>
          </cell>
          <cell r="B936" t="str">
            <v>CCC250 Lens mount</v>
          </cell>
          <cell r="C936">
            <v>2</v>
          </cell>
        </row>
        <row r="937">
          <cell r="A937">
            <v>1065113940</v>
          </cell>
          <cell r="B937" t="str">
            <v>F-22 M3*7</v>
          </cell>
          <cell r="C937">
            <v>3</v>
          </cell>
        </row>
        <row r="938">
          <cell r="A938">
            <v>1151105150</v>
          </cell>
          <cell r="B938" t="str">
            <v>SJ-W2H4A-01BB2</v>
          </cell>
          <cell r="C938">
            <v>0</v>
          </cell>
        </row>
        <row r="939">
          <cell r="A939">
            <v>1154049620</v>
          </cell>
          <cell r="B939" t="str">
            <v>FGMLB 125V2A</v>
          </cell>
          <cell r="C939">
            <v>0</v>
          </cell>
        </row>
        <row r="940">
          <cell r="A940">
            <v>1240431030</v>
          </cell>
          <cell r="B940" t="str">
            <v>FCUJ(0.5)-20F-180</v>
          </cell>
          <cell r="C940">
            <v>0</v>
          </cell>
        </row>
        <row r="941">
          <cell r="A941">
            <v>1240311930</v>
          </cell>
          <cell r="B941" t="str">
            <v>HXC0999-01-550</v>
          </cell>
          <cell r="C941">
            <v>2</v>
          </cell>
        </row>
        <row r="942">
          <cell r="A942">
            <v>1140182290</v>
          </cell>
          <cell r="B942" t="str">
            <v>PT106</v>
          </cell>
          <cell r="C942">
            <v>0</v>
          </cell>
        </row>
        <row r="943">
          <cell r="A943" t="str">
            <v>V060100600</v>
          </cell>
          <cell r="B943" t="str">
            <v>+Pan 2.5X4 FE ZNC-BLK</v>
          </cell>
          <cell r="C943">
            <v>8</v>
          </cell>
        </row>
        <row r="944">
          <cell r="A944" t="str">
            <v>V060100400</v>
          </cell>
          <cell r="B944" t="str">
            <v>+Pan 2.5X4 FE NI</v>
          </cell>
          <cell r="C944">
            <v>12</v>
          </cell>
        </row>
        <row r="945">
          <cell r="A945">
            <v>6311715770</v>
          </cell>
          <cell r="B945" t="str">
            <v>TOA Serial No. Label (roll)</v>
          </cell>
          <cell r="C945">
            <v>3</v>
          </cell>
        </row>
        <row r="946">
          <cell r="A946">
            <v>1310632600</v>
          </cell>
          <cell r="B946" t="str">
            <v>TCR0180 Logo seal</v>
          </cell>
          <cell r="C946">
            <v>2</v>
          </cell>
        </row>
        <row r="947">
          <cell r="A947">
            <v>6235205610</v>
          </cell>
          <cell r="B947" t="str">
            <v>VHR-5N</v>
          </cell>
          <cell r="C947">
            <v>0</v>
          </cell>
        </row>
        <row r="948">
          <cell r="A948">
            <v>1133244600</v>
          </cell>
          <cell r="B948" t="str">
            <v>25V100MF(BP)</v>
          </cell>
          <cell r="C948">
            <v>1</v>
          </cell>
        </row>
        <row r="949">
          <cell r="A949">
            <v>6060420040</v>
          </cell>
          <cell r="B949" t="str">
            <v>+Sara P tight 2*4 FE BLK</v>
          </cell>
          <cell r="C949">
            <v>200</v>
          </cell>
        </row>
        <row r="950">
          <cell r="A950" t="str">
            <v>V060301160</v>
          </cell>
          <cell r="B950" t="str">
            <v>+Bind  2X4  FE NI (TOA)</v>
          </cell>
          <cell r="C950">
            <v>0</v>
          </cell>
        </row>
        <row r="951">
          <cell r="A951" t="str">
            <v>V323100150</v>
          </cell>
          <cell r="B951" t="str">
            <v>Cutting Seal 8MM（RED)</v>
          </cell>
          <cell r="C951">
            <v>2</v>
          </cell>
        </row>
        <row r="952">
          <cell r="A952">
            <v>7999910220</v>
          </cell>
          <cell r="B952" t="str">
            <v>Solder thread 0.8mm</v>
          </cell>
          <cell r="C952">
            <v>1</v>
          </cell>
        </row>
        <row r="953">
          <cell r="A953">
            <v>7999910370</v>
          </cell>
          <cell r="B953" t="str">
            <v>Solder thread 1.0mm</v>
          </cell>
          <cell r="C953">
            <v>5</v>
          </cell>
        </row>
        <row r="954">
          <cell r="A954">
            <v>7999910440</v>
          </cell>
          <cell r="B954" t="str">
            <v>Solder thread 1.2mm</v>
          </cell>
          <cell r="C954">
            <v>4</v>
          </cell>
        </row>
        <row r="955">
          <cell r="A955">
            <v>7999910640</v>
          </cell>
          <cell r="B955" t="str">
            <v>Solder thread 1.6mm</v>
          </cell>
          <cell r="C955">
            <v>0</v>
          </cell>
        </row>
        <row r="956">
          <cell r="A956">
            <v>1323117170</v>
          </cell>
          <cell r="B956" t="str">
            <v>Bar Code Label 56*135</v>
          </cell>
          <cell r="C956">
            <v>6.4</v>
          </cell>
        </row>
        <row r="957">
          <cell r="A957">
            <v>6063200180</v>
          </cell>
          <cell r="B957" t="str">
            <v>Tometsuki Neji 4*4FE Poly Seal</v>
          </cell>
          <cell r="C957">
            <v>0</v>
          </cell>
        </row>
        <row r="958">
          <cell r="A958" t="str">
            <v>124041950A</v>
          </cell>
          <cell r="B958" t="str">
            <v>VC2110S Spring BLK</v>
          </cell>
          <cell r="C958">
            <v>3</v>
          </cell>
        </row>
        <row r="959">
          <cell r="A959">
            <v>1023170550</v>
          </cell>
          <cell r="B959" t="str">
            <v>CCC300 Mount Cramp</v>
          </cell>
          <cell r="C959">
            <v>1</v>
          </cell>
        </row>
        <row r="960">
          <cell r="A960">
            <v>1020242450</v>
          </cell>
          <cell r="B960" t="str">
            <v>CCD Space 0.8MM</v>
          </cell>
          <cell r="C960">
            <v>2</v>
          </cell>
        </row>
        <row r="961">
          <cell r="A961">
            <v>1021511650</v>
          </cell>
          <cell r="B961" t="str">
            <v>D5.5 Square Knob Guide Dia=1</v>
          </cell>
          <cell r="C961">
            <v>1</v>
          </cell>
        </row>
        <row r="962">
          <cell r="A962" t="str">
            <v>105026666A</v>
          </cell>
          <cell r="B962" t="str">
            <v>CCC250 Filter Cushion</v>
          </cell>
          <cell r="C962">
            <v>2</v>
          </cell>
        </row>
        <row r="963">
          <cell r="A963">
            <v>1020245350</v>
          </cell>
          <cell r="B963" t="str">
            <v>SBB-213 Sleeve L=13</v>
          </cell>
          <cell r="C963">
            <v>2</v>
          </cell>
        </row>
        <row r="964">
          <cell r="A964">
            <v>1230331670</v>
          </cell>
          <cell r="B964" t="str">
            <v>Jack SVJ-420100 4P</v>
          </cell>
          <cell r="C964">
            <v>0</v>
          </cell>
        </row>
        <row r="965">
          <cell r="A965">
            <v>1023001760</v>
          </cell>
          <cell r="B965" t="str">
            <v>C-2900 Kogaku LPF 7.3*7.8</v>
          </cell>
          <cell r="C965">
            <v>40</v>
          </cell>
        </row>
        <row r="966">
          <cell r="A966">
            <v>1312120750</v>
          </cell>
          <cell r="B966" t="str">
            <v>Blank Name Plate 7Set</v>
          </cell>
          <cell r="C966">
            <v>1</v>
          </cell>
        </row>
        <row r="967">
          <cell r="A967">
            <v>1023195690</v>
          </cell>
          <cell r="B967" t="str">
            <v>CCV20 Sanjiku Holder</v>
          </cell>
          <cell r="C967">
            <v>0</v>
          </cell>
        </row>
        <row r="968">
          <cell r="A968">
            <v>1240273410</v>
          </cell>
          <cell r="B968" t="str">
            <v>Terminal F2360AX-2P</v>
          </cell>
          <cell r="C968">
            <v>0</v>
          </cell>
        </row>
        <row r="969">
          <cell r="A969">
            <v>1230109510</v>
          </cell>
          <cell r="B969" t="str">
            <v>BNC HXC0328-01-010</v>
          </cell>
          <cell r="C969">
            <v>0</v>
          </cell>
        </row>
        <row r="970">
          <cell r="A970">
            <v>1210901060</v>
          </cell>
          <cell r="B970" t="str">
            <v>D1103 LED Light 2*4</v>
          </cell>
          <cell r="C970">
            <v>0</v>
          </cell>
        </row>
        <row r="971">
          <cell r="A971">
            <v>1022507050</v>
          </cell>
          <cell r="B971" t="str">
            <v>Rubber Foot OK-20</v>
          </cell>
          <cell r="C971">
            <v>0</v>
          </cell>
        </row>
        <row r="972">
          <cell r="A972">
            <v>1210301330</v>
          </cell>
          <cell r="B972" t="str">
            <v>Plastic Foot NO1</v>
          </cell>
          <cell r="C972">
            <v>0</v>
          </cell>
        </row>
        <row r="973">
          <cell r="A973">
            <v>1000321700</v>
          </cell>
          <cell r="B973" t="str">
            <v>Switching  Power Supply LCA50S-24X</v>
          </cell>
          <cell r="C973">
            <v>0</v>
          </cell>
        </row>
        <row r="974">
          <cell r="A974">
            <v>1210141590</v>
          </cell>
          <cell r="B974" t="str">
            <v>Round Knob13       WHT</v>
          </cell>
          <cell r="C974">
            <v>0</v>
          </cell>
        </row>
        <row r="975">
          <cell r="A975">
            <v>1110114030</v>
          </cell>
          <cell r="B975" t="str">
            <v>2SB940</v>
          </cell>
          <cell r="C975">
            <v>20</v>
          </cell>
        </row>
        <row r="976">
          <cell r="A976">
            <v>1210171470</v>
          </cell>
          <cell r="B976" t="str">
            <v>CDS16M 3.5*7 Knob</v>
          </cell>
          <cell r="C976">
            <v>0</v>
          </cell>
        </row>
        <row r="977">
          <cell r="A977">
            <v>1210171300</v>
          </cell>
          <cell r="B977" t="str">
            <v>CDS16M 12*12 2 Color  Knob</v>
          </cell>
          <cell r="C977">
            <v>0</v>
          </cell>
        </row>
        <row r="978">
          <cell r="A978">
            <v>1010478450</v>
          </cell>
          <cell r="B978" t="str">
            <v>EV300R Front Cover</v>
          </cell>
          <cell r="C978">
            <v>0</v>
          </cell>
        </row>
        <row r="979">
          <cell r="A979">
            <v>1154433940</v>
          </cell>
          <cell r="B979" t="str">
            <v>Noise Filter SUP-J3G-E-2A</v>
          </cell>
          <cell r="C979">
            <v>0</v>
          </cell>
        </row>
        <row r="980">
          <cell r="A980">
            <v>6062512640</v>
          </cell>
          <cell r="B980" t="str">
            <v>Hexagon Bolt 3 ten semusu 8*14 SUS</v>
          </cell>
          <cell r="C980">
            <v>0</v>
          </cell>
        </row>
        <row r="981">
          <cell r="A981">
            <v>6063700860</v>
          </cell>
          <cell r="B981" t="str">
            <v>Washer M8*16*1.2 Kogatamaru SUS</v>
          </cell>
          <cell r="C981">
            <v>3</v>
          </cell>
        </row>
        <row r="982">
          <cell r="A982">
            <v>1023001630</v>
          </cell>
          <cell r="B982" t="str">
            <v>CCV40 Kogaku LPF 8.4*8.9</v>
          </cell>
          <cell r="C982">
            <v>2</v>
          </cell>
        </row>
        <row r="983">
          <cell r="A983" t="str">
            <v>122051863A</v>
          </cell>
          <cell r="B983" t="str">
            <v>CCV40 Zetsuen Washer</v>
          </cell>
          <cell r="C983">
            <v>0</v>
          </cell>
        </row>
        <row r="984">
          <cell r="A984">
            <v>1240260230</v>
          </cell>
          <cell r="B984" t="str">
            <v xml:space="preserve">Terminal ML-800S1V-2P </v>
          </cell>
          <cell r="C984">
            <v>0</v>
          </cell>
        </row>
        <row r="985">
          <cell r="A985">
            <v>1240273500</v>
          </cell>
          <cell r="B985" t="str">
            <v>Kiban tanshi F4077B S</v>
          </cell>
          <cell r="C985">
            <v>0</v>
          </cell>
        </row>
        <row r="986">
          <cell r="A986">
            <v>1140183130</v>
          </cell>
          <cell r="B986" t="str">
            <v>PT-725</v>
          </cell>
          <cell r="C986">
            <v>0</v>
          </cell>
        </row>
        <row r="987">
          <cell r="A987">
            <v>1255113820</v>
          </cell>
          <cell r="B987" t="str">
            <v>CC1100 Code Pushing</v>
          </cell>
          <cell r="C987">
            <v>0</v>
          </cell>
        </row>
        <row r="988">
          <cell r="A988">
            <v>1230109620</v>
          </cell>
          <cell r="B988" t="str">
            <v>BNC HXC0330-01-010 SW</v>
          </cell>
          <cell r="C988">
            <v>0</v>
          </cell>
        </row>
        <row r="989">
          <cell r="A989">
            <v>1050517920</v>
          </cell>
          <cell r="B989" t="str">
            <v>NTF1026-C02(12-5) Siuki Sheet</v>
          </cell>
          <cell r="C989">
            <v>4</v>
          </cell>
        </row>
        <row r="990">
          <cell r="A990" t="str">
            <v>121018715A</v>
          </cell>
          <cell r="B990" t="str">
            <v>CCV40 Front Screen</v>
          </cell>
          <cell r="C990">
            <v>0</v>
          </cell>
        </row>
        <row r="991">
          <cell r="A991">
            <v>1310632040</v>
          </cell>
          <cell r="B991" t="str">
            <v>Signature H=5.5</v>
          </cell>
          <cell r="C991">
            <v>2</v>
          </cell>
        </row>
        <row r="992">
          <cell r="A992">
            <v>6060101260</v>
          </cell>
          <cell r="B992" t="str">
            <v>+Nabe 3*8 3 ten semusu P4 SUS</v>
          </cell>
          <cell r="C992">
            <v>0</v>
          </cell>
        </row>
        <row r="993">
          <cell r="A993">
            <v>1154608960</v>
          </cell>
          <cell r="B993" t="str">
            <v>28.375MHZ UM-1</v>
          </cell>
          <cell r="C993">
            <v>0</v>
          </cell>
        </row>
        <row r="994">
          <cell r="A994">
            <v>6060130480</v>
          </cell>
          <cell r="B994" t="str">
            <v>0/2 Syu +Nabe 2*4 FE NI</v>
          </cell>
          <cell r="C994">
            <v>0</v>
          </cell>
        </row>
        <row r="995">
          <cell r="A995">
            <v>1140520870</v>
          </cell>
          <cell r="B995" t="str">
            <v>C004B-1MH PB-FREE</v>
          </cell>
          <cell r="C995">
            <v>0</v>
          </cell>
        </row>
        <row r="996">
          <cell r="A996">
            <v>1010265250</v>
          </cell>
          <cell r="B996" t="str">
            <v>CCV20 Dom Cover ASSY</v>
          </cell>
          <cell r="C996">
            <v>1</v>
          </cell>
        </row>
        <row r="997">
          <cell r="A997">
            <v>1230333140</v>
          </cell>
          <cell r="B997" t="str">
            <v>Pin Jack JPJ1025-01-010</v>
          </cell>
          <cell r="C997">
            <v>0</v>
          </cell>
        </row>
        <row r="998">
          <cell r="A998">
            <v>1233987940</v>
          </cell>
          <cell r="B998" t="str">
            <v>4P 418FRW-4PS</v>
          </cell>
          <cell r="C998">
            <v>0</v>
          </cell>
        </row>
        <row r="999">
          <cell r="A999">
            <v>1240434150</v>
          </cell>
          <cell r="B999" t="str">
            <v>4P 418MCW-4PS</v>
          </cell>
          <cell r="C999">
            <v>0</v>
          </cell>
        </row>
        <row r="1000">
          <cell r="B1000" t="str">
            <v>SJ-7 SSHA-S(500G/CAN)</v>
          </cell>
          <cell r="C1000">
            <v>6</v>
          </cell>
        </row>
        <row r="1001">
          <cell r="A1001">
            <v>1152014350</v>
          </cell>
          <cell r="B1001" t="str">
            <v>P1F-CV11CS LENS ﾁﾂﾌﾟ112*110</v>
          </cell>
          <cell r="C1001">
            <v>0</v>
          </cell>
        </row>
        <row r="1002">
          <cell r="A1002" t="str">
            <v>111115369X</v>
          </cell>
          <cell r="B1002" t="str">
            <v>CXD1030M CMOS T6  24 Tape</v>
          </cell>
          <cell r="C1002">
            <v>5</v>
          </cell>
        </row>
        <row r="1003">
          <cell r="A1003">
            <v>6310600080</v>
          </cell>
          <cell r="B1003" t="str">
            <v>SECOM Seal (Mini)</v>
          </cell>
          <cell r="C1003">
            <v>0</v>
          </cell>
        </row>
        <row r="1004">
          <cell r="A1004">
            <v>1253202290</v>
          </cell>
          <cell r="B1004" t="str">
            <v>Table Tap WH2633TWP</v>
          </cell>
          <cell r="C1004">
            <v>0</v>
          </cell>
        </row>
        <row r="1005">
          <cell r="A1005">
            <v>1065301110</v>
          </cell>
          <cell r="B1005" t="str">
            <v>VC2200 Ring Ritena</v>
          </cell>
          <cell r="C1005">
            <v>0</v>
          </cell>
        </row>
        <row r="1006">
          <cell r="A1006">
            <v>1021543910</v>
          </cell>
          <cell r="B1006" t="str">
            <v>CCV10 Lens Mount</v>
          </cell>
          <cell r="C1006">
            <v>16</v>
          </cell>
        </row>
        <row r="1007">
          <cell r="A1007">
            <v>1021540740</v>
          </cell>
          <cell r="B1007" t="str">
            <v>CCC300 Mount Base</v>
          </cell>
          <cell r="C1007">
            <v>1</v>
          </cell>
        </row>
        <row r="1008">
          <cell r="A1008" t="str">
            <v>101171207A</v>
          </cell>
          <cell r="B1008" t="str">
            <v>VC2300 Cam</v>
          </cell>
          <cell r="C1008">
            <v>0</v>
          </cell>
        </row>
        <row r="1009">
          <cell r="A1009">
            <v>1020517970</v>
          </cell>
          <cell r="B1009" t="str">
            <v>VC2200 Cover</v>
          </cell>
          <cell r="C1009">
            <v>15</v>
          </cell>
        </row>
        <row r="1010">
          <cell r="A1010">
            <v>1210334820</v>
          </cell>
          <cell r="B1010" t="str">
            <v>CC1000 Bigicon Cover</v>
          </cell>
          <cell r="C1010">
            <v>0</v>
          </cell>
        </row>
        <row r="1011">
          <cell r="A1011">
            <v>1230206640</v>
          </cell>
          <cell r="B1011" t="str">
            <v>D Sub Shield CoverJ-C25-2C25P</v>
          </cell>
          <cell r="C1011">
            <v>0</v>
          </cell>
        </row>
        <row r="1012">
          <cell r="A1012">
            <v>9991500050</v>
          </cell>
          <cell r="B1012" t="str">
            <v>Ink Ribbon (B110A) 64mm*300M</v>
          </cell>
          <cell r="C1012">
            <v>3</v>
          </cell>
        </row>
        <row r="1013">
          <cell r="A1013" t="str">
            <v>115460591X</v>
          </cell>
          <cell r="B1013" t="str">
            <v>SD-3 19.6608MHz T/R24 Tape</v>
          </cell>
          <cell r="C1013">
            <v>10</v>
          </cell>
        </row>
        <row r="1014">
          <cell r="A1014" t="str">
            <v>115461383X</v>
          </cell>
          <cell r="B1014" t="str">
            <v>SD-3 27.0MHz T/R 24 Tape</v>
          </cell>
          <cell r="C1014">
            <v>10</v>
          </cell>
        </row>
        <row r="1015">
          <cell r="A1015" t="str">
            <v>115461163X</v>
          </cell>
          <cell r="B1015" t="str">
            <v>SD-3 12.288MHz   24 Tape</v>
          </cell>
          <cell r="C1015">
            <v>10</v>
          </cell>
        </row>
        <row r="1016">
          <cell r="A1016">
            <v>1154604900</v>
          </cell>
          <cell r="B1016" t="str">
            <v>HC-49U 14.31818M 17P KDK</v>
          </cell>
          <cell r="C1016">
            <v>2</v>
          </cell>
        </row>
        <row r="1017">
          <cell r="A1017">
            <v>1154605660</v>
          </cell>
          <cell r="B1017" t="str">
            <v>HC-49/U 28.63636MHz KDK</v>
          </cell>
          <cell r="C1017">
            <v>0</v>
          </cell>
        </row>
        <row r="1018">
          <cell r="A1018">
            <v>1111231020</v>
          </cell>
          <cell r="B1018" t="str">
            <v>BU6720GS</v>
          </cell>
          <cell r="C1018">
            <v>1</v>
          </cell>
        </row>
        <row r="1019">
          <cell r="A1019">
            <v>1111231130</v>
          </cell>
          <cell r="B1019" t="str">
            <v>HD49323AF</v>
          </cell>
          <cell r="C1019">
            <v>1</v>
          </cell>
        </row>
        <row r="1020">
          <cell r="A1020">
            <v>1111231260</v>
          </cell>
          <cell r="B1020" t="str">
            <v>UPD780054GK-A16-9EU</v>
          </cell>
          <cell r="C1020">
            <v>1</v>
          </cell>
        </row>
        <row r="1021">
          <cell r="A1021">
            <v>1111232630</v>
          </cell>
          <cell r="B1021" t="str">
            <v>UPD780054GK-A19-9EU</v>
          </cell>
          <cell r="C1021">
            <v>1</v>
          </cell>
        </row>
        <row r="1022">
          <cell r="A1022">
            <v>1113169440</v>
          </cell>
          <cell r="B1022" t="str">
            <v>SR02120</v>
          </cell>
          <cell r="C1022">
            <v>1</v>
          </cell>
        </row>
        <row r="1023">
          <cell r="A1023">
            <v>1113169530</v>
          </cell>
          <cell r="B1023" t="str">
            <v>HD49334F</v>
          </cell>
          <cell r="C1023">
            <v>5</v>
          </cell>
        </row>
        <row r="1024">
          <cell r="A1024" t="str">
            <v>115221295D</v>
          </cell>
          <cell r="B1024" t="str">
            <v>CMS40P MAIN P4G 230*310</v>
          </cell>
          <cell r="C1024">
            <v>0</v>
          </cell>
        </row>
        <row r="1025">
          <cell r="A1025">
            <v>1152219160</v>
          </cell>
          <cell r="B1025" t="str">
            <v>P6G-CMS161D MAIN 230*330</v>
          </cell>
          <cell r="C1025">
            <v>0</v>
          </cell>
        </row>
        <row r="1026">
          <cell r="A1026">
            <v>1152706550</v>
          </cell>
          <cell r="B1026" t="str">
            <v xml:space="preserve">CMS40P-SUB-PCB </v>
          </cell>
          <cell r="C1026">
            <v>0</v>
          </cell>
        </row>
        <row r="1027">
          <cell r="A1027">
            <v>1152707890</v>
          </cell>
          <cell r="B1027" t="str">
            <v>P2G-CMS160D SW   154*330</v>
          </cell>
          <cell r="C1027">
            <v>0</v>
          </cell>
        </row>
        <row r="1028">
          <cell r="A1028">
            <v>1152707960</v>
          </cell>
          <cell r="B1028" t="str">
            <v>P4G-CMS90D SW    154*318</v>
          </cell>
          <cell r="C1028">
            <v>0</v>
          </cell>
        </row>
        <row r="1029">
          <cell r="A1029">
            <v>1152708310</v>
          </cell>
          <cell r="B1029" t="str">
            <v>P2G-CMS160D BNC  180*310</v>
          </cell>
          <cell r="C1029">
            <v>0</v>
          </cell>
        </row>
        <row r="1030">
          <cell r="A1030">
            <v>1152708480</v>
          </cell>
          <cell r="B1030" t="str">
            <v>P2G-CMS90D BNC   154*311</v>
          </cell>
          <cell r="C1030">
            <v>0</v>
          </cell>
        </row>
        <row r="1031">
          <cell r="A1031" t="str">
            <v>115221905B</v>
          </cell>
          <cell r="B1031" t="str">
            <v>P6G-TCR0350 FRONT PCB</v>
          </cell>
          <cell r="C1031">
            <v>0</v>
          </cell>
        </row>
        <row r="1032">
          <cell r="A1032" t="str">
            <v>115221929B</v>
          </cell>
          <cell r="B1032" t="str">
            <v>P6G-CC110 187*154</v>
          </cell>
          <cell r="C1032">
            <v>0</v>
          </cell>
        </row>
        <row r="1033">
          <cell r="A1033">
            <v>1152220070</v>
          </cell>
          <cell r="B1033" t="str">
            <v>P4G-CV14 POWER</v>
          </cell>
          <cell r="C1033">
            <v>0</v>
          </cell>
        </row>
        <row r="1034">
          <cell r="A1034">
            <v>1152711590</v>
          </cell>
          <cell r="B1034" t="str">
            <v>P2G-CV14 REAR 112*116</v>
          </cell>
          <cell r="C1034">
            <v>0</v>
          </cell>
        </row>
        <row r="1035">
          <cell r="A1035" t="str">
            <v>115270857B</v>
          </cell>
          <cell r="B1035" t="str">
            <v>P2G-CP10ALCOMPPCB154*145</v>
          </cell>
          <cell r="C1035">
            <v>0</v>
          </cell>
        </row>
        <row r="1036">
          <cell r="A1036" t="str">
            <v>115270893B</v>
          </cell>
          <cell r="B1036" t="str">
            <v>P2G-CP40SAL COMP 230*230</v>
          </cell>
          <cell r="C1036">
            <v>0</v>
          </cell>
        </row>
        <row r="1037">
          <cell r="A1037">
            <v>1152124190</v>
          </cell>
          <cell r="B1037" t="str">
            <v>P2G-CPV09 FRONT 154*212</v>
          </cell>
          <cell r="C1037">
            <v>0</v>
          </cell>
        </row>
        <row r="1038">
          <cell r="A1038" t="str">
            <v>115212408B</v>
          </cell>
          <cell r="B1038" t="str">
            <v>P2G-CPV09 POWER 154*164</v>
          </cell>
          <cell r="C1038">
            <v>0</v>
          </cell>
        </row>
        <row r="1039">
          <cell r="A1039" t="str">
            <v>115271085A</v>
          </cell>
          <cell r="B1039" t="str">
            <v>P2G-CPV09 MAIN 230*270</v>
          </cell>
          <cell r="C1039">
            <v>0</v>
          </cell>
        </row>
        <row r="1040">
          <cell r="A1040" t="str">
            <v>115280641B</v>
          </cell>
          <cell r="B1040" t="str">
            <v>P4G-TCR0350 POWER PCB</v>
          </cell>
          <cell r="C1040">
            <v>0</v>
          </cell>
        </row>
        <row r="1041">
          <cell r="A1041">
            <v>1152711400</v>
          </cell>
          <cell r="B1041" t="str">
            <v>P2G-CV11 REAR 112*116</v>
          </cell>
          <cell r="C1041">
            <v>0</v>
          </cell>
        </row>
        <row r="1042">
          <cell r="A1042">
            <v>1152711950</v>
          </cell>
          <cell r="B1042" t="str">
            <v>P2G-CPV04 Fukugo 236*180</v>
          </cell>
          <cell r="C1042">
            <v>0</v>
          </cell>
        </row>
        <row r="1043">
          <cell r="A1043">
            <v>1152806740</v>
          </cell>
          <cell r="B1043" t="str">
            <v>P4G-CV40 POWER 112*186</v>
          </cell>
          <cell r="C1043">
            <v>0</v>
          </cell>
        </row>
        <row r="1044">
          <cell r="A1044">
            <v>1152807110</v>
          </cell>
          <cell r="B1044" t="str">
            <v>P4G-CV20 POWER 112*124</v>
          </cell>
          <cell r="C1044">
            <v>0</v>
          </cell>
        </row>
        <row r="1045">
          <cell r="A1045" t="str">
            <v>111317194X</v>
          </cell>
          <cell r="B1045" t="str">
            <v>TC4S11F  TE85L CHIP</v>
          </cell>
          <cell r="C1045">
            <v>20</v>
          </cell>
        </row>
        <row r="1046">
          <cell r="A1046" t="str">
            <v>111310483X</v>
          </cell>
          <cell r="B1046" t="str">
            <v>TC7S14F     TE85L  CHIP</v>
          </cell>
          <cell r="C1046">
            <v>100</v>
          </cell>
        </row>
        <row r="1047">
          <cell r="A1047" t="str">
            <v>111066748X</v>
          </cell>
          <cell r="B1047" t="str">
            <v>NJM2241TE1 24mm</v>
          </cell>
          <cell r="C1047">
            <v>10</v>
          </cell>
        </row>
        <row r="1048">
          <cell r="A1048" t="str">
            <v>111066757X</v>
          </cell>
          <cell r="B1048" t="str">
            <v>NJM12103 TE3 12mm</v>
          </cell>
          <cell r="C1048">
            <v>20</v>
          </cell>
        </row>
        <row r="1049">
          <cell r="A1049" t="str">
            <v>111068625X</v>
          </cell>
          <cell r="B1049" t="str">
            <v>NJM2520M  TE1  16mm</v>
          </cell>
          <cell r="C1049">
            <v>20</v>
          </cell>
        </row>
        <row r="1050">
          <cell r="A1050" t="str">
            <v>113326062X</v>
          </cell>
          <cell r="B1050" t="str">
            <v>MVK 10V 220MF 24mm</v>
          </cell>
          <cell r="C1050">
            <v>20</v>
          </cell>
        </row>
        <row r="1051">
          <cell r="A1051" t="str">
            <v>113420924X</v>
          </cell>
          <cell r="B1051" t="str">
            <v>PXA 10VC 120MF    TAPING</v>
          </cell>
          <cell r="C1051">
            <v>20</v>
          </cell>
        </row>
        <row r="1052">
          <cell r="A1052" t="str">
            <v>113329915X</v>
          </cell>
          <cell r="B1052" t="str">
            <v>PXA 10VC 270MF  TAPING</v>
          </cell>
          <cell r="C1052">
            <v>20</v>
          </cell>
        </row>
        <row r="1053">
          <cell r="A1053" t="str">
            <v>113329928X</v>
          </cell>
          <cell r="B1053" t="str">
            <v>PXA 6.3VC 330MF  TAPING</v>
          </cell>
          <cell r="C1053">
            <v>20</v>
          </cell>
        </row>
        <row r="1054">
          <cell r="A1054" t="str">
            <v>114110774X</v>
          </cell>
          <cell r="B1054" t="str">
            <v>WTU1800 Coil CP55 TAPING</v>
          </cell>
          <cell r="C1054">
            <v>5</v>
          </cell>
        </row>
        <row r="1055">
          <cell r="A1055" t="str">
            <v>114198158X</v>
          </cell>
          <cell r="B1055" t="str">
            <v>Coil CDRH74 39MH       16 Tape</v>
          </cell>
          <cell r="C1055">
            <v>5</v>
          </cell>
        </row>
        <row r="1056">
          <cell r="A1056">
            <v>1010479190</v>
          </cell>
          <cell r="B1056" t="str">
            <v>CMS40P Front Panel</v>
          </cell>
          <cell r="C1056">
            <v>0</v>
          </cell>
        </row>
        <row r="1057">
          <cell r="A1057" t="str">
            <v>101048196A</v>
          </cell>
          <cell r="B1057" t="str">
            <v>CMS90S Front Panel</v>
          </cell>
          <cell r="C1057">
            <v>0</v>
          </cell>
        </row>
        <row r="1058">
          <cell r="A1058" t="str">
            <v>101048174A</v>
          </cell>
          <cell r="B1058" t="str">
            <v>CMS160S Front Panel</v>
          </cell>
          <cell r="C1058">
            <v>0</v>
          </cell>
        </row>
        <row r="1059">
          <cell r="A1059">
            <v>1010487500</v>
          </cell>
          <cell r="B1059" t="str">
            <v>CPV04 Front Panel W/silk printing</v>
          </cell>
          <cell r="C1059">
            <v>0</v>
          </cell>
        </row>
        <row r="1060">
          <cell r="A1060" t="str">
            <v>114017309C</v>
          </cell>
          <cell r="B1060" t="str">
            <v>PT-651 Power Transformer</v>
          </cell>
          <cell r="C1060">
            <v>0</v>
          </cell>
        </row>
        <row r="1061">
          <cell r="A1061">
            <v>1240432370</v>
          </cell>
          <cell r="B1061" t="str">
            <v>Jumper 0.6*4.6*3/5*4.6</v>
          </cell>
          <cell r="C1061">
            <v>0</v>
          </cell>
        </row>
        <row r="1062">
          <cell r="A1062">
            <v>1151210120</v>
          </cell>
          <cell r="B1062" t="str">
            <v>SSTP12P-06R Slide SW</v>
          </cell>
          <cell r="C1062">
            <v>3</v>
          </cell>
        </row>
        <row r="1063">
          <cell r="A1063">
            <v>1141954010</v>
          </cell>
          <cell r="B1063" t="str">
            <v>RCR-664D 101K</v>
          </cell>
          <cell r="C1063">
            <v>4</v>
          </cell>
        </row>
        <row r="1064">
          <cell r="A1064">
            <v>1141107160</v>
          </cell>
          <cell r="B1064" t="str">
            <v>P-S7B 10.7M FM-DET Coil</v>
          </cell>
          <cell r="C1064">
            <v>2</v>
          </cell>
        </row>
        <row r="1065">
          <cell r="A1065">
            <v>1110831650</v>
          </cell>
          <cell r="B1065" t="str">
            <v>MO34PC LED(RED)</v>
          </cell>
          <cell r="C1065">
            <v>18</v>
          </cell>
        </row>
        <row r="1066">
          <cell r="A1066">
            <v>1151224170</v>
          </cell>
          <cell r="B1066" t="str">
            <v>SHB-23P-05B Slide Switch</v>
          </cell>
          <cell r="C1066">
            <v>2</v>
          </cell>
        </row>
        <row r="1067">
          <cell r="A1067">
            <v>1110831780</v>
          </cell>
          <cell r="B1067" t="str">
            <v>MO34GC LED(GRN)</v>
          </cell>
          <cell r="C1067">
            <v>27</v>
          </cell>
        </row>
        <row r="1068">
          <cell r="A1068">
            <v>1140518570</v>
          </cell>
          <cell r="B1068" t="str">
            <v>RCH-110 391K</v>
          </cell>
          <cell r="C1068">
            <v>1</v>
          </cell>
        </row>
        <row r="1069">
          <cell r="A1069">
            <v>1240271870</v>
          </cell>
          <cell r="B1069" t="str">
            <v>ST-311-9PH</v>
          </cell>
          <cell r="C1069">
            <v>10</v>
          </cell>
        </row>
        <row r="1070">
          <cell r="A1070">
            <v>1230332970</v>
          </cell>
          <cell r="B1070" t="str">
            <v>WTJ032-04BB</v>
          </cell>
          <cell r="C1070">
            <v>4</v>
          </cell>
        </row>
        <row r="1071">
          <cell r="A1071">
            <v>1010845500</v>
          </cell>
          <cell r="B1071" t="str">
            <v>Heat Sink 2511-50</v>
          </cell>
          <cell r="C1071">
            <v>4</v>
          </cell>
        </row>
        <row r="1072">
          <cell r="A1072">
            <v>1020240920</v>
          </cell>
          <cell r="B1072" t="str">
            <v>CMS160D Led Spacer Led-4.2</v>
          </cell>
          <cell r="C1072">
            <v>0</v>
          </cell>
        </row>
        <row r="1073">
          <cell r="A1073">
            <v>1155117270</v>
          </cell>
          <cell r="B1073" t="str">
            <v>CMS160D Rubber Keypad</v>
          </cell>
          <cell r="C1073">
            <v>0</v>
          </cell>
        </row>
        <row r="1074">
          <cell r="A1074">
            <v>1021539650</v>
          </cell>
          <cell r="B1074" t="str">
            <v>CMS160D Knob Guide</v>
          </cell>
          <cell r="C1074">
            <v>0</v>
          </cell>
        </row>
        <row r="1075">
          <cell r="A1075" t="str">
            <v>V063800260</v>
          </cell>
          <cell r="B1075" t="str">
            <v>S Washer M4 SWHR4 ZNC</v>
          </cell>
          <cell r="C1075">
            <v>0</v>
          </cell>
        </row>
        <row r="1076">
          <cell r="A1076">
            <v>1230208390</v>
          </cell>
          <cell r="B1076" t="str">
            <v>D Sub Shield CoverJ-C25-2C25-1C</v>
          </cell>
          <cell r="C1076">
            <v>0</v>
          </cell>
        </row>
        <row r="1077">
          <cell r="A1077">
            <v>1010845050</v>
          </cell>
          <cell r="B1077" t="str">
            <v>P300 Conductor Rubber 30x30x4.5(t)mm</v>
          </cell>
          <cell r="C1077">
            <v>0</v>
          </cell>
        </row>
        <row r="1078">
          <cell r="A1078">
            <v>1230211570</v>
          </cell>
          <cell r="B1078" t="str">
            <v>D Sub Connetor P/N103-0096-01</v>
          </cell>
          <cell r="C1078">
            <v>0</v>
          </cell>
        </row>
        <row r="1079">
          <cell r="A1079">
            <v>1141950430</v>
          </cell>
          <cell r="B1079" t="str">
            <v>RCH-895-101K Coil</v>
          </cell>
          <cell r="C1079">
            <v>0</v>
          </cell>
        </row>
        <row r="1080">
          <cell r="A1080">
            <v>1350105380</v>
          </cell>
          <cell r="B1080" t="str">
            <v>TOA Tape (48*50M）</v>
          </cell>
          <cell r="C1080">
            <v>33</v>
          </cell>
        </row>
        <row r="1081">
          <cell r="A1081">
            <v>1021114510</v>
          </cell>
          <cell r="B1081" t="str">
            <v>YW450 Spring</v>
          </cell>
          <cell r="C1081">
            <v>3</v>
          </cell>
        </row>
        <row r="1082">
          <cell r="A1082" t="str">
            <v>102215706A</v>
          </cell>
          <cell r="B1082" t="str">
            <v>Clip for C-CC10ZL</v>
          </cell>
          <cell r="C1082">
            <v>3</v>
          </cell>
        </row>
        <row r="1083">
          <cell r="A1083">
            <v>1021541190</v>
          </cell>
          <cell r="B1083" t="str">
            <v>TCR0420 Mount base</v>
          </cell>
          <cell r="C1083">
            <v>1</v>
          </cell>
        </row>
        <row r="1084">
          <cell r="A1084">
            <v>1253182000</v>
          </cell>
          <cell r="B1084" t="str">
            <v>YA-304 UL POWER CORD</v>
          </cell>
          <cell r="C1084">
            <v>0</v>
          </cell>
        </row>
        <row r="1085">
          <cell r="A1085" t="str">
            <v>V063100650</v>
          </cell>
          <cell r="B1085" t="str">
            <v>+Bind B 4X10 FE ZNC</v>
          </cell>
          <cell r="C1085">
            <v>0</v>
          </cell>
        </row>
        <row r="1086">
          <cell r="A1086" t="str">
            <v>V063100780</v>
          </cell>
          <cell r="B1086" t="str">
            <v>+Bind B 3X8  FE NI</v>
          </cell>
          <cell r="C1086">
            <v>60</v>
          </cell>
        </row>
        <row r="1087">
          <cell r="A1087" t="str">
            <v>V063800130</v>
          </cell>
          <cell r="B1087" t="str">
            <v>S Washer M3   FE ZNC</v>
          </cell>
          <cell r="C1087">
            <v>0</v>
          </cell>
        </row>
        <row r="1088">
          <cell r="A1088" t="str">
            <v>V060300860</v>
          </cell>
          <cell r="B1088" t="str">
            <v>+Bind 4*35 FE NI</v>
          </cell>
          <cell r="C1088">
            <v>0</v>
          </cell>
        </row>
        <row r="1089">
          <cell r="A1089" t="str">
            <v>V063700180</v>
          </cell>
          <cell r="B1089" t="str">
            <v>Washer  3X8X0.5 FE ZNC</v>
          </cell>
          <cell r="C1089">
            <v>0</v>
          </cell>
        </row>
        <row r="1090">
          <cell r="A1090" t="str">
            <v>V066200160</v>
          </cell>
          <cell r="B1090" t="str">
            <v>+Flat B 3*8 FE NI</v>
          </cell>
          <cell r="C1090">
            <v>0</v>
          </cell>
        </row>
        <row r="1091">
          <cell r="A1091" t="str">
            <v>V060300310</v>
          </cell>
          <cell r="B1091" t="str">
            <v>+Bind 4X15 FE ZNC</v>
          </cell>
          <cell r="C1091">
            <v>0</v>
          </cell>
        </row>
        <row r="1092">
          <cell r="A1092" t="str">
            <v>V060300260</v>
          </cell>
          <cell r="B1092" t="str">
            <v>+Bind 4X10 FE ZNC</v>
          </cell>
          <cell r="C1092">
            <v>0</v>
          </cell>
        </row>
        <row r="1093">
          <cell r="A1093" t="str">
            <v>V060100150</v>
          </cell>
          <cell r="B1093" t="str">
            <v>+Pan 3*6 3 Set Screw P4 FEZNC</v>
          </cell>
          <cell r="C1093">
            <v>0</v>
          </cell>
        </row>
        <row r="1094">
          <cell r="A1094" t="str">
            <v>V063600150</v>
          </cell>
          <cell r="B1094" t="str">
            <v>Flange Nut M4 FE ZNC</v>
          </cell>
          <cell r="C1094">
            <v>0</v>
          </cell>
        </row>
        <row r="1095">
          <cell r="A1095" t="str">
            <v>V060300570</v>
          </cell>
          <cell r="B1095" t="str">
            <v>+Bind  3X4  FE ZNC</v>
          </cell>
          <cell r="C1095">
            <v>0</v>
          </cell>
        </row>
        <row r="1096">
          <cell r="A1096" t="str">
            <v>V063100540</v>
          </cell>
          <cell r="B1096" t="str">
            <v>+Bind B 3X8  FE ZNC</v>
          </cell>
          <cell r="C1096">
            <v>0</v>
          </cell>
        </row>
        <row r="1097">
          <cell r="A1097" t="str">
            <v>V060300680</v>
          </cell>
          <cell r="B1097" t="str">
            <v>+Bind  3X6  FE ZNC</v>
          </cell>
          <cell r="C1097">
            <v>0</v>
          </cell>
        </row>
        <row r="1098">
          <cell r="A1098" t="str">
            <v>V063100100</v>
          </cell>
          <cell r="B1098" t="str">
            <v>+Bind B  3X8  FE ZNC-BLK</v>
          </cell>
          <cell r="C1098">
            <v>0</v>
          </cell>
        </row>
        <row r="1099">
          <cell r="A1099" t="str">
            <v>V063100380</v>
          </cell>
          <cell r="B1099" t="str">
            <v>+Bind B 3X12 FE ZNC</v>
          </cell>
          <cell r="C1099">
            <v>0</v>
          </cell>
        </row>
        <row r="1100">
          <cell r="A1100" t="str">
            <v xml:space="preserve">V063100450 </v>
          </cell>
          <cell r="B1100" t="str">
            <v>+Bind B 3X6  FE ZNC</v>
          </cell>
          <cell r="C1100">
            <v>0</v>
          </cell>
        </row>
        <row r="1101">
          <cell r="A1101" t="str">
            <v>V060300480</v>
          </cell>
          <cell r="B1101" t="str">
            <v>+Bind   3X6  FE NI</v>
          </cell>
          <cell r="C1101">
            <v>0</v>
          </cell>
        </row>
        <row r="1102">
          <cell r="A1102" t="str">
            <v>V060300710</v>
          </cell>
          <cell r="B1102" t="str">
            <v>+Bind  4X8  FE ZNC-BLK</v>
          </cell>
          <cell r="C1102">
            <v>0</v>
          </cell>
        </row>
        <row r="1103">
          <cell r="A1103" t="str">
            <v>V060300130</v>
          </cell>
          <cell r="B1103" t="str">
            <v>+Bind 3X8 FE ZNC</v>
          </cell>
          <cell r="C1103">
            <v>0</v>
          </cell>
        </row>
        <row r="1104">
          <cell r="A1104" t="str">
            <v>V066000120</v>
          </cell>
          <cell r="B1104" t="str">
            <v>+Pan B 3X8 FE ZNC</v>
          </cell>
          <cell r="C1104">
            <v>0</v>
          </cell>
        </row>
        <row r="1105">
          <cell r="A1105" t="str">
            <v>V060301050</v>
          </cell>
          <cell r="B1105" t="str">
            <v>+Bind 2.5*7.5*S4 NI</v>
          </cell>
          <cell r="C1105">
            <v>6</v>
          </cell>
        </row>
        <row r="1106">
          <cell r="A1106" t="str">
            <v>V060300930</v>
          </cell>
          <cell r="B1106" t="str">
            <v>+Bind 3*8 FE NI</v>
          </cell>
          <cell r="C1106">
            <v>8</v>
          </cell>
        </row>
        <row r="1107">
          <cell r="A1107" t="str">
            <v>V066200290</v>
          </cell>
          <cell r="B1107" t="str">
            <v>+Flat B 2.6*5 FE NI</v>
          </cell>
          <cell r="C1107">
            <v>6</v>
          </cell>
        </row>
        <row r="1108">
          <cell r="A1108" t="str">
            <v>V060600250</v>
          </cell>
          <cell r="B1108" t="str">
            <v>+Pan B 2.6*6 FE ZNC-BLK</v>
          </cell>
          <cell r="C1108">
            <v>209</v>
          </cell>
        </row>
        <row r="1109">
          <cell r="A1109" t="str">
            <v>V060100590</v>
          </cell>
          <cell r="B1109" t="str">
            <v>+Pan 2x3 FE ZNC- BLK</v>
          </cell>
          <cell r="C1109">
            <v>12</v>
          </cell>
        </row>
        <row r="1110">
          <cell r="A1110" t="str">
            <v>V060100280</v>
          </cell>
          <cell r="B1110" t="str">
            <v>+Pan 3*8 3 Set screw  P4 FEZNC</v>
          </cell>
          <cell r="C1110">
            <v>4</v>
          </cell>
        </row>
        <row r="1111">
          <cell r="A1111" t="str">
            <v>V063100900</v>
          </cell>
          <cell r="B1111" t="str">
            <v>+Bind B 3X10 FE ZNC</v>
          </cell>
          <cell r="C1111">
            <v>0</v>
          </cell>
        </row>
        <row r="1112">
          <cell r="A1112" t="str">
            <v>V060100330</v>
          </cell>
          <cell r="B1112" t="str">
            <v>+Pan 3*10 3 Set screw  P4 FEZNC</v>
          </cell>
          <cell r="C1112">
            <v>80</v>
          </cell>
        </row>
        <row r="1113">
          <cell r="A1113" t="str">
            <v>V063600280</v>
          </cell>
          <cell r="B1113" t="str">
            <v>Flange Nut M3 FE ZNC</v>
          </cell>
          <cell r="C1113">
            <v>0</v>
          </cell>
        </row>
        <row r="1114">
          <cell r="A1114">
            <v>1253181740</v>
          </cell>
          <cell r="B1114" t="str">
            <v>YA-301 CEE POWER CORD</v>
          </cell>
          <cell r="C1114">
            <v>0</v>
          </cell>
        </row>
        <row r="1115">
          <cell r="A1115">
            <v>1060100330</v>
          </cell>
          <cell r="B1115" t="str">
            <v>+Pan 2X4  FE ZNC</v>
          </cell>
          <cell r="C1115">
            <v>6</v>
          </cell>
        </row>
        <row r="1116">
          <cell r="A1116">
            <v>1060380240</v>
          </cell>
          <cell r="B1116" t="str">
            <v>+Bind Screw (M3*14*S4)</v>
          </cell>
          <cell r="C1116">
            <v>1</v>
          </cell>
        </row>
        <row r="1117">
          <cell r="A1117">
            <v>6060111300</v>
          </cell>
          <cell r="B1117" t="str">
            <v>+Pan 2X4  FE NI (OEM)</v>
          </cell>
          <cell r="C1117">
            <v>8</v>
          </cell>
        </row>
        <row r="1118">
          <cell r="A1118">
            <v>1012151890</v>
          </cell>
          <cell r="B1118" t="str">
            <v>ZCYH601Front</v>
          </cell>
          <cell r="C1118">
            <v>47</v>
          </cell>
        </row>
        <row r="1119">
          <cell r="A1119">
            <v>1050269560</v>
          </cell>
          <cell r="B1119" t="str">
            <v>O Ring 8.8*1.9 EPDM40</v>
          </cell>
          <cell r="C1119">
            <v>3</v>
          </cell>
        </row>
        <row r="1120">
          <cell r="A1120">
            <v>1020244340</v>
          </cell>
          <cell r="B1120" t="str">
            <v>BSB2016 Sleeve L=16</v>
          </cell>
          <cell r="C1120">
            <v>0</v>
          </cell>
        </row>
        <row r="1121">
          <cell r="A1121" t="str">
            <v>V258000640</v>
          </cell>
          <cell r="B1121" t="str">
            <v>UL LEAD WIRE 1672#22 BLK 2000F/ROLL</v>
          </cell>
          <cell r="C1121">
            <v>0</v>
          </cell>
        </row>
        <row r="1122">
          <cell r="A1122" t="str">
            <v>V258000530</v>
          </cell>
          <cell r="B1122" t="str">
            <v>UL LEAD WIRE 1672#22 WHT 2000F/ROLL</v>
          </cell>
          <cell r="C1122">
            <v>0</v>
          </cell>
        </row>
        <row r="1123">
          <cell r="A1123" t="str">
            <v>V258000770</v>
          </cell>
          <cell r="B1123" t="str">
            <v>UL LEAD WIRE 1015#18 GRN/YEL 2000F/ROLL</v>
          </cell>
          <cell r="C1123">
            <v>1</v>
          </cell>
        </row>
        <row r="1124">
          <cell r="A1124" t="str">
            <v>V312100170</v>
          </cell>
          <cell r="B1124" t="str">
            <v>Blank Name Plate 55*36mm</v>
          </cell>
          <cell r="C1124">
            <v>150</v>
          </cell>
        </row>
        <row r="1125">
          <cell r="A1125" t="str">
            <v>115230521A</v>
          </cell>
          <cell r="B1125" t="str">
            <v>CP40SAL Sub PCB</v>
          </cell>
          <cell r="C1125">
            <v>1</v>
          </cell>
        </row>
        <row r="1126">
          <cell r="A1126">
            <v>1021541080</v>
          </cell>
          <cell r="B1126" t="str">
            <v>CCC150 Mount Base</v>
          </cell>
          <cell r="C1126">
            <v>5</v>
          </cell>
        </row>
        <row r="1127">
          <cell r="A1127">
            <v>1022141780</v>
          </cell>
          <cell r="B1127" t="str">
            <v>Cramp F4052A</v>
          </cell>
          <cell r="C1127">
            <v>8</v>
          </cell>
        </row>
        <row r="1128">
          <cell r="A1128">
            <v>1255120150</v>
          </cell>
          <cell r="B1128" t="str">
            <v>CCV20 Seal Osae Kanagu</v>
          </cell>
          <cell r="C1128">
            <v>0</v>
          </cell>
        </row>
        <row r="1129">
          <cell r="A1129">
            <v>1023192800</v>
          </cell>
          <cell r="B1129" t="str">
            <v>C2900 KYA Rear</v>
          </cell>
          <cell r="C1129">
            <v>0</v>
          </cell>
        </row>
        <row r="1130">
          <cell r="A1130">
            <v>1311784010</v>
          </cell>
          <cell r="B1130" t="str">
            <v>VC2300 Cover Label</v>
          </cell>
          <cell r="C1130">
            <v>0</v>
          </cell>
        </row>
        <row r="1131">
          <cell r="A1131">
            <v>1012149330</v>
          </cell>
          <cell r="B1131" t="str">
            <v>C2900 Top Case</v>
          </cell>
          <cell r="C1131">
            <v>5</v>
          </cell>
        </row>
        <row r="1132">
          <cell r="A1132" t="str">
            <v>102313822C</v>
          </cell>
          <cell r="B1132" t="str">
            <v>CBC31Camera mount bracket</v>
          </cell>
          <cell r="C1132">
            <v>1</v>
          </cell>
        </row>
        <row r="1133">
          <cell r="A1133">
            <v>1240431270</v>
          </cell>
          <cell r="B1133" t="str">
            <v>Wire Joints TM-1</v>
          </cell>
          <cell r="C1133">
            <v>0</v>
          </cell>
        </row>
        <row r="1134">
          <cell r="A1134">
            <v>1312765320</v>
          </cell>
          <cell r="B1134" t="str">
            <v>CC5220 Safety Earth Mark</v>
          </cell>
          <cell r="C1134">
            <v>1</v>
          </cell>
        </row>
        <row r="1135">
          <cell r="A1135">
            <v>1240312980</v>
          </cell>
          <cell r="B1135" t="str">
            <v>Terminal Lug 4MM</v>
          </cell>
          <cell r="C1135">
            <v>0</v>
          </cell>
        </row>
        <row r="1136">
          <cell r="A1136">
            <v>1020215360</v>
          </cell>
          <cell r="B1136" t="str">
            <v>RCM-6 PCB Support</v>
          </cell>
          <cell r="C1136">
            <v>0</v>
          </cell>
        </row>
        <row r="1137">
          <cell r="A1137">
            <v>1021522050</v>
          </cell>
          <cell r="B1137" t="str">
            <v xml:space="preserve">WT760 Knob Joint </v>
          </cell>
          <cell r="C1137">
            <v>0</v>
          </cell>
        </row>
        <row r="1138">
          <cell r="A1138">
            <v>1022173770</v>
          </cell>
          <cell r="B1138" t="str">
            <v>E1231 SW Pixing Plate</v>
          </cell>
          <cell r="C1138">
            <v>0</v>
          </cell>
        </row>
        <row r="1139">
          <cell r="A1139" t="str">
            <v>V255100150</v>
          </cell>
          <cell r="B1139" t="str">
            <v>KI Band 100MM (YJ-100)</v>
          </cell>
          <cell r="C1139">
            <v>0</v>
          </cell>
        </row>
        <row r="1140">
          <cell r="A1140">
            <v>1230531760</v>
          </cell>
          <cell r="B1140" t="str">
            <v>AC Socket SS-6C</v>
          </cell>
          <cell r="C1140">
            <v>2</v>
          </cell>
        </row>
        <row r="1141">
          <cell r="A1141">
            <v>1230208110</v>
          </cell>
          <cell r="B1141" t="str">
            <v xml:space="preserve">D SUB 213A-25DSBAAA3 </v>
          </cell>
          <cell r="C1141">
            <v>0</v>
          </cell>
        </row>
        <row r="1142">
          <cell r="A1142">
            <v>1010475400</v>
          </cell>
          <cell r="B1142" t="str">
            <v>CP10AL Front Panel</v>
          </cell>
          <cell r="C1142">
            <v>0</v>
          </cell>
        </row>
        <row r="1143">
          <cell r="A1143">
            <v>1010488680</v>
          </cell>
          <cell r="B1143" t="str">
            <v>ZPCD901J Front panel painting</v>
          </cell>
          <cell r="C1143">
            <v>0</v>
          </cell>
        </row>
        <row r="1144">
          <cell r="A1144">
            <v>1010487740</v>
          </cell>
          <cell r="B1144" t="str">
            <v xml:space="preserve">S2950 Front panel painting </v>
          </cell>
          <cell r="C1144">
            <v>10</v>
          </cell>
        </row>
        <row r="1145">
          <cell r="A1145">
            <v>1010486460</v>
          </cell>
          <cell r="B1145" t="str">
            <v xml:space="preserve">CPV09 Front panel painting </v>
          </cell>
          <cell r="C1145">
            <v>0</v>
          </cell>
        </row>
        <row r="1146">
          <cell r="A1146" t="str">
            <v>101047559A</v>
          </cell>
          <cell r="B1146" t="str">
            <v>CP40L Front Panel</v>
          </cell>
          <cell r="C1146">
            <v>4</v>
          </cell>
        </row>
        <row r="1147">
          <cell r="A1147">
            <v>1230526100</v>
          </cell>
          <cell r="B1147" t="str">
            <v>AC Inlet SS-7B</v>
          </cell>
          <cell r="C1147">
            <v>0</v>
          </cell>
        </row>
        <row r="1148">
          <cell r="A1148">
            <v>1120439370</v>
          </cell>
          <cell r="B1148" t="str">
            <v>RD1631111009-2MA(DT)</v>
          </cell>
          <cell r="C1148">
            <v>0</v>
          </cell>
        </row>
        <row r="1149">
          <cell r="A1149">
            <v>1255117170</v>
          </cell>
          <cell r="B1149" t="str">
            <v>Wire Mount MWS-6</v>
          </cell>
          <cell r="C1149">
            <v>0</v>
          </cell>
        </row>
        <row r="1150">
          <cell r="A1150">
            <v>1021511230</v>
          </cell>
          <cell r="B1150" t="str">
            <v>D4 Knob Guide Black</v>
          </cell>
          <cell r="C1150">
            <v>2</v>
          </cell>
        </row>
        <row r="1151">
          <cell r="A1151">
            <v>1210149000</v>
          </cell>
          <cell r="B1151" t="str">
            <v>Push Knob 10 BLK</v>
          </cell>
          <cell r="C1151">
            <v>0</v>
          </cell>
        </row>
        <row r="1152">
          <cell r="A1152">
            <v>1020215520</v>
          </cell>
          <cell r="B1152" t="str">
            <v>RCM-8 PCB Support</v>
          </cell>
          <cell r="C1152">
            <v>0</v>
          </cell>
        </row>
        <row r="1153">
          <cell r="A1153">
            <v>1020235920</v>
          </cell>
          <cell r="B1153" t="str">
            <v>Support M3*10*5.5</v>
          </cell>
          <cell r="C1153">
            <v>0</v>
          </cell>
        </row>
        <row r="1154">
          <cell r="A1154">
            <v>1240271940</v>
          </cell>
          <cell r="B1154" t="str">
            <v>ST-311/13.2-8PH</v>
          </cell>
          <cell r="C1154">
            <v>0</v>
          </cell>
        </row>
        <row r="1155">
          <cell r="A1155">
            <v>1020243620</v>
          </cell>
          <cell r="B1155" t="str">
            <v>Support M3*8*5.5</v>
          </cell>
          <cell r="C1155">
            <v>0</v>
          </cell>
        </row>
        <row r="1156">
          <cell r="A1156">
            <v>1010475600</v>
          </cell>
          <cell r="B1156" t="str">
            <v>CP40SAL Front Panel</v>
          </cell>
          <cell r="C1156">
            <v>1</v>
          </cell>
        </row>
        <row r="1157">
          <cell r="A1157">
            <v>1145104640</v>
          </cell>
          <cell r="B1157" t="str">
            <v>DC Fan  KD1206PTS2</v>
          </cell>
          <cell r="C1157">
            <v>0</v>
          </cell>
        </row>
        <row r="1158">
          <cell r="A1158" t="str">
            <v>V220100150</v>
          </cell>
          <cell r="B1158" t="str">
            <v>ULTube3/8 T-105BLK L=180</v>
          </cell>
          <cell r="C1158">
            <v>0</v>
          </cell>
        </row>
        <row r="1159">
          <cell r="A1159">
            <v>1012149400</v>
          </cell>
          <cell r="B1159" t="str">
            <v>C2900 Bottom Case</v>
          </cell>
          <cell r="C1159">
            <v>0</v>
          </cell>
        </row>
        <row r="1160">
          <cell r="A1160">
            <v>1012149590</v>
          </cell>
          <cell r="B1160" t="str">
            <v>C2900 Front</v>
          </cell>
          <cell r="C1160">
            <v>0</v>
          </cell>
        </row>
        <row r="1161">
          <cell r="A1161">
            <v>1020244290</v>
          </cell>
          <cell r="B1161" t="str">
            <v>ASB2016 Sleeve L=16</v>
          </cell>
          <cell r="C1161">
            <v>0</v>
          </cell>
        </row>
        <row r="1162">
          <cell r="A1162">
            <v>1050269670</v>
          </cell>
          <cell r="B1162" t="str">
            <v>O Ring 66.6*3.5 EPDM40</v>
          </cell>
          <cell r="C1162">
            <v>1</v>
          </cell>
        </row>
        <row r="1163">
          <cell r="A1163">
            <v>1312767850</v>
          </cell>
          <cell r="B1163" t="str">
            <v>CCV20 Switch Meiban</v>
          </cell>
          <cell r="C1163">
            <v>0</v>
          </cell>
        </row>
        <row r="1164">
          <cell r="A1164" t="str">
            <v>131276792A</v>
          </cell>
          <cell r="B1164" t="str">
            <v>CCV20 Monitor Sutsuryo Meiban</v>
          </cell>
          <cell r="C1164">
            <v>0</v>
          </cell>
        </row>
        <row r="1165">
          <cell r="A1165">
            <v>1240273340</v>
          </cell>
          <cell r="B1165" t="str">
            <v>CCV20 Seal Tona Kanagu</v>
          </cell>
          <cell r="C1165">
            <v>0</v>
          </cell>
        </row>
        <row r="1166">
          <cell r="A1166">
            <v>1023140690</v>
          </cell>
          <cell r="B1166" t="str">
            <v>CCC10ZL Camera Assy Cramp</v>
          </cell>
          <cell r="C1166">
            <v>1</v>
          </cell>
        </row>
        <row r="1167">
          <cell r="A1167">
            <v>1312122040</v>
          </cell>
          <cell r="B1167" t="str">
            <v>VP9103 Teikaku Meiban</v>
          </cell>
          <cell r="C1167">
            <v>0</v>
          </cell>
        </row>
        <row r="1168">
          <cell r="A1168">
            <v>1312122150</v>
          </cell>
          <cell r="B1168" t="str">
            <v>VC4103 Teikaku Meiban</v>
          </cell>
          <cell r="C1168">
            <v>2</v>
          </cell>
        </row>
        <row r="1169">
          <cell r="A1169" t="str">
            <v>101026484A</v>
          </cell>
          <cell r="B1169" t="str">
            <v>CCV10 Front Cover Screen</v>
          </cell>
          <cell r="C1169">
            <v>0</v>
          </cell>
        </row>
        <row r="1170">
          <cell r="A1170">
            <v>1010264110</v>
          </cell>
          <cell r="B1170" t="str">
            <v>C2900 Screen</v>
          </cell>
          <cell r="C1170">
            <v>0</v>
          </cell>
        </row>
        <row r="1171">
          <cell r="A1171" t="str">
            <v>VP9103</v>
          </cell>
          <cell r="B1171" t="str">
            <v>VP9103 Front Panel</v>
          </cell>
          <cell r="C1171">
            <v>0</v>
          </cell>
        </row>
        <row r="1172">
          <cell r="A1172">
            <v>1312768220</v>
          </cell>
          <cell r="B1172" t="str">
            <v>CCV24 Blank Switch NTSC</v>
          </cell>
          <cell r="C1172">
            <v>0</v>
          </cell>
        </row>
        <row r="1173">
          <cell r="A1173">
            <v>1312768440</v>
          </cell>
          <cell r="B1173" t="str">
            <v>CCV24 Blank Switch PAL</v>
          </cell>
          <cell r="C1173">
            <v>0</v>
          </cell>
        </row>
        <row r="1174">
          <cell r="A1174">
            <v>1000728990</v>
          </cell>
          <cell r="B1174" t="str">
            <v>CCD100 DUMMY LENS</v>
          </cell>
          <cell r="C1174">
            <v>1</v>
          </cell>
        </row>
        <row r="1175">
          <cell r="A1175">
            <v>1258028990</v>
          </cell>
          <cell r="B1175" t="str">
            <v>3C2V Coaxial Cable</v>
          </cell>
          <cell r="C1175">
            <v>20</v>
          </cell>
        </row>
        <row r="1176">
          <cell r="A1176">
            <v>7999923040</v>
          </cell>
          <cell r="B1176" t="str">
            <v>Hardener 1690N</v>
          </cell>
          <cell r="C1176">
            <v>0</v>
          </cell>
        </row>
        <row r="1177">
          <cell r="A1177">
            <v>7999925150</v>
          </cell>
          <cell r="B1177" t="str">
            <v>Solvent T-100</v>
          </cell>
          <cell r="C1177">
            <v>0</v>
          </cell>
        </row>
        <row r="1178">
          <cell r="A1178">
            <v>7999923330</v>
          </cell>
          <cell r="B1178" t="str">
            <v>Silk Screen Ink 1690N-DB685 WHT</v>
          </cell>
          <cell r="C1178">
            <v>0</v>
          </cell>
        </row>
        <row r="1179">
          <cell r="A1179">
            <v>7999922980</v>
          </cell>
          <cell r="B1179" t="str">
            <v>Silk Screen Ink 1690N-710 BLK</v>
          </cell>
          <cell r="C1179">
            <v>0</v>
          </cell>
        </row>
        <row r="1180">
          <cell r="A1180">
            <v>7999921020</v>
          </cell>
          <cell r="B1180" t="str">
            <v>Additive Care-39</v>
          </cell>
          <cell r="C1180">
            <v>0</v>
          </cell>
        </row>
        <row r="1181">
          <cell r="A1181" t="str">
            <v>CP-1515</v>
          </cell>
          <cell r="B1181" t="str">
            <v>DE-SOLDER WICK CP -1515 (15X15)</v>
          </cell>
          <cell r="C1181">
            <v>2</v>
          </cell>
        </row>
        <row r="1182">
          <cell r="A1182" t="str">
            <v>CP25B</v>
          </cell>
          <cell r="B1182" t="str">
            <v>DE-SOLDER WICK CP -25B(25X20)</v>
          </cell>
          <cell r="C1182">
            <v>0</v>
          </cell>
        </row>
        <row r="1183">
          <cell r="A1183" t="str">
            <v>V350100150</v>
          </cell>
          <cell r="B1183" t="str">
            <v>OPP TAPE(48*50M) BROWN</v>
          </cell>
          <cell r="C1183">
            <v>200</v>
          </cell>
        </row>
        <row r="1184">
          <cell r="A1184" t="str">
            <v>111230165X</v>
          </cell>
          <cell r="B1184" t="str">
            <v>02CZ 3.6-Z(TE85L)</v>
          </cell>
          <cell r="C1184">
            <v>10</v>
          </cell>
        </row>
        <row r="1185">
          <cell r="A1185" t="str">
            <v>111066236X</v>
          </cell>
          <cell r="B1185" t="str">
            <v>TD62083AF EL</v>
          </cell>
          <cell r="C1185">
            <v>10</v>
          </cell>
        </row>
        <row r="1186">
          <cell r="A1186" t="str">
            <v>111067488X</v>
          </cell>
          <cell r="B1186" t="str">
            <v>TLP181    GR-TPL  12TAPE</v>
          </cell>
          <cell r="C1186">
            <v>40</v>
          </cell>
        </row>
        <row r="1187">
          <cell r="A1187" t="str">
            <v>111070899X</v>
          </cell>
          <cell r="B1187" t="str">
            <v>TPC8104-H       TAPING</v>
          </cell>
          <cell r="C1187">
            <v>5</v>
          </cell>
        </row>
        <row r="1188">
          <cell r="A1188" t="str">
            <v>111070907X</v>
          </cell>
          <cell r="B1188" t="str">
            <v xml:space="preserve">2SJ377   TE16L  16MM TAPE  </v>
          </cell>
          <cell r="C1188">
            <v>5</v>
          </cell>
        </row>
        <row r="1189">
          <cell r="A1189" t="str">
            <v>111115747X</v>
          </cell>
          <cell r="B1189" t="str">
            <v>TC4584 BF   EL 16MM</v>
          </cell>
          <cell r="C1189">
            <v>5</v>
          </cell>
        </row>
        <row r="1190">
          <cell r="A1190" t="str">
            <v>111116975X</v>
          </cell>
          <cell r="B1190" t="str">
            <v xml:space="preserve">TC74HC273AF(EL)   24 TAPE </v>
          </cell>
          <cell r="C1190">
            <v>5</v>
          </cell>
        </row>
        <row r="1191">
          <cell r="A1191" t="str">
            <v>111118320X</v>
          </cell>
          <cell r="B1191" t="str">
            <v>TC74HC4051AF</v>
          </cell>
          <cell r="C1191">
            <v>5</v>
          </cell>
        </row>
        <row r="1192">
          <cell r="A1192" t="str">
            <v>111118434X</v>
          </cell>
          <cell r="B1192" t="str">
            <v>TC4081 BF TP1   16MMTAPE</v>
          </cell>
          <cell r="C1192">
            <v>5</v>
          </cell>
        </row>
        <row r="1193">
          <cell r="A1193" t="str">
            <v>111118441X</v>
          </cell>
          <cell r="B1193" t="str">
            <v>TC4071 BF TP1   16MMTAPE</v>
          </cell>
          <cell r="C1193">
            <v>5</v>
          </cell>
        </row>
        <row r="1194">
          <cell r="A1194" t="str">
            <v>111119260X</v>
          </cell>
          <cell r="B1194" t="str">
            <v xml:space="preserve">TC74HCU04AF EL  16MM TAPE </v>
          </cell>
          <cell r="C1194">
            <v>5</v>
          </cell>
        </row>
        <row r="1195">
          <cell r="A1195" t="str">
            <v>111119295X</v>
          </cell>
          <cell r="B1195" t="str">
            <v xml:space="preserve">TC74HC125       16MM TAPE  </v>
          </cell>
          <cell r="C1195">
            <v>5</v>
          </cell>
        </row>
        <row r="1196">
          <cell r="A1196" t="str">
            <v>111119370X</v>
          </cell>
          <cell r="B1196" t="str">
            <v>TC74HC05AF(EL)  16MMTAPE</v>
          </cell>
          <cell r="C1196">
            <v>5</v>
          </cell>
        </row>
        <row r="1197">
          <cell r="A1197" t="str">
            <v>111119385X</v>
          </cell>
          <cell r="B1197" t="str">
            <v>TC74HC175AF(EL)</v>
          </cell>
          <cell r="C1197">
            <v>5</v>
          </cell>
        </row>
        <row r="1198">
          <cell r="A1198" t="str">
            <v>111312829X</v>
          </cell>
          <cell r="B1198" t="str">
            <v>TC74HC07AF</v>
          </cell>
          <cell r="C1198">
            <v>5</v>
          </cell>
        </row>
        <row r="1199">
          <cell r="A1199" t="str">
            <v>111312850X</v>
          </cell>
          <cell r="B1199" t="str">
            <v>TC74HCT04AF     16MM TAPE</v>
          </cell>
          <cell r="C1199">
            <v>5</v>
          </cell>
        </row>
        <row r="1200">
          <cell r="A1200" t="str">
            <v>111312889X</v>
          </cell>
          <cell r="B1200" t="str">
            <v>TC74HCT32AF</v>
          </cell>
          <cell r="C1200">
            <v>5</v>
          </cell>
        </row>
        <row r="1201">
          <cell r="A1201" t="str">
            <v>111312896X</v>
          </cell>
          <cell r="B1201" t="str">
            <v>TC74HCT541AF    24MM TAPE</v>
          </cell>
          <cell r="C1201">
            <v>5</v>
          </cell>
        </row>
        <row r="1202">
          <cell r="A1202" t="str">
            <v>111314599X</v>
          </cell>
          <cell r="B1202" t="str">
            <v>MSM518222A-30GS-KR1 24MM</v>
          </cell>
          <cell r="C1202">
            <v>2</v>
          </cell>
        </row>
        <row r="1203">
          <cell r="A1203" t="str">
            <v>111314720X</v>
          </cell>
          <cell r="B1203" t="str">
            <v>TC74VHCT08F    16 TAPE</v>
          </cell>
          <cell r="C1203">
            <v>5</v>
          </cell>
        </row>
        <row r="1204">
          <cell r="A1204" t="str">
            <v>111317149X</v>
          </cell>
          <cell r="B1204" t="str">
            <v xml:space="preserve">TC74HC14AF  TP1 32MM TAPE </v>
          </cell>
          <cell r="C1204">
            <v>5</v>
          </cell>
        </row>
        <row r="1205">
          <cell r="A1205" t="str">
            <v>111317187X</v>
          </cell>
          <cell r="B1205" t="str">
            <v>TC74HC4066AF(EL)16MM Tape</v>
          </cell>
          <cell r="C1205">
            <v>5</v>
          </cell>
        </row>
        <row r="1206">
          <cell r="A1206">
            <v>1113145530</v>
          </cell>
          <cell r="B1206" t="str">
            <v>MSM7652       TRAY</v>
          </cell>
          <cell r="C1206">
            <v>1</v>
          </cell>
        </row>
        <row r="1207">
          <cell r="A1207">
            <v>1113163040</v>
          </cell>
          <cell r="B1207" t="str">
            <v>MSM7663B GA</v>
          </cell>
          <cell r="C1207">
            <v>1</v>
          </cell>
        </row>
        <row r="1208">
          <cell r="A1208">
            <v>1253201000</v>
          </cell>
          <cell r="B1208" t="str">
            <v>POWER SUPLLY CODESET (JPN)</v>
          </cell>
          <cell r="C1208">
            <v>0</v>
          </cell>
        </row>
        <row r="1209">
          <cell r="A1209">
            <v>1350105381</v>
          </cell>
          <cell r="B1209" t="str">
            <v>Cellulo Tape</v>
          </cell>
          <cell r="C1209">
            <v>38</v>
          </cell>
        </row>
        <row r="1210">
          <cell r="A1210" t="str">
            <v>111041860X</v>
          </cell>
          <cell r="B1210" t="str">
            <v>DSSA-P0640SA        TAPING</v>
          </cell>
          <cell r="C1210">
            <v>0</v>
          </cell>
        </row>
        <row r="1211">
          <cell r="A1211">
            <v>6060102070</v>
          </cell>
          <cell r="B1211" t="str">
            <v>+Pan 2.5x6 FE BLK ZNC</v>
          </cell>
          <cell r="C1211">
            <v>0</v>
          </cell>
        </row>
      </sheetData>
      <sheetData sheetId="3"/>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品棚卸 JUNE-2004"/>
      <sheetName val="Phan tich 22,23"/>
      <sheetName val="Monthly report"/>
      <sheetName val="Linh kien SX thang 6-04"/>
      <sheetName val="Linh kien SX thang 7-04"/>
      <sheetName val="6月度"/>
      <sheetName val="BNC,SW 91D"/>
      <sheetName val="Ton kho CM"/>
      <sheetName val="Sheet1"/>
      <sheetName val="Ktr CHIP"/>
      <sheetName val="Ton CM June"/>
    </sheetNames>
    <sheetDataSet>
      <sheetData sheetId="0" refreshError="1">
        <row r="8">
          <cell r="C8">
            <v>1000732100</v>
          </cell>
          <cell r="D8" t="str">
            <v>ﾊﾞﾘﾌｫ-ｶﾙﾚﾝｽﾞTG2Z0416ABC1</v>
          </cell>
          <cell r="E8" t="str">
            <v>TG2Z0416ABC1</v>
          </cell>
          <cell r="F8" t="str">
            <v>SD039</v>
          </cell>
        </row>
        <row r="9">
          <cell r="C9">
            <v>1000735420</v>
          </cell>
          <cell r="D9" t="str">
            <v>HCS802D ｶﾒﾗﾄﾘﾂｹｶﾅｸﾞ</v>
          </cell>
          <cell r="E9" t="str">
            <v>HCS802D Camera Cramp</v>
          </cell>
          <cell r="F9" t="str">
            <v>SG031</v>
          </cell>
        </row>
        <row r="10">
          <cell r="C10">
            <v>1000735350</v>
          </cell>
          <cell r="D10" t="str">
            <v>ﾊﾞﾘﾌｫｰｶﾙﾚﾝｽﾞ TG2Z2814FCS-2</v>
          </cell>
          <cell r="E10" t="str">
            <v>TG2Z2814FCS-2</v>
          </cell>
          <cell r="F10" t="str">
            <v>SH026</v>
          </cell>
        </row>
        <row r="11">
          <cell r="C11">
            <v>6000701510</v>
          </cell>
          <cell r="E11" t="str">
            <v>VL-3103 Fuzoku Lens Toshiba</v>
          </cell>
          <cell r="F11" t="str">
            <v>SD057</v>
          </cell>
        </row>
        <row r="12">
          <cell r="C12">
            <v>1000733420</v>
          </cell>
          <cell r="D12" t="str">
            <v>ﾊﾞﾘﾌｫ-ｶﾙﾚﾝｽﾞQC2Z0214ABC1</v>
          </cell>
          <cell r="E12" t="str">
            <v>QC2Z0214ABC1</v>
          </cell>
          <cell r="F12" t="str">
            <v>SO037</v>
          </cell>
        </row>
        <row r="13">
          <cell r="C13">
            <v>1000733510</v>
          </cell>
          <cell r="D13" t="str">
            <v>ﾊﾞﾘﾌｵ-ｶﾙﾚﾝｽﾞQG2Z0312ABC1</v>
          </cell>
          <cell r="E13" t="str">
            <v>Bari Fuokaru Lens QG2Z0312ABC1</v>
          </cell>
          <cell r="F13" t="str">
            <v>SQ011</v>
          </cell>
        </row>
        <row r="14">
          <cell r="C14" t="str">
            <v>123361370X</v>
          </cell>
          <cell r="D14" t="str">
            <v>FH12-15S-0.5SV ｺﾈｸﾀ 24MM</v>
          </cell>
          <cell r="E14" t="str">
            <v>FH12-15S-0.5SV Connector 24MM</v>
          </cell>
          <cell r="F14" t="str">
            <v>CT684</v>
          </cell>
        </row>
        <row r="15">
          <cell r="C15" t="str">
            <v>123361385X</v>
          </cell>
          <cell r="D15" t="str">
            <v>FH12-33S-0.5SV ｺﾈｸﾀ 32MM</v>
          </cell>
          <cell r="E15" t="str">
            <v>FH12-33S-0.5SV Connector 32MM</v>
          </cell>
          <cell r="F15" t="str">
            <v>CT685</v>
          </cell>
        </row>
        <row r="16">
          <cell r="C16" t="str">
            <v>123361392X</v>
          </cell>
          <cell r="D16" t="str">
            <v>FH12-40S-0.5SV ｺﾈｸﾀ 44MM</v>
          </cell>
          <cell r="E16" t="str">
            <v>FH12-40S-0.5SV Connector 44MM</v>
          </cell>
          <cell r="F16" t="str">
            <v>CT686</v>
          </cell>
        </row>
        <row r="17">
          <cell r="C17" t="str">
            <v>123361491X</v>
          </cell>
          <cell r="D17" t="str">
            <v>DF13C-4P          24ﾃｰﾌﾟ</v>
          </cell>
          <cell r="E17" t="str">
            <v>DF13C-4P  24 Tape</v>
          </cell>
          <cell r="F17" t="str">
            <v>CT710</v>
          </cell>
        </row>
        <row r="18">
          <cell r="C18" t="str">
            <v>123361501X</v>
          </cell>
          <cell r="D18" t="str">
            <v>ｺﾈｸﾀ FH12-20S-0.5SV 24MM</v>
          </cell>
          <cell r="E18" t="str">
            <v>Connector FH12-20S-0.5SV 24MM</v>
          </cell>
          <cell r="F18" t="str">
            <v>CT711</v>
          </cell>
        </row>
        <row r="19">
          <cell r="C19">
            <v>1233978760</v>
          </cell>
          <cell r="D19" t="str">
            <v>4P-1061#28(50)B*4/DF13-ZH</v>
          </cell>
          <cell r="E19" t="str">
            <v>4P-1061#28(50)B*4/DF13-ZH</v>
          </cell>
          <cell r="F19" t="str">
            <v>SG011</v>
          </cell>
        </row>
        <row r="20">
          <cell r="C20">
            <v>1230110750</v>
          </cell>
          <cell r="D20" t="str">
            <v>BNC794-BR</v>
          </cell>
          <cell r="E20" t="str">
            <v>BNC794-BR</v>
          </cell>
          <cell r="F20" t="str">
            <v>SO028</v>
          </cell>
        </row>
        <row r="21">
          <cell r="C21">
            <v>1240432640</v>
          </cell>
          <cell r="D21" t="str">
            <v>DTS-TA-BNCW2000</v>
          </cell>
          <cell r="E21" t="str">
            <v>DTS-TA-BNCW2000</v>
          </cell>
          <cell r="F21" t="str">
            <v>SQ013</v>
          </cell>
        </row>
        <row r="22">
          <cell r="C22">
            <v>1010264550</v>
          </cell>
          <cell r="D22" t="str">
            <v>CCV20 ｹ-ｽ</v>
          </cell>
          <cell r="E22" t="str">
            <v>CCV20 Case</v>
          </cell>
          <cell r="F22" t="str">
            <v>BA017</v>
          </cell>
        </row>
        <row r="23">
          <cell r="C23">
            <v>1210171560</v>
          </cell>
          <cell r="D23" t="str">
            <v>CP40SA 12*12 ｶｸﾂﾏﾐ</v>
          </cell>
          <cell r="E23" t="str">
            <v>CP40SA 12*12 Square Knob</v>
          </cell>
          <cell r="F23" t="str">
            <v>SL006</v>
          </cell>
        </row>
        <row r="24">
          <cell r="C24" t="str">
            <v>102152696A</v>
          </cell>
          <cell r="D24" t="str">
            <v>CP40SA 12*12 ｶｸﾂﾏﾐｶﾞｲﾄﾞ</v>
          </cell>
          <cell r="E24" t="str">
            <v>CP40SA 12*12 Square Knob Guide</v>
          </cell>
          <cell r="F24" t="str">
            <v>SL007</v>
          </cell>
        </row>
        <row r="25">
          <cell r="C25">
            <v>1220518430</v>
          </cell>
          <cell r="D25" t="str">
            <v>CCV40 ｾﾞﾂｴﾝｽﾍﾟｰｻ</v>
          </cell>
          <cell r="E25" t="str">
            <v>CCV40 Zetsuen Spacer</v>
          </cell>
          <cell r="F25" t="str">
            <v>SO003</v>
          </cell>
        </row>
        <row r="26">
          <cell r="C26">
            <v>1010264390</v>
          </cell>
          <cell r="D26" t="str">
            <v>CCV40 ﾍｯﾄﾞﾎﾙﾀﾞｰ</v>
          </cell>
          <cell r="E26" t="str">
            <v>CCV40 Head Holder</v>
          </cell>
          <cell r="F26" t="str">
            <v>SO051</v>
          </cell>
        </row>
        <row r="27">
          <cell r="C27">
            <v>1010264460</v>
          </cell>
          <cell r="D27" t="str">
            <v>CCV40 ﾍｯﾄﾞｶﾊﾞｰ</v>
          </cell>
          <cell r="E27" t="str">
            <v>CCV40 Head Cover</v>
          </cell>
          <cell r="F27" t="str">
            <v>SO052</v>
          </cell>
        </row>
        <row r="28">
          <cell r="C28">
            <v>1010264660</v>
          </cell>
          <cell r="D28" t="str">
            <v>CCV20 ｿｺｶﾊﾞ-</v>
          </cell>
          <cell r="E28" t="str">
            <v>CCV20 Outer Cover</v>
          </cell>
          <cell r="F28" t="str">
            <v>SO060</v>
          </cell>
        </row>
        <row r="29">
          <cell r="C29">
            <v>1010265010</v>
          </cell>
          <cell r="D29" t="str">
            <v>CCV20 ﾄﾞ-ﾑｶﾊﾞ- Base</v>
          </cell>
          <cell r="E29" t="str">
            <v>CCV20 Dom Cover Base</v>
          </cell>
          <cell r="F29" t="str">
            <v>SO061</v>
          </cell>
        </row>
        <row r="30">
          <cell r="C30">
            <v>1010265120</v>
          </cell>
          <cell r="D30" t="str">
            <v>CCV20 Inner Cover</v>
          </cell>
          <cell r="E30" t="str">
            <v>CCV20 Inner Cover</v>
          </cell>
          <cell r="F30" t="str">
            <v>SO062</v>
          </cell>
        </row>
        <row r="31">
          <cell r="C31">
            <v>1010263700</v>
          </cell>
          <cell r="E31" t="str">
            <v>CCV24 Outer Cover</v>
          </cell>
          <cell r="F31" t="str">
            <v>SQ042</v>
          </cell>
        </row>
        <row r="32">
          <cell r="C32">
            <v>1013537950</v>
          </cell>
          <cell r="D32" t="str">
            <v>CCC100ZL ﾌﾛﾝﾄﾊﾟﾈﾙ</v>
          </cell>
          <cell r="E32" t="str">
            <v>CCC100ZL Plain front panel</v>
          </cell>
          <cell r="F32" t="str">
            <v>BA033</v>
          </cell>
        </row>
        <row r="33">
          <cell r="C33">
            <v>1012145790</v>
          </cell>
          <cell r="D33" t="str">
            <v>CCV10 ｼﾀｶﾊﾞｰ ｷｼﾞ</v>
          </cell>
          <cell r="E33" t="str">
            <v>CCV10 Plain Bottom Cover</v>
          </cell>
          <cell r="F33" t="str">
            <v>BA011</v>
          </cell>
        </row>
        <row r="34">
          <cell r="C34">
            <v>1012145840</v>
          </cell>
          <cell r="D34" t="str">
            <v>CCV10 ｳｴｶﾊﾞｰ ｷｼﾞ</v>
          </cell>
          <cell r="E34" t="str">
            <v>CCV10 Plain Top Cover</v>
          </cell>
          <cell r="F34" t="str">
            <v>BA012</v>
          </cell>
        </row>
        <row r="35">
          <cell r="C35">
            <v>1013539000</v>
          </cell>
          <cell r="D35" t="str">
            <v>CCV10 ﾌﾛﾝﾄﾊﾟﾈﾙ ｷｼﾞ</v>
          </cell>
          <cell r="E35" t="str">
            <v>CCV10 Plain Front Panel</v>
          </cell>
          <cell r="F35" t="str">
            <v>BA013</v>
          </cell>
        </row>
        <row r="36">
          <cell r="E36" t="str">
            <v>CCD10 Plain Front Panel</v>
          </cell>
          <cell r="F36" t="str">
            <v>BA014</v>
          </cell>
        </row>
        <row r="37">
          <cell r="C37">
            <v>1013540060</v>
          </cell>
          <cell r="D37" t="str">
            <v>CCV20 ﾚﾝｽﾞﾊﾟﾈﾙ</v>
          </cell>
          <cell r="E37" t="str">
            <v>CCV20 Lens Panel</v>
          </cell>
          <cell r="F37" t="str">
            <v>BA015</v>
          </cell>
        </row>
        <row r="38">
          <cell r="C38">
            <v>1013539840</v>
          </cell>
          <cell r="D38" t="str">
            <v>CCV40 ﾌﾞﾗｹｯﾄ</v>
          </cell>
          <cell r="E38" t="str">
            <v>CCV40 Bracket</v>
          </cell>
          <cell r="F38" t="str">
            <v>BA024</v>
          </cell>
        </row>
        <row r="39">
          <cell r="C39">
            <v>1013539790</v>
          </cell>
          <cell r="D39" t="str">
            <v>CCV40 ﾌﾛﾝﾄﾊﾟﾈﾙ</v>
          </cell>
          <cell r="E39" t="str">
            <v>CCV40 Front Panel</v>
          </cell>
          <cell r="F39" t="str">
            <v>BA025</v>
          </cell>
        </row>
        <row r="40">
          <cell r="C40">
            <v>1012153760</v>
          </cell>
          <cell r="E40" t="str">
            <v xml:space="preserve">CCV14 Lower Case </v>
          </cell>
          <cell r="F40" t="str">
            <v>BA018</v>
          </cell>
        </row>
        <row r="41">
          <cell r="C41">
            <v>1012153810</v>
          </cell>
          <cell r="E41" t="str">
            <v>CCV14 Upper Case</v>
          </cell>
          <cell r="F41" t="str">
            <v>BA019</v>
          </cell>
        </row>
        <row r="42">
          <cell r="C42">
            <v>1012154060</v>
          </cell>
          <cell r="E42" t="str">
            <v>C2900 Lower Case</v>
          </cell>
          <cell r="F42" t="str">
            <v>BA020</v>
          </cell>
        </row>
        <row r="43">
          <cell r="C43">
            <v>1012153980</v>
          </cell>
          <cell r="E43" t="str">
            <v>C2900 Upper Case</v>
          </cell>
          <cell r="F43" t="str">
            <v>BA021</v>
          </cell>
        </row>
        <row r="44">
          <cell r="C44">
            <v>1013537150</v>
          </cell>
          <cell r="D44" t="str">
            <v>CMS90D ﾘｱﾊﾟﾈﾙ ｷｼﾞ</v>
          </cell>
          <cell r="E44" t="str">
            <v>CMS90D Rear Panel</v>
          </cell>
          <cell r="F44" t="str">
            <v>PA008</v>
          </cell>
        </row>
        <row r="45">
          <cell r="C45">
            <v>1013537280</v>
          </cell>
          <cell r="D45" t="str">
            <v>CMS160D ﾘｱﾊﾟﾈﾙ ｷｼﾞ</v>
          </cell>
          <cell r="E45" t="str">
            <v>CMS161D Rear Panel</v>
          </cell>
          <cell r="F45" t="str">
            <v>PA009</v>
          </cell>
        </row>
        <row r="46">
          <cell r="C46">
            <v>1023196350</v>
          </cell>
          <cell r="D46" t="str">
            <v>CCC150 ﾏｳﾝﾄｶﾅｸﾞ</v>
          </cell>
          <cell r="E46" t="str">
            <v>CCC150 Mount bracket</v>
          </cell>
          <cell r="F46" t="str">
            <v>SC037</v>
          </cell>
        </row>
        <row r="47">
          <cell r="C47">
            <v>1010847320</v>
          </cell>
          <cell r="D47" t="str">
            <v>TCR0350 ﾎｳﾈﾂﾊﾞﾝ</v>
          </cell>
          <cell r="E47" t="str">
            <v>TCR0350 Honetsu han</v>
          </cell>
          <cell r="F47" t="str">
            <v>SD040</v>
          </cell>
        </row>
        <row r="48">
          <cell r="C48">
            <v>1240430910</v>
          </cell>
          <cell r="D48" t="str">
            <v>CV10ｾｯﾃﾝｶﾅｸﾞ</v>
          </cell>
          <cell r="E48" t="str">
            <v>CV10 Setting Mount</v>
          </cell>
          <cell r="F48" t="str">
            <v>SG029</v>
          </cell>
        </row>
        <row r="49">
          <cell r="C49">
            <v>1011648160</v>
          </cell>
          <cell r="D49" t="str">
            <v>CMS90D ﾊﾟﾈﾙｼｬｰｼ</v>
          </cell>
          <cell r="E49" t="str">
            <v>CMS90D Panel Chassis</v>
          </cell>
          <cell r="F49" t="str">
            <v>SH003</v>
          </cell>
        </row>
        <row r="50">
          <cell r="C50">
            <v>1011648340</v>
          </cell>
          <cell r="D50" t="str">
            <v>CMS160D ﾊﾟﾈﾙｼｬｰｼ</v>
          </cell>
          <cell r="E50" t="str">
            <v>CMS160D Panel Chassis</v>
          </cell>
          <cell r="F50" t="str">
            <v>SH004</v>
          </cell>
        </row>
        <row r="51">
          <cell r="C51">
            <v>1013538120</v>
          </cell>
          <cell r="D51" t="str">
            <v>S2950 ﾘｱﾊﾟﾈﾙ ｷｼﾞ</v>
          </cell>
          <cell r="E51" t="str">
            <v xml:space="preserve">S2950 Plain rear panel </v>
          </cell>
          <cell r="F51" t="str">
            <v>SH005</v>
          </cell>
        </row>
        <row r="52">
          <cell r="C52">
            <v>1013538250</v>
          </cell>
          <cell r="D52" t="str">
            <v>CPV09 ﾘｱﾊﾟﾈﾙ ｷｼﾞ</v>
          </cell>
          <cell r="E52" t="str">
            <v xml:space="preserve">CPV09 Plain rear panel </v>
          </cell>
          <cell r="F52" t="str">
            <v>SH006</v>
          </cell>
        </row>
        <row r="53">
          <cell r="C53">
            <v>1013538010</v>
          </cell>
          <cell r="D53" t="str">
            <v>TCR0350 ﾘｱﾊﾟﾈﾙｷｼﾞ</v>
          </cell>
          <cell r="E53" t="str">
            <v>TCR0350 Plain rear panel</v>
          </cell>
          <cell r="F53" t="str">
            <v>SH007</v>
          </cell>
        </row>
        <row r="54">
          <cell r="C54" t="str">
            <v>101352998A</v>
          </cell>
          <cell r="D54" t="str">
            <v>CCV10 ﾘｱﾊﾟﾈﾙ ｷｼﾞ</v>
          </cell>
          <cell r="E54" t="str">
            <v>CCV10 Plain Rear Panel</v>
          </cell>
          <cell r="F54" t="str">
            <v>SH008</v>
          </cell>
        </row>
        <row r="55">
          <cell r="C55">
            <v>1013534500</v>
          </cell>
          <cell r="D55" t="str">
            <v>CPV04 ﾘｱﾊﾟﾈﾙ ｷｼﾞ</v>
          </cell>
          <cell r="E55" t="str">
            <v>CPV04 Plain Rear Panel</v>
          </cell>
          <cell r="F55" t="str">
            <v>SH009</v>
          </cell>
        </row>
        <row r="56">
          <cell r="C56">
            <v>1013534050</v>
          </cell>
          <cell r="D56" t="str">
            <v>CCV40 ｻｲﾄﾞﾊﾟﾈﾙ</v>
          </cell>
          <cell r="E56" t="str">
            <v>CCV40 Side Panel</v>
          </cell>
          <cell r="F56" t="str">
            <v>SQ004</v>
          </cell>
        </row>
        <row r="57">
          <cell r="C57">
            <v>1013534160</v>
          </cell>
          <cell r="D57" t="str">
            <v>CCV40 ﾓﾆﾀﾊﾟﾈﾙ</v>
          </cell>
          <cell r="E57" t="str">
            <v>CCV40 Monitor Panel</v>
          </cell>
          <cell r="F57" t="str">
            <v>SQ005</v>
          </cell>
        </row>
        <row r="58">
          <cell r="C58">
            <v>1013534410</v>
          </cell>
          <cell r="D58" t="str">
            <v>CCV40 ﾅｶｲﾀ</v>
          </cell>
          <cell r="E58" t="str">
            <v>CCV40 Inner Plate</v>
          </cell>
          <cell r="F58" t="str">
            <v>SQ008</v>
          </cell>
        </row>
        <row r="59">
          <cell r="C59">
            <v>1013538700</v>
          </cell>
          <cell r="D59" t="str">
            <v>CCV14 ﾘｱﾊﾟﾈﾙ ｷｼﾞ</v>
          </cell>
          <cell r="E59" t="str">
            <v>CCV14 Plain Rear Panel</v>
          </cell>
          <cell r="F59" t="str">
            <v>SQ010</v>
          </cell>
        </row>
        <row r="60">
          <cell r="C60">
            <v>1023192750</v>
          </cell>
          <cell r="D60" t="str">
            <v>C2900 PCBｶﾅｸﾞ</v>
          </cell>
          <cell r="E60" t="str">
            <v>C2900 PCB Cramp</v>
          </cell>
          <cell r="F60" t="str">
            <v>SH012</v>
          </cell>
        </row>
        <row r="61">
          <cell r="C61">
            <v>1012151610</v>
          </cell>
          <cell r="D61" t="str">
            <v>ZCYH601 ｳｴｹ-ｽ</v>
          </cell>
          <cell r="E61" t="str">
            <v>ZCYH601Top Case Painting</v>
          </cell>
          <cell r="F61" t="str">
            <v>SD050</v>
          </cell>
        </row>
        <row r="62">
          <cell r="C62">
            <v>1012151740</v>
          </cell>
          <cell r="D62" t="str">
            <v>ZCYH601 ｼﾀｹ-ｽ</v>
          </cell>
          <cell r="E62" t="str">
            <v>ZCYH601Bottom Case Painting</v>
          </cell>
          <cell r="F62" t="str">
            <v>SD051</v>
          </cell>
        </row>
        <row r="63">
          <cell r="C63" t="str">
            <v>201210426A</v>
          </cell>
          <cell r="D63" t="str">
            <v>CCV10 ｼﾀｶﾊﾞｰ ﾇﾘ</v>
          </cell>
          <cell r="E63" t="str">
            <v>CCV10 Bottom Cover Painting</v>
          </cell>
          <cell r="F63" t="str">
            <v>SH019</v>
          </cell>
        </row>
        <row r="64">
          <cell r="C64">
            <v>2010200580</v>
          </cell>
          <cell r="D64" t="str">
            <v>CCV20 ﾚﾝｽﾞｶﾊﾞ-</v>
          </cell>
          <cell r="E64" t="str">
            <v>CCV20 Lens Cover Painting</v>
          </cell>
          <cell r="F64" t="str">
            <v>SH014</v>
          </cell>
        </row>
        <row r="65">
          <cell r="C65">
            <v>2065100240</v>
          </cell>
          <cell r="D65" t="str">
            <v>CCV40 ｵｻｴﾅｯﾄ</v>
          </cell>
          <cell r="E65" t="str">
            <v>CCV40 Osae Nut Painting</v>
          </cell>
          <cell r="F65" t="str">
            <v>SH015</v>
          </cell>
        </row>
        <row r="66">
          <cell r="C66">
            <v>2012109630</v>
          </cell>
          <cell r="D66" t="str">
            <v>CCV40 ﾌﾛﾝﾄｶﾊﾞｰ nuri</v>
          </cell>
          <cell r="E66" t="str">
            <v>CCV40 Front Cover Painting</v>
          </cell>
          <cell r="F66" t="str">
            <v>SH017</v>
          </cell>
        </row>
        <row r="67">
          <cell r="C67" t="str">
            <v>201210431A</v>
          </cell>
          <cell r="D67" t="str">
            <v>CCV10 ｳｴｶﾊﾞｰ ﾇﾘ</v>
          </cell>
          <cell r="E67" t="str">
            <v>CCV10 Top Cover Painting</v>
          </cell>
          <cell r="F67" t="str">
            <v>SH020</v>
          </cell>
        </row>
        <row r="68">
          <cell r="C68">
            <v>2013525150</v>
          </cell>
          <cell r="D68" t="str">
            <v>CCV10 ﾌﾛﾝﾄﾊﾟﾈﾙ ﾇﾘ</v>
          </cell>
          <cell r="E68" t="str">
            <v>CCV10 Front Panel Painting</v>
          </cell>
          <cell r="F68" t="str">
            <v>SH021</v>
          </cell>
        </row>
        <row r="69">
          <cell r="C69">
            <v>2013525590</v>
          </cell>
          <cell r="D69" t="str">
            <v>CCV40 ｻﾝｼｪｰﾄﾞ ﾇﾘ</v>
          </cell>
          <cell r="E69" t="str">
            <v>CCV40 Sun Shade Painting</v>
          </cell>
          <cell r="F69" t="str">
            <v>SH029</v>
          </cell>
        </row>
        <row r="70">
          <cell r="C70">
            <v>2013524140</v>
          </cell>
          <cell r="D70" t="str">
            <v>CCC100ZL Front panel　painting</v>
          </cell>
          <cell r="E70" t="str">
            <v>CCC100ZL Front panel painting</v>
          </cell>
          <cell r="F70" t="str">
            <v>SJ020</v>
          </cell>
        </row>
        <row r="71">
          <cell r="C71">
            <v>2012109210</v>
          </cell>
          <cell r="D71" t="str">
            <v>CCV40 ﾘｱｶﾊﾞｰ nuri</v>
          </cell>
          <cell r="E71" t="str">
            <v>CCV40 Rear Cover Painting</v>
          </cell>
          <cell r="F71" t="str">
            <v>SO033</v>
          </cell>
        </row>
        <row r="72">
          <cell r="C72">
            <v>2012109430</v>
          </cell>
          <cell r="D72" t="str">
            <v>CCV40 ﾘﾝｸﾞﾅﾂﾄ nuri</v>
          </cell>
          <cell r="E72" t="str">
            <v>CCV40 Ring Nut Painting</v>
          </cell>
          <cell r="F72" t="str">
            <v>SO034</v>
          </cell>
        </row>
        <row r="73">
          <cell r="C73">
            <v>2013526070</v>
          </cell>
          <cell r="D73" t="str">
            <v>CCV40 ﾌﾞﾗｹｯﾄ ﾇﾘ</v>
          </cell>
          <cell r="E73" t="str">
            <v>CCV40 Bracket Painting</v>
          </cell>
          <cell r="F73" t="str">
            <v>SO035</v>
          </cell>
        </row>
        <row r="74">
          <cell r="C74">
            <v>2012109760</v>
          </cell>
          <cell r="D74" t="str">
            <v>CCV14CS ﾌﾛﾝﾄ ﾇﾘ</v>
          </cell>
          <cell r="E74" t="str">
            <v>CCV14CS Front Painting</v>
          </cell>
          <cell r="F74" t="str">
            <v>SO050</v>
          </cell>
        </row>
        <row r="75">
          <cell r="C75">
            <v>2010200490</v>
          </cell>
          <cell r="D75" t="str">
            <v>CCV20 ｹ-ｽ</v>
          </cell>
          <cell r="E75" t="str">
            <v>CCV20 Case Painting</v>
          </cell>
          <cell r="F75" t="str">
            <v>SO053</v>
          </cell>
        </row>
        <row r="76">
          <cell r="C76">
            <v>2013525600</v>
          </cell>
          <cell r="D76" t="str">
            <v>CCV40-3 ｻﾝｼｴ-ﾄﾞ ﾇﾘ</v>
          </cell>
          <cell r="E76" t="str">
            <v>CCV40-3 Sun Shade Painting</v>
          </cell>
          <cell r="F76" t="str">
            <v>SO059</v>
          </cell>
        </row>
        <row r="77">
          <cell r="C77">
            <v>2012107700</v>
          </cell>
          <cell r="D77" t="str">
            <v>TCR0350 Case painting</v>
          </cell>
          <cell r="E77" t="str">
            <v>TCR0350 Case Painting</v>
          </cell>
          <cell r="F77" t="str">
            <v>SS006</v>
          </cell>
        </row>
        <row r="78">
          <cell r="C78">
            <v>2012109810</v>
          </cell>
          <cell r="E78" t="str">
            <v>CCV14 Lower Case Painting</v>
          </cell>
          <cell r="F78" t="str">
            <v>SO057</v>
          </cell>
        </row>
        <row r="79">
          <cell r="C79">
            <v>2012109980</v>
          </cell>
          <cell r="E79" t="str">
            <v>CCV14 Upper Case Painting</v>
          </cell>
          <cell r="F79" t="str">
            <v>SO058</v>
          </cell>
        </row>
        <row r="80">
          <cell r="C80">
            <v>2012108990</v>
          </cell>
          <cell r="E80" t="str">
            <v>CCV14CS Lower Case Painting</v>
          </cell>
          <cell r="F80" t="str">
            <v>SQ043</v>
          </cell>
        </row>
        <row r="81">
          <cell r="C81">
            <v>2012108080</v>
          </cell>
          <cell r="E81" t="str">
            <v>CCV14CS Upper Case Painting</v>
          </cell>
          <cell r="F81" t="str">
            <v>SQ044</v>
          </cell>
        </row>
        <row r="82">
          <cell r="C82">
            <v>2013525950</v>
          </cell>
          <cell r="D82" t="str">
            <v>CCV40 ﾌﾛﾝﾄﾊﾟﾈﾙ</v>
          </cell>
          <cell r="E82" t="str">
            <v>CCV40 Front Panel Painting</v>
          </cell>
          <cell r="F82" t="str">
            <v>SQ006</v>
          </cell>
        </row>
        <row r="83">
          <cell r="C83">
            <v>2013526180</v>
          </cell>
          <cell r="D83" t="str">
            <v>CCV20 ﾚﾝｽﾞﾊﾟﾈﾙ</v>
          </cell>
          <cell r="E83" t="str">
            <v>CCV20 Lens Panel Painting</v>
          </cell>
          <cell r="F83" t="str">
            <v>SQ009</v>
          </cell>
        </row>
        <row r="84">
          <cell r="C84">
            <v>2012109520</v>
          </cell>
          <cell r="E84" t="str">
            <v>CCC110 Case Painting</v>
          </cell>
          <cell r="F84" t="str">
            <v>SQ041</v>
          </cell>
        </row>
        <row r="85">
          <cell r="C85">
            <v>6013500690</v>
          </cell>
          <cell r="E85" t="str">
            <v>CCD10 Front Panel Painting</v>
          </cell>
          <cell r="F85" t="str">
            <v>SQ032</v>
          </cell>
        </row>
        <row r="86">
          <cell r="C86">
            <v>2012109360</v>
          </cell>
          <cell r="E86" t="str">
            <v>CCV44 Rear Cover Painting</v>
          </cell>
          <cell r="F86" t="str">
            <v>SQ024</v>
          </cell>
        </row>
        <row r="87">
          <cell r="C87" t="str">
            <v>101353397A</v>
          </cell>
          <cell r="D87" t="str">
            <v>CCV40 ｻﾝｼｪｰﾄﾞ</v>
          </cell>
          <cell r="E87" t="str">
            <v>CCV40 Sun Shade</v>
          </cell>
          <cell r="F87" t="str">
            <v>BA026</v>
          </cell>
        </row>
        <row r="88">
          <cell r="C88">
            <v>1013537880</v>
          </cell>
          <cell r="D88" t="str">
            <v>CCV40-3 ｻﾝｼｴ-ﾄﾞ ｷｼﾞ</v>
          </cell>
          <cell r="E88" t="str">
            <v>CCV40-3 Plain Sun Shade</v>
          </cell>
          <cell r="F88" t="str">
            <v>BA030</v>
          </cell>
        </row>
        <row r="89">
          <cell r="C89">
            <v>1012152910</v>
          </cell>
          <cell r="D89" t="str">
            <v>TCR0350 ｹ-ｽｷｼﾞ</v>
          </cell>
          <cell r="E89" t="str">
            <v>TCR0350 Plain case</v>
          </cell>
          <cell r="F89" t="str">
            <v>BA032</v>
          </cell>
        </row>
        <row r="90">
          <cell r="C90">
            <v>1012154420</v>
          </cell>
          <cell r="E90" t="str">
            <v>CCV44 Plain Rear Cover</v>
          </cell>
          <cell r="F90" t="str">
            <v>BA027</v>
          </cell>
        </row>
        <row r="91">
          <cell r="C91">
            <v>1012154620</v>
          </cell>
          <cell r="D91" t="str">
            <v>CCV40 ﾌﾛﾝﾄｶﾊﾞｰ kiji</v>
          </cell>
          <cell r="E91" t="str">
            <v>CCV40 Plain Front Cover</v>
          </cell>
          <cell r="F91" t="str">
            <v>BA029</v>
          </cell>
        </row>
        <row r="92">
          <cell r="C92">
            <v>1012154350</v>
          </cell>
          <cell r="D92" t="str">
            <v>CCV40 ﾘｱｶﾊﾞｰ kiji</v>
          </cell>
          <cell r="E92" t="str">
            <v>CCV40 Plain Rear Cover</v>
          </cell>
          <cell r="F92" t="str">
            <v>BA031</v>
          </cell>
        </row>
        <row r="93">
          <cell r="C93">
            <v>1012154510</v>
          </cell>
          <cell r="D93" t="str">
            <v>CCV40 ﾘﾝｸﾞﾅﾂﾄ kiji</v>
          </cell>
          <cell r="E93" t="str">
            <v>CCV40 Plain Ring Nut</v>
          </cell>
          <cell r="F93" t="str">
            <v>BA028</v>
          </cell>
        </row>
        <row r="94">
          <cell r="C94">
            <v>1012153430</v>
          </cell>
          <cell r="D94" t="str">
            <v>CCV14CS ﾌﾛﾝﾄ kiji</v>
          </cell>
          <cell r="E94" t="str">
            <v>CCV14CS Plain Front</v>
          </cell>
          <cell r="F94" t="str">
            <v>BA022</v>
          </cell>
        </row>
        <row r="95">
          <cell r="C95">
            <v>1010264790</v>
          </cell>
          <cell r="D95" t="str">
            <v>CCV20 ﾚﾝｽﾞｶﾊﾞ-</v>
          </cell>
          <cell r="E95" t="str">
            <v>CCV20 Lens Cover</v>
          </cell>
          <cell r="F95" t="str">
            <v>BA016</v>
          </cell>
        </row>
        <row r="96">
          <cell r="C96">
            <v>1065131610</v>
          </cell>
          <cell r="D96" t="str">
            <v>CCV40 ｵｻｴﾅｯﾄ</v>
          </cell>
          <cell r="E96" t="str">
            <v>CCV40 Osae Nut</v>
          </cell>
          <cell r="F96" t="str">
            <v>BA023</v>
          </cell>
        </row>
        <row r="97">
          <cell r="C97">
            <v>1232975500</v>
          </cell>
          <cell r="D97" t="str">
            <v>2P1007#26(160)BW/SAN-PH</v>
          </cell>
          <cell r="E97" t="str">
            <v>2P1007#26(160)BW/SAN-PH</v>
          </cell>
          <cell r="F97" t="str">
            <v>SE001</v>
          </cell>
        </row>
        <row r="98">
          <cell r="C98">
            <v>1232975410</v>
          </cell>
          <cell r="D98" t="str">
            <v>2P1007#26(290)BW/SAN-PH</v>
          </cell>
          <cell r="E98" t="str">
            <v>2P1007#26(290)BW/SAN-PH</v>
          </cell>
          <cell r="F98" t="str">
            <v>SE002</v>
          </cell>
        </row>
        <row r="99">
          <cell r="C99" t="str">
            <v>123293402B</v>
          </cell>
          <cell r="D99" t="str">
            <v>3P1571#28(140)BWW/SAN-PH</v>
          </cell>
          <cell r="E99" t="str">
            <v>3P1571#28(140)BWW/SAN-PH</v>
          </cell>
          <cell r="F99" t="str">
            <v>SE003</v>
          </cell>
        </row>
        <row r="100">
          <cell r="C100" t="str">
            <v>123293431B</v>
          </cell>
          <cell r="D100" t="str">
            <v>5P1571#28(120)BW*4/SAN-P</v>
          </cell>
          <cell r="E100" t="str">
            <v>5P1571#28(120)BW*4/SAN-P</v>
          </cell>
          <cell r="F100" t="str">
            <v>SE004</v>
          </cell>
        </row>
        <row r="101">
          <cell r="C101" t="str">
            <v>123293037B</v>
          </cell>
          <cell r="D101" t="str">
            <v>2P71#28(400)BW/SAN-DH!23</v>
          </cell>
          <cell r="E101" t="str">
            <v>2P71#28(400)BW/SAN-DH!23</v>
          </cell>
          <cell r="F101" t="str">
            <v>SE005</v>
          </cell>
        </row>
        <row r="102">
          <cell r="C102" t="str">
            <v>123293394B</v>
          </cell>
          <cell r="D102" t="str">
            <v>2P71#28(260)BW/SAN-PH!1</v>
          </cell>
          <cell r="E102" t="str">
            <v>2P71#28(260)BW/SAN-PH!1</v>
          </cell>
          <cell r="F102" t="str">
            <v>SE006</v>
          </cell>
        </row>
        <row r="103">
          <cell r="C103" t="str">
            <v>123294377A</v>
          </cell>
          <cell r="D103" t="str">
            <v>3P1571#28(200)BWW/ZH-5ﾊﾝ</v>
          </cell>
          <cell r="E103" t="str">
            <v>3P1571#28(200)BWW/ZH-5</v>
          </cell>
          <cell r="F103" t="str">
            <v>SE007</v>
          </cell>
        </row>
        <row r="104">
          <cell r="C104">
            <v>1232975610</v>
          </cell>
          <cell r="D104" t="str">
            <v>3P1007#26(150)BWW/SAN-PH</v>
          </cell>
          <cell r="E104" t="str">
            <v>3P1007#26(150)BWW/SAN-PH</v>
          </cell>
          <cell r="F104" t="str">
            <v>SE008</v>
          </cell>
        </row>
        <row r="105">
          <cell r="C105" t="str">
            <v>123293387B</v>
          </cell>
          <cell r="D105" t="str">
            <v>2P71#28(120)BW/SAN-PH!21</v>
          </cell>
          <cell r="E105" t="str">
            <v>2P71#28(120)BW/SAN-PH!21</v>
          </cell>
          <cell r="F105" t="str">
            <v>SE009</v>
          </cell>
        </row>
        <row r="106">
          <cell r="C106" t="str">
            <v>123294337A</v>
          </cell>
          <cell r="D106" t="str">
            <v>3P1571#28(100)BWW/SAN-PH</v>
          </cell>
          <cell r="E106" t="str">
            <v>3P1571#28(100)BWW/SAN-PH</v>
          </cell>
          <cell r="F106" t="str">
            <v>SE010</v>
          </cell>
        </row>
        <row r="107">
          <cell r="C107">
            <v>1232958390</v>
          </cell>
          <cell r="D107" t="str">
            <v>10P1571#28(220)BW*9/SAN-</v>
          </cell>
          <cell r="E107" t="str">
            <v>10P1571#28(220)BW*9/SAN-</v>
          </cell>
          <cell r="F107" t="str">
            <v>SE011</v>
          </cell>
        </row>
        <row r="108">
          <cell r="C108">
            <v>1233905070</v>
          </cell>
          <cell r="D108" t="str">
            <v>4P33#26(270.200)H/SB-SB2</v>
          </cell>
          <cell r="E108" t="str">
            <v>4P33#26(270.200)H/SB-SB2</v>
          </cell>
          <cell r="F108" t="str">
            <v>SE012</v>
          </cell>
        </row>
        <row r="109">
          <cell r="C109" t="str">
            <v>123293426B</v>
          </cell>
          <cell r="D109" t="str">
            <v>5P1571#28(160)BW*4/SAN-P</v>
          </cell>
          <cell r="E109" t="str">
            <v>5P1571#28(160)BW*4/SAN-P</v>
          </cell>
          <cell r="F109" t="str">
            <v>SE013</v>
          </cell>
        </row>
        <row r="110">
          <cell r="C110" t="str">
            <v>123294382A</v>
          </cell>
          <cell r="D110" t="str">
            <v>3P71B91HZ#28(300)SAN-PH</v>
          </cell>
          <cell r="E110" t="str">
            <v>3P71B91HZ#28(300)SAN-PH</v>
          </cell>
          <cell r="F110" t="str">
            <v>SE014</v>
          </cell>
        </row>
        <row r="111">
          <cell r="C111">
            <v>1232958240</v>
          </cell>
          <cell r="D111" t="str">
            <v>CP40SAL ﾃｲﾃﾞﾝﾘｮｳ ｺﾈｸﾀ</v>
          </cell>
          <cell r="E111" t="str">
            <v>CP40SAL Black Out Connector</v>
          </cell>
          <cell r="F111" t="str">
            <v>SE015</v>
          </cell>
        </row>
        <row r="112">
          <cell r="C112">
            <v>1232975890</v>
          </cell>
          <cell r="D112" t="str">
            <v>10P1007#26(70)BW*9SAN-PH</v>
          </cell>
          <cell r="E112" t="str">
            <v>10P1007#26(70)BW*9SAN-PH</v>
          </cell>
          <cell r="F112" t="str">
            <v>SE016</v>
          </cell>
        </row>
        <row r="113">
          <cell r="C113" t="str">
            <v>123293468B</v>
          </cell>
          <cell r="D113" t="str">
            <v>8P71#28(140)BW*7/SAN-PH!</v>
          </cell>
          <cell r="E113" t="str">
            <v>8P71#28(140)BW*7/SAN-PH!</v>
          </cell>
          <cell r="F113" t="str">
            <v>SE017</v>
          </cell>
        </row>
        <row r="114">
          <cell r="C114" t="str">
            <v>123293448B</v>
          </cell>
          <cell r="D114" t="str">
            <v>6P1571#28(180)BW*5/SAN-P</v>
          </cell>
          <cell r="E114" t="str">
            <v>6P1571#28(180)BW*5/SAN-P</v>
          </cell>
          <cell r="F114" t="str">
            <v>SE018</v>
          </cell>
        </row>
        <row r="115">
          <cell r="C115">
            <v>1233933390</v>
          </cell>
          <cell r="D115" t="str">
            <v>11P07#26(120)BW*10/SANPH</v>
          </cell>
          <cell r="E115" t="str">
            <v>11P07#26(120)BW*10/SANPH</v>
          </cell>
          <cell r="F115" t="str">
            <v>SE019</v>
          </cell>
        </row>
        <row r="116">
          <cell r="C116" t="str">
            <v>123293457B</v>
          </cell>
          <cell r="D116" t="str">
            <v>8P71#28(350)BW*7/SAN-PH!</v>
          </cell>
          <cell r="E116" t="str">
            <v>8P71#28(350)BW*7/SAN-PH!</v>
          </cell>
          <cell r="F116" t="str">
            <v>SE020</v>
          </cell>
        </row>
        <row r="117">
          <cell r="C117">
            <v>1232958460</v>
          </cell>
          <cell r="D117" t="str">
            <v>12P1571#28(220)BW*11/SAN</v>
          </cell>
          <cell r="E117" t="str">
            <v>12P1571#28(220)BW*11/SAN</v>
          </cell>
          <cell r="F117" t="str">
            <v>SE021</v>
          </cell>
        </row>
        <row r="118">
          <cell r="C118" t="str">
            <v>123294553B</v>
          </cell>
          <cell r="D118" t="str">
            <v>CP40SALｴｲｿﾞｳﾆｭｳｼｭﾂﾘｮｸｺﾈｸ</v>
          </cell>
          <cell r="E118" t="str">
            <v>CP40SAL Video Connector</v>
          </cell>
          <cell r="F118" t="str">
            <v>SE022</v>
          </cell>
        </row>
        <row r="119">
          <cell r="C119">
            <v>1233904970</v>
          </cell>
          <cell r="D119" t="str">
            <v>2P10007#26(70)WW/EH-EH</v>
          </cell>
          <cell r="E119" t="str">
            <v>2P10007#26(70)WW/EH-EH</v>
          </cell>
          <cell r="F119" t="str">
            <v>SE025</v>
          </cell>
        </row>
        <row r="120">
          <cell r="C120" t="str">
            <v>123293471B</v>
          </cell>
          <cell r="D120" t="str">
            <v>2P71#28(300)BW/PH-5ﾊﾝ!20</v>
          </cell>
          <cell r="E120" t="str">
            <v>2P71#28(300)BW/PH-5HAN!20</v>
          </cell>
          <cell r="F120" t="str">
            <v>SE026</v>
          </cell>
        </row>
        <row r="121">
          <cell r="C121">
            <v>1233911880</v>
          </cell>
          <cell r="D121" t="str">
            <v>5P15#22(120)BAWAA/VH15ﾊﾝ</v>
          </cell>
          <cell r="E121" t="str">
            <v>5P15#22(120)BAWAA/VH15</v>
          </cell>
          <cell r="F121" t="str">
            <v>SE029</v>
          </cell>
        </row>
        <row r="122">
          <cell r="C122">
            <v>1233904800</v>
          </cell>
          <cell r="D122" t="str">
            <v>6-4P72#22(70)WWABAW/VHVH</v>
          </cell>
          <cell r="E122" t="str">
            <v>6-4P72#22(70)WWABAW/VHVH</v>
          </cell>
          <cell r="F122" t="str">
            <v>SE031</v>
          </cell>
        </row>
        <row r="123">
          <cell r="C123">
            <v>1233904750</v>
          </cell>
          <cell r="D123" t="str">
            <v>3P1672#22(70)BAW/VH-15ﾊﾝ</v>
          </cell>
          <cell r="E123" t="str">
            <v>3P1672#22(70)BAW/VH-15</v>
          </cell>
          <cell r="F123" t="str">
            <v>SE034</v>
          </cell>
        </row>
        <row r="124">
          <cell r="C124">
            <v>1233951390</v>
          </cell>
          <cell r="D124" t="str">
            <v>4-2P15#22(220)TAAR/VH-VH</v>
          </cell>
          <cell r="E124" t="str">
            <v>4-2P15#22(220)TAAR/VH-VH</v>
          </cell>
          <cell r="F124" t="str">
            <v>SE036</v>
          </cell>
        </row>
        <row r="125">
          <cell r="C125">
            <v>1233923520</v>
          </cell>
          <cell r="D125" t="str">
            <v>5P72#20(100)BAWAA/VH15ﾊﾝ</v>
          </cell>
          <cell r="E125" t="str">
            <v>5P72#20(100)BAWAA/VH15</v>
          </cell>
          <cell r="F125" t="str">
            <v>SE042</v>
          </cell>
        </row>
        <row r="126">
          <cell r="C126">
            <v>1233967540</v>
          </cell>
          <cell r="D126" t="str">
            <v>4-3P72#20(80)WAABZ/VH-VH</v>
          </cell>
          <cell r="E126" t="str">
            <v>4-3P72#20(80)WAABZ/VH-VH</v>
          </cell>
          <cell r="F126" t="str">
            <v>SE043</v>
          </cell>
        </row>
        <row r="127">
          <cell r="C127">
            <v>1233970760</v>
          </cell>
          <cell r="D127" t="str">
            <v>5P72#20(80)BAWAA/VH-15ﾊﾝ</v>
          </cell>
          <cell r="E127" t="str">
            <v>5P72#20(80)BAWAA/VH-15ﾊﾝ</v>
          </cell>
          <cell r="F127" t="str">
            <v>SE048</v>
          </cell>
        </row>
        <row r="128">
          <cell r="C128">
            <v>1233980000</v>
          </cell>
          <cell r="D128" t="str">
            <v>5P72#20(310)BAWAA/VH-15ﾊﾝ</v>
          </cell>
          <cell r="E128" t="str">
            <v>5P72#20(310)BAWAA/VH-15ﾊﾝ</v>
          </cell>
          <cell r="F128" t="str">
            <v>SE049</v>
          </cell>
        </row>
        <row r="129">
          <cell r="C129" t="str">
            <v>123396592A</v>
          </cell>
          <cell r="D129" t="str">
            <v>6P07#26(180)W*6/EH-EHｴｸｼ</v>
          </cell>
          <cell r="E129" t="str">
            <v>6P07#26(180)W*6/EH-EH</v>
          </cell>
          <cell r="F129" t="str">
            <v>SE050</v>
          </cell>
        </row>
        <row r="130">
          <cell r="C130" t="str">
            <v>123396604B</v>
          </cell>
          <cell r="D130" t="str">
            <v>5P-1685#28(50)W*5/SH-SH</v>
          </cell>
          <cell r="E130" t="str">
            <v>5P-1685#28(50)W*5/SH-SH</v>
          </cell>
          <cell r="F130" t="str">
            <v>SE051</v>
          </cell>
        </row>
        <row r="131">
          <cell r="C131" t="str">
            <v>123396615B</v>
          </cell>
          <cell r="D131" t="str">
            <v>7P-1685#28(50)W*7/SH-SH</v>
          </cell>
          <cell r="E131" t="str">
            <v>7P-1685#28(50)W*7/SH-SH</v>
          </cell>
          <cell r="F131" t="str">
            <v>SE052</v>
          </cell>
        </row>
        <row r="132">
          <cell r="C132" t="str">
            <v>123396628B</v>
          </cell>
          <cell r="D132" t="str">
            <v>8P-1685#28(100)W*8/SH-SH</v>
          </cell>
          <cell r="E132" t="str">
            <v>8P-1685#28(100)W*8/SH-SH</v>
          </cell>
          <cell r="F132" t="str">
            <v>SE053</v>
          </cell>
        </row>
        <row r="133">
          <cell r="C133" t="str">
            <v>123396633B</v>
          </cell>
          <cell r="D133" t="str">
            <v>10P1685#28(50)W*10/SH-SH</v>
          </cell>
          <cell r="E133" t="str">
            <v>10P1685#28(50)W*10/SH-SH</v>
          </cell>
          <cell r="F133" t="str">
            <v>SE054</v>
          </cell>
        </row>
        <row r="134">
          <cell r="C134" t="str">
            <v>123396585B</v>
          </cell>
          <cell r="D134" t="str">
            <v>8P-1685#28(55)W*8/SH-SH</v>
          </cell>
          <cell r="E134" t="str">
            <v>8P-1685#28(55)W*8/SH-SH</v>
          </cell>
          <cell r="F134" t="str">
            <v>SG005</v>
          </cell>
        </row>
        <row r="135">
          <cell r="C135">
            <v>1233977110</v>
          </cell>
          <cell r="D135" t="str">
            <v>4P1685#28(70)W*4/SH-SH</v>
          </cell>
          <cell r="E135" t="str">
            <v>4P1685#28(70)W*4/SH-SH</v>
          </cell>
          <cell r="F135" t="str">
            <v>SG006</v>
          </cell>
        </row>
        <row r="136">
          <cell r="C136">
            <v>1233977240</v>
          </cell>
          <cell r="D136" t="str">
            <v>3P1685#28(45)W*3/SH-SH</v>
          </cell>
          <cell r="E136" t="str">
            <v>3P1685#28(45)W*3/SH-SH</v>
          </cell>
          <cell r="F136" t="str">
            <v>SG007</v>
          </cell>
        </row>
        <row r="137">
          <cell r="C137">
            <v>1233977390</v>
          </cell>
          <cell r="D137" t="str">
            <v>2P1007#26(175)WW/PHPH</v>
          </cell>
          <cell r="E137" t="str">
            <v>2P1007#26(175)WW/PHPH</v>
          </cell>
          <cell r="F137" t="str">
            <v>SG008</v>
          </cell>
        </row>
        <row r="138">
          <cell r="C138">
            <v>1233979800</v>
          </cell>
          <cell r="D138" t="str">
            <v>10P1685#28(90)W*10/SH-SH</v>
          </cell>
          <cell r="E138" t="str">
            <v>10P1685#28(90)W*10/SH-SH</v>
          </cell>
          <cell r="F138" t="str">
            <v>SG009</v>
          </cell>
        </row>
        <row r="139">
          <cell r="C139">
            <v>1233979970</v>
          </cell>
          <cell r="D139" t="str">
            <v>6P1685#28(75)W*6/SH-SH</v>
          </cell>
          <cell r="E139" t="str">
            <v>6P1685#28(75)W*6/SH-SH</v>
          </cell>
          <cell r="F139" t="str">
            <v>SG010</v>
          </cell>
        </row>
        <row r="140">
          <cell r="C140" t="str">
            <v>123396556B</v>
          </cell>
          <cell r="D140" t="str">
            <v>2P1685#28(45)W*2/SH-SH</v>
          </cell>
          <cell r="E140" t="str">
            <v>2P1685#28(45)W*2/SH-SH</v>
          </cell>
          <cell r="F140" t="str">
            <v>SO005</v>
          </cell>
        </row>
        <row r="141">
          <cell r="C141" t="str">
            <v>123396570B</v>
          </cell>
          <cell r="D141" t="str">
            <v>6P-1685#28(65)W*6/SH-SH</v>
          </cell>
          <cell r="E141" t="str">
            <v>6P-1685#28(65)W*6/SH-SH</v>
          </cell>
          <cell r="F141" t="str">
            <v>SO006</v>
          </cell>
        </row>
        <row r="142">
          <cell r="C142">
            <v>1233976290</v>
          </cell>
          <cell r="D142" t="str">
            <v>8P1685#28(120)W*8/SH-SH</v>
          </cell>
          <cell r="E142" t="str">
            <v>8P1685#28(120)W*8/SH-SH</v>
          </cell>
          <cell r="F142" t="str">
            <v>SO007</v>
          </cell>
        </row>
        <row r="143">
          <cell r="C143">
            <v>1233976340</v>
          </cell>
          <cell r="D143" t="str">
            <v>6P1685#28(150)W*6/SH-SH</v>
          </cell>
          <cell r="E143" t="str">
            <v>6P1685#28(150)W*6/SH-SH</v>
          </cell>
          <cell r="F143" t="str">
            <v>SO008</v>
          </cell>
        </row>
        <row r="144">
          <cell r="C144">
            <v>1233976410</v>
          </cell>
          <cell r="D144" t="str">
            <v>10P1685#28(80)W*10/SH-SH</v>
          </cell>
          <cell r="E144" t="str">
            <v>10P1685#28(80)W*10/SH-SH</v>
          </cell>
          <cell r="F144" t="str">
            <v>SO009</v>
          </cell>
        </row>
        <row r="145">
          <cell r="C145">
            <v>1233976500</v>
          </cell>
          <cell r="D145" t="str">
            <v>4P1685#28(100)W*4/SH-SH</v>
          </cell>
          <cell r="E145" t="str">
            <v>4P1685#28(100)W*4/SH-SH</v>
          </cell>
          <cell r="F145" t="str">
            <v>SO010</v>
          </cell>
        </row>
        <row r="146">
          <cell r="C146">
            <v>1233976610</v>
          </cell>
          <cell r="D146" t="str">
            <v>3P1685#28(100)W*3/SH-SH</v>
          </cell>
          <cell r="E146" t="str">
            <v>3P1685#28(100)W*3/SH-SH</v>
          </cell>
          <cell r="F146" t="str">
            <v>SO011</v>
          </cell>
        </row>
        <row r="147">
          <cell r="C147">
            <v>1233976740</v>
          </cell>
          <cell r="D147" t="str">
            <v>2P1571#28(150)WB/SH-3-5ﾊﾝ</v>
          </cell>
          <cell r="E147" t="str">
            <v>2P1571#28(150)WB/SH-3-5ﾊﾝ</v>
          </cell>
          <cell r="F147" t="str">
            <v>SO012</v>
          </cell>
        </row>
        <row r="148">
          <cell r="C148" t="str">
            <v>123398341A</v>
          </cell>
          <cell r="D148" t="str">
            <v>6P1571#28(130)B*6/SH-SH</v>
          </cell>
          <cell r="E148" t="str">
            <v>6P1571#28(130)B*6/SH-SH</v>
          </cell>
          <cell r="F148" t="str">
            <v>SO013</v>
          </cell>
        </row>
        <row r="149">
          <cell r="C149" t="str">
            <v>123398350A</v>
          </cell>
          <cell r="D149" t="str">
            <v>8P1571#28(120)B*8/SH-SH</v>
          </cell>
          <cell r="E149" t="str">
            <v>8P1571#28(120)B*8/SH-SH</v>
          </cell>
          <cell r="F149" t="str">
            <v>SO014</v>
          </cell>
        </row>
        <row r="150">
          <cell r="C150">
            <v>1233983610</v>
          </cell>
          <cell r="D150" t="str">
            <v>9P1571#28(80)W*9/SH-SH</v>
          </cell>
          <cell r="E150" t="str">
            <v>9P1571#28(80)W*9/SH-SH</v>
          </cell>
          <cell r="F150" t="str">
            <v>SO015</v>
          </cell>
        </row>
        <row r="151">
          <cell r="C151">
            <v>1233987320</v>
          </cell>
          <cell r="D151" t="str">
            <v>3P1685#28(70)W*3/SH-SH</v>
          </cell>
          <cell r="E151" t="str">
            <v>3P1685#28(70)W*3/SH-SH</v>
          </cell>
          <cell r="F151" t="str">
            <v>SO016</v>
          </cell>
        </row>
        <row r="152">
          <cell r="C152">
            <v>1233987490</v>
          </cell>
          <cell r="D152" t="str">
            <v>4P1061#28(50)T-Y/DF13-5ﾑｷ</v>
          </cell>
          <cell r="E152" t="str">
            <v>4P1061#28(50)T-Y/DF13-5ﾑｷ</v>
          </cell>
          <cell r="F152" t="str">
            <v>SO017</v>
          </cell>
        </row>
        <row r="153">
          <cell r="C153">
            <v>1233976890</v>
          </cell>
          <cell r="E153" t="str">
            <v>2P1685#28(100)W*2/SH-SH</v>
          </cell>
          <cell r="F153" t="str">
            <v>SQ027</v>
          </cell>
        </row>
        <row r="154">
          <cell r="C154">
            <v>6250811900</v>
          </cell>
          <cell r="D154" t="str">
            <v>AWG1015#22 ｼﾛ  360-15-15</v>
          </cell>
          <cell r="E154" t="str">
            <v>UL1672AWG22 WHT  360-15-15</v>
          </cell>
          <cell r="F154" t="str">
            <v>SE023</v>
          </cell>
        </row>
        <row r="155">
          <cell r="C155">
            <v>6250790290</v>
          </cell>
          <cell r="D155" t="str">
            <v>AWG1015#18G/Y 100-15-15</v>
          </cell>
          <cell r="E155" t="str">
            <v>UL 1015#18 G/Y 100-15-15</v>
          </cell>
          <cell r="F155" t="str">
            <v>SE024</v>
          </cell>
        </row>
        <row r="156">
          <cell r="C156">
            <v>6250812280</v>
          </cell>
          <cell r="D156" t="str">
            <v>AWG1015#22 ｼﾛ  250-15-15</v>
          </cell>
          <cell r="E156" t="str">
            <v>UL1672AWG22 WHT  250-15-15</v>
          </cell>
          <cell r="F156" t="str">
            <v>SE027</v>
          </cell>
        </row>
        <row r="157">
          <cell r="C157">
            <v>6252001150</v>
          </cell>
          <cell r="D157" t="str">
            <v>UL1672AWG22 ｸﾛ 360-15-15</v>
          </cell>
          <cell r="E157" t="str">
            <v>UL1672AWG22 BLK 360-15-15</v>
          </cell>
          <cell r="F157" t="str">
            <v>SE028</v>
          </cell>
        </row>
        <row r="158">
          <cell r="C158">
            <v>6250801550</v>
          </cell>
          <cell r="D158" t="str">
            <v>AWG1015#22 ｸﾛ  250-15-15</v>
          </cell>
          <cell r="E158" t="str">
            <v>UL1672AWG22 BLK  250-15-15</v>
          </cell>
          <cell r="F158" t="str">
            <v>SE030</v>
          </cell>
        </row>
        <row r="159">
          <cell r="C159">
            <v>6252001040</v>
          </cell>
          <cell r="D159" t="str">
            <v>AWG1015#22 ｸﾛ  360-15-15</v>
          </cell>
          <cell r="E159" t="str">
            <v>UL1672AWG22 BLK 300-15-15(Shin)</v>
          </cell>
          <cell r="F159" t="str">
            <v>SE032</v>
          </cell>
        </row>
        <row r="160">
          <cell r="C160">
            <v>6252011490</v>
          </cell>
          <cell r="D160" t="str">
            <v>UL1672AWG22 ｼﾛ 360-15-15</v>
          </cell>
          <cell r="E160" t="str">
            <v>UL1672AWG22 WHT 300-15-15(Shin)</v>
          </cell>
          <cell r="F160" t="str">
            <v>SE033</v>
          </cell>
        </row>
        <row r="161">
          <cell r="C161">
            <v>6250800520</v>
          </cell>
          <cell r="D161" t="str">
            <v>AWG1015#22 ｸﾛ 325-15-15</v>
          </cell>
          <cell r="E161" t="str">
            <v>UL1672AWG22 BLK 325-15-15</v>
          </cell>
          <cell r="F161" t="str">
            <v>SE035</v>
          </cell>
        </row>
        <row r="162">
          <cell r="C162">
            <v>6250811090</v>
          </cell>
          <cell r="D162" t="str">
            <v>AWG1015#22 ｼﾛ 325-15-15</v>
          </cell>
          <cell r="E162" t="str">
            <v>UL1672AWG22 WHT 325-15-15</v>
          </cell>
          <cell r="F162" t="str">
            <v>SE038</v>
          </cell>
        </row>
        <row r="163">
          <cell r="C163">
            <v>6252001600</v>
          </cell>
          <cell r="D163" t="str">
            <v>UL1672AWG#22 ｸﾛ 110-15-15</v>
          </cell>
          <cell r="E163" t="str">
            <v>UL1672AWG22 BLK 110-15-15</v>
          </cell>
          <cell r="F163" t="str">
            <v>SE044</v>
          </cell>
        </row>
        <row r="164">
          <cell r="C164">
            <v>6252011580</v>
          </cell>
          <cell r="D164" t="str">
            <v>UL1672AWG#22 ｼﾛ 110-15-15</v>
          </cell>
          <cell r="E164" t="str">
            <v>UL1672AWG22 WHT 110-15-15</v>
          </cell>
          <cell r="F164" t="str">
            <v>SE045</v>
          </cell>
        </row>
        <row r="165">
          <cell r="C165">
            <v>6252000470</v>
          </cell>
          <cell r="D165" t="str">
            <v>AWG1672#22 ｸﾛ 280-15-15</v>
          </cell>
          <cell r="E165" t="str">
            <v>UL1672AWG22 BLK  280-15-15</v>
          </cell>
          <cell r="F165" t="str">
            <v>SE046</v>
          </cell>
        </row>
        <row r="166">
          <cell r="C166">
            <v>6252010460</v>
          </cell>
          <cell r="D166" t="str">
            <v>AWG1672#22 ｼﾛ 280-15-15</v>
          </cell>
          <cell r="E166" t="str">
            <v>UL1672AWG22 WHT  280-15-15</v>
          </cell>
          <cell r="F166" t="str">
            <v>SE047</v>
          </cell>
        </row>
        <row r="167">
          <cell r="C167">
            <v>1013532780</v>
          </cell>
          <cell r="D167" t="str">
            <v>CP10A ﾘｱﾊﾟﾈﾙｷｼﾞ</v>
          </cell>
          <cell r="E167" t="str">
            <v>CP10A Rear Panel</v>
          </cell>
          <cell r="F167" t="str">
            <v>PA001</v>
          </cell>
        </row>
        <row r="168">
          <cell r="C168">
            <v>1013532830</v>
          </cell>
          <cell r="D168" t="str">
            <v>CP40L ﾘｱﾊﾟﾈﾙ</v>
          </cell>
          <cell r="E168" t="str">
            <v>CP40L Rear Panel</v>
          </cell>
          <cell r="F168" t="str">
            <v>PA002</v>
          </cell>
        </row>
        <row r="169">
          <cell r="C169">
            <v>1013532900</v>
          </cell>
          <cell r="D169" t="str">
            <v>CP40SAL ﾘｱﾊﾟﾈﾙ</v>
          </cell>
          <cell r="E169" t="str">
            <v>CP40SAL Rear Panel</v>
          </cell>
          <cell r="F169" t="str">
            <v>PA003</v>
          </cell>
        </row>
        <row r="170">
          <cell r="C170">
            <v>1013533060</v>
          </cell>
          <cell r="D170" t="str">
            <v>CMS40P ﾘｱﾊﾟﾈﾙ ｷｼﾞ</v>
          </cell>
          <cell r="E170" t="str">
            <v>CMS40P Rear Panel</v>
          </cell>
          <cell r="F170" t="str">
            <v>PA004</v>
          </cell>
        </row>
        <row r="171">
          <cell r="C171">
            <v>1013533200</v>
          </cell>
          <cell r="D171" t="str">
            <v>CMC0150 ﾘｱﾊﾟﾈﾙ ｷｼﾞ</v>
          </cell>
          <cell r="E171" t="str">
            <v>CMC0150 Rear Panel</v>
          </cell>
          <cell r="F171" t="str">
            <v>PA005</v>
          </cell>
        </row>
        <row r="172">
          <cell r="C172">
            <v>1013533170</v>
          </cell>
          <cell r="D172" t="str">
            <v>CMS40P ｾｯﾃｲﾊﾟﾈﾙ ｷｼﾞ</v>
          </cell>
          <cell r="E172" t="str">
            <v>CMS40P Setting Panel</v>
          </cell>
          <cell r="F172" t="str">
            <v>PA006</v>
          </cell>
        </row>
        <row r="173">
          <cell r="C173">
            <v>1011645840</v>
          </cell>
          <cell r="D173" t="str">
            <v>CMS40P ﾊﾟﾈﾙｼｬ-ｼ</v>
          </cell>
          <cell r="E173" t="str">
            <v>CMS40P Panel Chassis</v>
          </cell>
          <cell r="F173" t="str">
            <v>SH002</v>
          </cell>
        </row>
        <row r="174">
          <cell r="C174">
            <v>1011645390</v>
          </cell>
          <cell r="D174" t="str">
            <v>CP10A ﾌﾛﾝﾄﾊﾟﾈﾙｼｬ-ｼ</v>
          </cell>
          <cell r="E174" t="str">
            <v>CP10A Front Panel Chassis</v>
          </cell>
          <cell r="F174" t="str">
            <v>SJ015</v>
          </cell>
        </row>
        <row r="175">
          <cell r="C175">
            <v>1023189680</v>
          </cell>
          <cell r="D175" t="str">
            <v>C-MS8 IECﾀｲｻｸｶﾅｸﾞ</v>
          </cell>
          <cell r="E175" t="str">
            <v>C-MS8 IEC Bracket</v>
          </cell>
          <cell r="F175" t="str">
            <v>SK003</v>
          </cell>
        </row>
        <row r="176">
          <cell r="C176">
            <v>1011645460</v>
          </cell>
          <cell r="D176" t="str">
            <v>CP40SA ﾌﾛﾝﾄﾊﾟﾈﾙｼｬ-ｼ</v>
          </cell>
          <cell r="E176" t="str">
            <v>CP40SA Front Panel Chassis</v>
          </cell>
          <cell r="F176" t="str">
            <v>SL014</v>
          </cell>
        </row>
        <row r="177">
          <cell r="C177">
            <v>1012147370</v>
          </cell>
          <cell r="D177" t="str">
            <v>CP10AL ｹ-ｽ (T0.8)</v>
          </cell>
          <cell r="E177" t="str">
            <v>CP10AL Case (T0.8)</v>
          </cell>
          <cell r="F177" t="str">
            <v>SS001</v>
          </cell>
        </row>
        <row r="178">
          <cell r="C178">
            <v>1012147440</v>
          </cell>
          <cell r="D178" t="str">
            <v>CP40L ｹ-ｽ (T0.8)</v>
          </cell>
          <cell r="E178" t="str">
            <v>CP40L Case (T0.8)</v>
          </cell>
          <cell r="F178" t="str">
            <v>SS002</v>
          </cell>
        </row>
        <row r="179">
          <cell r="C179">
            <v>1012147220</v>
          </cell>
          <cell r="D179" t="str">
            <v>CMS40P ｹ-ｽｶﾗ-ｺ-ﾊﾝ</v>
          </cell>
          <cell r="E179" t="str">
            <v>CMS40P Case Color Steel</v>
          </cell>
          <cell r="F179" t="str">
            <v>SS003</v>
          </cell>
        </row>
        <row r="180">
          <cell r="C180">
            <v>1012150710</v>
          </cell>
          <cell r="D180" t="str">
            <v>CMS90D ｹ-ｽ</v>
          </cell>
          <cell r="E180" t="str">
            <v>CMS90D Case</v>
          </cell>
          <cell r="F180" t="str">
            <v>SS004</v>
          </cell>
        </row>
        <row r="181">
          <cell r="C181">
            <v>1012150860</v>
          </cell>
          <cell r="D181" t="str">
            <v>CMS160D ｹ-ｽ</v>
          </cell>
          <cell r="E181" t="str">
            <v>CMS160D Case</v>
          </cell>
          <cell r="F181" t="str">
            <v>SS005</v>
          </cell>
        </row>
        <row r="182">
          <cell r="C182">
            <v>1012153210</v>
          </cell>
          <cell r="D182" t="str">
            <v>S2950 ｹ-ｽ ﾇﾘ</v>
          </cell>
          <cell r="E182" t="str">
            <v>S2950 Case sand grey painting</v>
          </cell>
          <cell r="F182" t="str">
            <v>SS007</v>
          </cell>
        </row>
        <row r="183">
          <cell r="C183">
            <v>1012153180</v>
          </cell>
          <cell r="D183" t="str">
            <v>ZPCD901J Case cool grey painting</v>
          </cell>
          <cell r="E183" t="str">
            <v>ZPCD901J Case cool grey painting</v>
          </cell>
          <cell r="F183" t="str">
            <v>SS008</v>
          </cell>
        </row>
        <row r="184">
          <cell r="C184">
            <v>1011645550</v>
          </cell>
          <cell r="D184" t="str">
            <v>CP10AL ｼｬｰｼ</v>
          </cell>
          <cell r="E184" t="str">
            <v>CP10AL Chassis</v>
          </cell>
          <cell r="F184" t="str">
            <v>SV001</v>
          </cell>
        </row>
        <row r="185">
          <cell r="C185">
            <v>1011645660</v>
          </cell>
          <cell r="D185" t="str">
            <v>CP40L ｼｬ-ｼ</v>
          </cell>
          <cell r="E185" t="str">
            <v>CP40L Chassis</v>
          </cell>
          <cell r="F185" t="str">
            <v>SV002</v>
          </cell>
        </row>
        <row r="186">
          <cell r="C186">
            <v>1011645790</v>
          </cell>
          <cell r="D186" t="str">
            <v>CMS40P ｼｬ-ｼ</v>
          </cell>
          <cell r="E186" t="str">
            <v>CMS40P Chassis</v>
          </cell>
          <cell r="F186" t="str">
            <v>SV003</v>
          </cell>
        </row>
        <row r="187">
          <cell r="C187">
            <v>1011648290</v>
          </cell>
          <cell r="D187" t="str">
            <v>CMS90D ｼｬ-ｼ</v>
          </cell>
          <cell r="E187" t="str">
            <v>CMS90D Chassis</v>
          </cell>
          <cell r="F187" t="str">
            <v>SV004</v>
          </cell>
        </row>
        <row r="188">
          <cell r="C188">
            <v>1011648410</v>
          </cell>
          <cell r="D188" t="str">
            <v>CMS160D ｼｬ-ｼ</v>
          </cell>
          <cell r="E188" t="str">
            <v>CMS160D Chassis</v>
          </cell>
          <cell r="F188" t="str">
            <v>SV005</v>
          </cell>
        </row>
        <row r="189">
          <cell r="C189">
            <v>1011649280</v>
          </cell>
          <cell r="D189" t="str">
            <v>CPV09 ｼｬｰｼ</v>
          </cell>
          <cell r="E189" t="str">
            <v>CPV09 Chassis</v>
          </cell>
          <cell r="F189" t="str">
            <v>SV006</v>
          </cell>
        </row>
        <row r="190">
          <cell r="C190">
            <v>1011651740</v>
          </cell>
          <cell r="D190" t="str">
            <v>CP11AL ｼｬｰｼ</v>
          </cell>
          <cell r="E190" t="str">
            <v>CP11AL Chassis</v>
          </cell>
          <cell r="F190" t="str">
            <v>SV007</v>
          </cell>
        </row>
        <row r="191">
          <cell r="C191">
            <v>1012156390</v>
          </cell>
          <cell r="D191" t="str">
            <v>CP11AL ｹｰｽ</v>
          </cell>
          <cell r="E191" t="str">
            <v>CP11AL Case</v>
          </cell>
          <cell r="F191" t="str">
            <v>SS009</v>
          </cell>
        </row>
        <row r="192">
          <cell r="C192">
            <v>1013542280</v>
          </cell>
          <cell r="D192" t="str">
            <v>CP11AL ﾘｱﾊﾟﾈﾙ</v>
          </cell>
          <cell r="E192" t="str">
            <v>CP11AL Rear Panel</v>
          </cell>
          <cell r="F192" t="str">
            <v>PA014</v>
          </cell>
        </row>
        <row r="193">
          <cell r="C193">
            <v>1321606290</v>
          </cell>
          <cell r="D193" t="str">
            <v>CMS40P ﾊﾟｯｷﾝｸﾞｹ-ｽ</v>
          </cell>
          <cell r="E193" t="str">
            <v>CMS40P Packing Case</v>
          </cell>
          <cell r="F193" t="str">
            <v>SI001</v>
          </cell>
        </row>
        <row r="194">
          <cell r="C194" t="str">
            <v>V320600150</v>
          </cell>
          <cell r="D194" t="str">
            <v>CMS40P輸送箱</v>
          </cell>
          <cell r="E194" t="str">
            <v>CMS40P Outer Packing Case</v>
          </cell>
          <cell r="F194" t="str">
            <v>SI002</v>
          </cell>
        </row>
        <row r="195">
          <cell r="C195">
            <v>1321606340</v>
          </cell>
          <cell r="D195" t="str">
            <v>CP10AL ﾊﾟｯｷﾝｸﾞｹ-ｽ</v>
          </cell>
          <cell r="E195" t="str">
            <v>CP10AL Packing Case</v>
          </cell>
          <cell r="F195" t="str">
            <v>SI003</v>
          </cell>
        </row>
        <row r="196">
          <cell r="C196" t="str">
            <v>V32060033A</v>
          </cell>
          <cell r="D196" t="str">
            <v>CP10AL輸送箱(6個入り)</v>
          </cell>
          <cell r="E196" t="str">
            <v>CP10AL Outer packing case(6PCS/CARTON)</v>
          </cell>
          <cell r="F196" t="str">
            <v>SI004</v>
          </cell>
        </row>
        <row r="197">
          <cell r="C197">
            <v>1321606410</v>
          </cell>
          <cell r="D197" t="str">
            <v>CP40 ﾊﾟｯｷﾝｸﾞｹ-ｽ ｼﾝ</v>
          </cell>
          <cell r="E197" t="str">
            <v>CP40L Packing Case</v>
          </cell>
          <cell r="F197" t="str">
            <v>SI005</v>
          </cell>
        </row>
        <row r="198">
          <cell r="C198" t="str">
            <v>V320600280</v>
          </cell>
          <cell r="D198" t="str">
            <v>CP40L輸送箱</v>
          </cell>
          <cell r="E198" t="str">
            <v>CP40L Outer Packing Case</v>
          </cell>
          <cell r="F198" t="str">
            <v>SI006</v>
          </cell>
        </row>
        <row r="199">
          <cell r="C199">
            <v>1321614390</v>
          </cell>
          <cell r="D199" t="str">
            <v>C-CV14 Packing Case</v>
          </cell>
          <cell r="E199" t="str">
            <v>C-CV14 Packing Case</v>
          </cell>
          <cell r="F199" t="str">
            <v>SI007</v>
          </cell>
        </row>
        <row r="200">
          <cell r="C200">
            <v>1321613010</v>
          </cell>
          <cell r="D200" t="str">
            <v>CCV14 Outer Packing Case</v>
          </cell>
          <cell r="E200" t="str">
            <v>CCV14 Outer Packing Case</v>
          </cell>
          <cell r="F200" t="str">
            <v>SI008</v>
          </cell>
        </row>
        <row r="201">
          <cell r="C201">
            <v>1321612330</v>
          </cell>
          <cell r="D201" t="str">
            <v>CCC100ZL ﾊﾟｯｷﾝｸﾞｹ-ｽ</v>
          </cell>
          <cell r="E201" t="str">
            <v>CCC100ZL Packing case</v>
          </cell>
          <cell r="F201" t="str">
            <v>SI009</v>
          </cell>
        </row>
        <row r="202">
          <cell r="C202">
            <v>1321612400</v>
          </cell>
          <cell r="D202" t="str">
            <v>TC-R0350 ﾕｿｳﾊﾞｺ</v>
          </cell>
          <cell r="E202" t="str">
            <v>TC-R0350 Outer Packing Case</v>
          </cell>
          <cell r="F202" t="str">
            <v>SI010</v>
          </cell>
        </row>
        <row r="203">
          <cell r="C203">
            <v>1321612600</v>
          </cell>
          <cell r="D203" t="str">
            <v>CCV40-3 ﾊﾟﾂｷﾝｸﾞｹ-ｽ</v>
          </cell>
          <cell r="E203" t="str">
            <v>CCV40-3 Packing Case</v>
          </cell>
          <cell r="F203" t="str">
            <v>SI011</v>
          </cell>
        </row>
        <row r="204">
          <cell r="C204" t="str">
            <v>132161190A</v>
          </cell>
          <cell r="D204" t="str">
            <v>CCV20 ﾊﾟﾂｷﾝｸﾞｹ-ｽ</v>
          </cell>
          <cell r="E204" t="str">
            <v>CCV20 Packing Case</v>
          </cell>
          <cell r="F204" t="str">
            <v>SI013</v>
          </cell>
        </row>
        <row r="205">
          <cell r="C205">
            <v>6320413320</v>
          </cell>
          <cell r="D205" t="str">
            <v>CCV40 ｺｿｳﾊﾞｺ</v>
          </cell>
          <cell r="E205" t="str">
            <v>CCV40 Outer Packing Case</v>
          </cell>
          <cell r="F205" t="str">
            <v>SI014</v>
          </cell>
        </row>
        <row r="206">
          <cell r="C206">
            <v>1321614000</v>
          </cell>
          <cell r="D206" t="str">
            <v>CCV40 ｺｿｳﾊﾞｺ</v>
          </cell>
          <cell r="E206" t="str">
            <v>CCV20 Outer Packing Case</v>
          </cell>
          <cell r="F206" t="str">
            <v>SI015</v>
          </cell>
        </row>
        <row r="207">
          <cell r="C207">
            <v>1321616280</v>
          </cell>
          <cell r="E207" t="str">
            <v>S2950 Packing Case</v>
          </cell>
          <cell r="F207" t="str">
            <v>SI016</v>
          </cell>
        </row>
        <row r="208">
          <cell r="C208">
            <v>1210389530</v>
          </cell>
          <cell r="D208" t="str">
            <v>CCV10 ﾘｱｶﾊﾞｰ</v>
          </cell>
          <cell r="E208" t="str">
            <v>CCV10 Rear Cover</v>
          </cell>
          <cell r="F208" t="str">
            <v>SG024</v>
          </cell>
        </row>
        <row r="209">
          <cell r="C209">
            <v>1210393650</v>
          </cell>
          <cell r="D209" t="str">
            <v>CCV10 ﾌﾛﾝﾄｶﾊﾞｰ</v>
          </cell>
          <cell r="E209" t="str">
            <v>CCV10 Front Cover</v>
          </cell>
          <cell r="F209" t="str">
            <v>SG025</v>
          </cell>
        </row>
        <row r="210">
          <cell r="C210">
            <v>1210380100</v>
          </cell>
          <cell r="D210" t="str">
            <v>CCC100ZL ﾘｱｶﾊﾞ-</v>
          </cell>
          <cell r="E210" t="str">
            <v>CCC100ZL Rear Cover</v>
          </cell>
          <cell r="F210" t="str">
            <v>SH016</v>
          </cell>
        </row>
        <row r="211">
          <cell r="C211" t="str">
            <v>121038023A</v>
          </cell>
          <cell r="D211" t="str">
            <v>CCC100ZL ﾚﾝｽﾞｶﾊﾞ-</v>
          </cell>
          <cell r="E211" t="str">
            <v>CCC100ZL Lens Cover</v>
          </cell>
          <cell r="F211" t="str">
            <v>SO030</v>
          </cell>
        </row>
        <row r="212">
          <cell r="C212">
            <v>1012153070</v>
          </cell>
          <cell r="D212" t="str">
            <v>TCR0350 ﾘｱｶﾊﾞ-</v>
          </cell>
          <cell r="E212" t="str">
            <v>TCR0350 Rear cover</v>
          </cell>
          <cell r="F212" t="str">
            <v>SC046</v>
          </cell>
        </row>
        <row r="213">
          <cell r="C213">
            <v>1021544100</v>
          </cell>
          <cell r="D213" t="str">
            <v>TCR0350 ﾚﾝｽﾞｶﾊﾞ-</v>
          </cell>
          <cell r="E213" t="str">
            <v>TCR0350 Lens cover</v>
          </cell>
          <cell r="F213" t="str">
            <v>SC047</v>
          </cell>
        </row>
        <row r="214">
          <cell r="C214">
            <v>1010262600</v>
          </cell>
          <cell r="D214" t="str">
            <v>C2900 ﾘｱｶﾊﾞ-</v>
          </cell>
          <cell r="E214" t="str">
            <v>C2900 Rear Cover</v>
          </cell>
          <cell r="F214" t="str">
            <v>SH018</v>
          </cell>
        </row>
        <row r="215">
          <cell r="C215">
            <v>1010262590</v>
          </cell>
          <cell r="D215" t="str">
            <v>C2900 ﾚﾝｽﾞｶﾊﾞ-</v>
          </cell>
          <cell r="E215" t="str">
            <v>C2900 Lens Cover</v>
          </cell>
          <cell r="F215" t="str">
            <v>SO036</v>
          </cell>
        </row>
        <row r="216">
          <cell r="C216" t="str">
            <v>111011540X</v>
          </cell>
          <cell r="D216" t="str">
            <v>2SA1037AK(S)       ﾁｯﾌﾟT</v>
          </cell>
          <cell r="E216" t="str">
            <v>2SA1037AKT146R</v>
          </cell>
          <cell r="F216" t="str">
            <v>CT001</v>
          </cell>
        </row>
        <row r="217">
          <cell r="C217" t="str">
            <v>111012516X</v>
          </cell>
          <cell r="D217" t="str">
            <v>2SA1661Y-RTF       ﾁｯﾌﾟT</v>
          </cell>
          <cell r="E217" t="str">
            <v>KTA1661YRTF</v>
          </cell>
          <cell r="F217" t="str">
            <v>CT002</v>
          </cell>
        </row>
        <row r="218">
          <cell r="C218" t="str">
            <v>111012561X</v>
          </cell>
          <cell r="D218" t="str">
            <v>TAF 2SA1576S/1602AF 70T</v>
          </cell>
          <cell r="E218" t="str">
            <v>2SA1602A-T11-1F Taping</v>
          </cell>
          <cell r="F218" t="str">
            <v>CT003</v>
          </cell>
        </row>
        <row r="219">
          <cell r="C219" t="str">
            <v>111012664X</v>
          </cell>
          <cell r="D219" t="str">
            <v>2SB1189-R  T100</v>
          </cell>
          <cell r="E219" t="str">
            <v>2SB1189-R  T100</v>
          </cell>
          <cell r="F219" t="str">
            <v>CT004</v>
          </cell>
        </row>
        <row r="220">
          <cell r="C220" t="str">
            <v>111022849X</v>
          </cell>
          <cell r="D220" t="str">
            <v>2SC2412KS T96      ﾁｯﾌﾟT</v>
          </cell>
          <cell r="E220" t="str">
            <v>2SC2412KT146R</v>
          </cell>
          <cell r="F220" t="str">
            <v>CT005</v>
          </cell>
        </row>
        <row r="221">
          <cell r="C221" t="str">
            <v>111023017X</v>
          </cell>
          <cell r="D221" t="str">
            <v>DTC114EKT96 10K+10KﾁｯﾌﾟT</v>
          </cell>
          <cell r="E221" t="str">
            <v>DTC114EKAT146</v>
          </cell>
          <cell r="F221" t="str">
            <v>CT006</v>
          </cell>
        </row>
        <row r="222">
          <cell r="C222" t="str">
            <v>111024517X</v>
          </cell>
          <cell r="D222" t="str">
            <v>TAF 2SC4081S/4155AS 70T</v>
          </cell>
          <cell r="E222" t="str">
            <v>2SC4155A-T11-1S</v>
          </cell>
          <cell r="F222" t="str">
            <v>CT007</v>
          </cell>
        </row>
        <row r="223">
          <cell r="C223" t="str">
            <v>111024683X</v>
          </cell>
          <cell r="D223" t="str">
            <v>2SD1767-R  T100</v>
          </cell>
          <cell r="E223" t="str">
            <v>2SD1767T100R</v>
          </cell>
          <cell r="F223" t="str">
            <v>CT008</v>
          </cell>
        </row>
        <row r="224">
          <cell r="C224" t="str">
            <v>111024801X</v>
          </cell>
          <cell r="D224" t="str">
            <v>2SC2413K(P,Q)   T 146 ﾁｯﾌﾟT</v>
          </cell>
          <cell r="E224" t="str">
            <v>2SC2413KT146P/Q</v>
          </cell>
          <cell r="F224" t="str">
            <v>CT009</v>
          </cell>
        </row>
        <row r="225">
          <cell r="C225" t="str">
            <v>111036655X</v>
          </cell>
          <cell r="D225" t="str">
            <v>DA204K      T96    ﾁｯﾌﾟT</v>
          </cell>
          <cell r="E225" t="str">
            <v>DA204KT146</v>
          </cell>
          <cell r="F225" t="str">
            <v>CT010</v>
          </cell>
        </row>
        <row r="226">
          <cell r="C226" t="str">
            <v>111038347X</v>
          </cell>
          <cell r="D226" t="str">
            <v>DAN202K   T146     ﾁｯﾌﾟT</v>
          </cell>
          <cell r="E226" t="str">
            <v>DAN202KAT146</v>
          </cell>
          <cell r="F226" t="str">
            <v>CT012</v>
          </cell>
        </row>
        <row r="227">
          <cell r="C227" t="str">
            <v>111038446X</v>
          </cell>
          <cell r="D227" t="str">
            <v>RB705D-T96         ﾁｯﾌﾟT</v>
          </cell>
          <cell r="E227" t="str">
            <v>RB705DT146</v>
          </cell>
          <cell r="F227" t="str">
            <v>CT013</v>
          </cell>
        </row>
        <row r="228">
          <cell r="C228" t="str">
            <v>111039245X</v>
          </cell>
          <cell r="D228" t="str">
            <v>02CZ-4.3X ﾂｪﾅｰTE85RﾁｯﾌﾟT</v>
          </cell>
          <cell r="E228" t="str">
            <v>02CZ-4.3-X(TE85L)</v>
          </cell>
          <cell r="F228" t="str">
            <v>CT014</v>
          </cell>
        </row>
        <row r="229">
          <cell r="C229" t="str">
            <v>111039254X</v>
          </cell>
          <cell r="D229" t="str">
            <v>D1F20  4063       12ﾃｰﾌﾟ</v>
          </cell>
          <cell r="E229" t="str">
            <v>D1F20-4063</v>
          </cell>
          <cell r="F229" t="str">
            <v>CT015</v>
          </cell>
        </row>
        <row r="230">
          <cell r="C230" t="str">
            <v>111039678X</v>
          </cell>
          <cell r="D230" t="str">
            <v>1SS355 TE-17       ﾁｯﾌﾟT</v>
          </cell>
          <cell r="E230" t="str">
            <v>1SS355 TE-17  Chip T</v>
          </cell>
          <cell r="F230" t="str">
            <v>CT016</v>
          </cell>
        </row>
        <row r="231">
          <cell r="C231" t="str">
            <v>111039740X</v>
          </cell>
          <cell r="D231" t="str">
            <v>02CZ5.1-Y  TE85L   ﾁｯﾌﾟT</v>
          </cell>
          <cell r="E231" t="str">
            <v>02CA5.1-Y(TE85L)</v>
          </cell>
          <cell r="F231" t="str">
            <v>CT017</v>
          </cell>
        </row>
        <row r="232">
          <cell r="C232" t="str">
            <v>111039759X</v>
          </cell>
          <cell r="D232" t="str">
            <v>02CZ8.2-X  TE85L   ﾁｯﾌﾟT</v>
          </cell>
          <cell r="E232" t="str">
            <v>02CA8.2-Y(TE85L)</v>
          </cell>
          <cell r="F232" t="str">
            <v>CT018</v>
          </cell>
        </row>
        <row r="233">
          <cell r="C233" t="str">
            <v>111041286X</v>
          </cell>
          <cell r="D233" t="str">
            <v>ｻ-ﾐｽﾀ 157-103-58099 ﾁｯﾌﾟ</v>
          </cell>
          <cell r="E233" t="str">
            <v>Thermistor 157-103-58099 Chip</v>
          </cell>
          <cell r="F233" t="str">
            <v>CT019</v>
          </cell>
        </row>
        <row r="234">
          <cell r="C234" t="str">
            <v>111065794X</v>
          </cell>
          <cell r="D234" t="str">
            <v>TA78L05F  TE12L 12MMﾃｰﾌﾟ</v>
          </cell>
          <cell r="E234" t="str">
            <v>TA78L05F(TE12L)</v>
          </cell>
          <cell r="F234" t="str">
            <v>CT020</v>
          </cell>
        </row>
        <row r="235">
          <cell r="C235" t="str">
            <v>111083145X</v>
          </cell>
          <cell r="D235" t="str">
            <v>HBR1105W-RR   ﾁｯﾌﾟT</v>
          </cell>
          <cell r="E235" t="str">
            <v>HBR1105W-RR   CHIP T</v>
          </cell>
          <cell r="F235" t="str">
            <v>CT021</v>
          </cell>
        </row>
        <row r="236">
          <cell r="C236" t="str">
            <v>111083154X</v>
          </cell>
          <cell r="D236" t="str">
            <v>SML-210VTT         ﾁｯﾌﾟT</v>
          </cell>
          <cell r="E236" t="str">
            <v>SML-210VTT    Chip T</v>
          </cell>
          <cell r="F236" t="str">
            <v>CT022</v>
          </cell>
        </row>
        <row r="237">
          <cell r="C237" t="str">
            <v>111083259X</v>
          </cell>
          <cell r="D237" t="str">
            <v>HPY1105W-RR   ﾁｯﾌﾟT</v>
          </cell>
          <cell r="E237" t="str">
            <v>HAY1105W-RR</v>
          </cell>
          <cell r="F237" t="str">
            <v>CT023</v>
          </cell>
        </row>
        <row r="238">
          <cell r="C238" t="str">
            <v>111119080X</v>
          </cell>
          <cell r="D238" t="str">
            <v>MAX485CSA-T      12ﾃ-ﾌﾟ</v>
          </cell>
          <cell r="E238" t="str">
            <v>MAX485CSA-T      12 Tape</v>
          </cell>
          <cell r="F238" t="str">
            <v>CT025</v>
          </cell>
        </row>
        <row r="239">
          <cell r="C239" t="str">
            <v>111230530X</v>
          </cell>
          <cell r="D239" t="str">
            <v>D1FS4A             ﾁｯﾌﾟT</v>
          </cell>
          <cell r="E239" t="str">
            <v>D1FS4A-4063</v>
          </cell>
          <cell r="F239" t="str">
            <v>CT027</v>
          </cell>
        </row>
        <row r="240">
          <cell r="C240" t="str">
            <v>111230604X</v>
          </cell>
          <cell r="D240" t="str">
            <v>02CZ2.7-X      ﾁｯﾌﾟT</v>
          </cell>
          <cell r="E240" t="str">
            <v>02CZ 2.7-X(TE85L)</v>
          </cell>
          <cell r="F240" t="str">
            <v>CT028</v>
          </cell>
        </row>
        <row r="241">
          <cell r="C241" t="str">
            <v>111316315X</v>
          </cell>
          <cell r="D241" t="str">
            <v>S-80942CNMC-G9C</v>
          </cell>
          <cell r="E241" t="str">
            <v>S-80942CNMC-G9C-T2</v>
          </cell>
          <cell r="F241" t="str">
            <v>CT030</v>
          </cell>
        </row>
        <row r="242">
          <cell r="C242" t="str">
            <v>112068743X</v>
          </cell>
          <cell r="D242" t="str">
            <v>VG033CPXT 500ｵｰﾑ  ﾁｯﾌﾟT</v>
          </cell>
          <cell r="E242" t="str">
            <v>RH03ADC S2X (470Ω) Taping</v>
          </cell>
          <cell r="F242" t="str">
            <v>CT031</v>
          </cell>
        </row>
        <row r="243">
          <cell r="C243" t="str">
            <v>112068763X</v>
          </cell>
          <cell r="D243" t="str">
            <v>VR 3ｶﾞﾀ ｻｰﾒｯﾄ 2Kｵｰﾑ ﾃｰﾌﾟ</v>
          </cell>
          <cell r="E243" t="str">
            <v>RH03ADCJ3X(2.2KΩ）</v>
          </cell>
          <cell r="F243" t="str">
            <v>CT032</v>
          </cell>
        </row>
        <row r="244">
          <cell r="C244" t="str">
            <v>112068798X</v>
          </cell>
          <cell r="D244" t="str">
            <v>VR 3ｶﾞﾀ ｻｰﾒｯﾄ 10Kｵｰﾑﾃｰﾌﾟ</v>
          </cell>
          <cell r="E244" t="str">
            <v>RH03ADC14X(10KΩ）</v>
          </cell>
          <cell r="F244" t="str">
            <v>CT033</v>
          </cell>
        </row>
        <row r="245">
          <cell r="C245" t="str">
            <v>112800000T</v>
          </cell>
          <cell r="D245" t="str">
            <v>2125  ｼﾞｬﾝﾊﾟｰ      ﾁｯﾌﾟT</v>
          </cell>
          <cell r="E245" t="str">
            <v>ERJ6GEYJ000V</v>
          </cell>
          <cell r="F245" t="str">
            <v>CT034</v>
          </cell>
        </row>
        <row r="246">
          <cell r="C246" t="str">
            <v>112800046T</v>
          </cell>
          <cell r="D246" t="str">
            <v>2125  2.2 ｵｰﾑ J    ﾁｯﾌﾟT</v>
          </cell>
          <cell r="E246" t="str">
            <v>ERJ6GEYJ2R2V</v>
          </cell>
          <cell r="F246" t="str">
            <v>CT035</v>
          </cell>
        </row>
        <row r="247">
          <cell r="C247" t="str">
            <v>112800208T</v>
          </cell>
          <cell r="D247" t="str">
            <v>2125   10 ｵｰﾑ J    ﾁｯﾌﾟT</v>
          </cell>
          <cell r="E247" t="str">
            <v>ERJ6GEYJ100V</v>
          </cell>
          <cell r="F247" t="str">
            <v>CT036</v>
          </cell>
        </row>
        <row r="248">
          <cell r="C248" t="str">
            <v>112800282T</v>
          </cell>
          <cell r="D248" t="str">
            <v>2125   22 ｵｰﾑ J    ﾁｯﾌﾟT</v>
          </cell>
          <cell r="E248" t="str">
            <v>ERJ6GEYJ220V</v>
          </cell>
          <cell r="F248" t="str">
            <v>CT037</v>
          </cell>
        </row>
        <row r="249">
          <cell r="C249" t="str">
            <v>112800305T</v>
          </cell>
          <cell r="D249" t="str">
            <v>2125   27 ｵｰﾑ J    ﾁｯﾌﾟT</v>
          </cell>
          <cell r="E249" t="str">
            <v>ERJ6GEYJ270V</v>
          </cell>
          <cell r="F249" t="str">
            <v>CT038</v>
          </cell>
        </row>
        <row r="250">
          <cell r="C250" t="str">
            <v>112800341T</v>
          </cell>
          <cell r="D250" t="str">
            <v>2125   39 ｵｰﾑ J    ﾁｯﾌﾟT</v>
          </cell>
          <cell r="E250" t="str">
            <v>ERJ6GEYJ390V</v>
          </cell>
          <cell r="F250" t="str">
            <v>CT039</v>
          </cell>
        </row>
        <row r="251">
          <cell r="C251" t="str">
            <v>112800389T</v>
          </cell>
          <cell r="D251" t="str">
            <v>2125   56 ｵｰﾑ J    ﾁｯﾌﾟT</v>
          </cell>
          <cell r="E251" t="str">
            <v>ERJ6GEYJ560V</v>
          </cell>
          <cell r="F251" t="str">
            <v>CT040</v>
          </cell>
        </row>
        <row r="252">
          <cell r="C252" t="str">
            <v>112800396T</v>
          </cell>
          <cell r="D252" t="str">
            <v>2125 62ｵ-ﾑJ        ﾁｯﾌﾟT</v>
          </cell>
          <cell r="E252" t="str">
            <v>ERJ6GEYJ620V</v>
          </cell>
          <cell r="F252" t="str">
            <v>CT041</v>
          </cell>
        </row>
        <row r="253">
          <cell r="C253" t="str">
            <v>112800404T</v>
          </cell>
          <cell r="D253" t="str">
            <v>2125   68 ｵｰﾑ J    ﾁｯﾌﾟT</v>
          </cell>
          <cell r="E253" t="str">
            <v>ERJ6GEYJ680V</v>
          </cell>
          <cell r="F253" t="str">
            <v>CT042</v>
          </cell>
        </row>
        <row r="254">
          <cell r="C254" t="str">
            <v>112800415T</v>
          </cell>
          <cell r="D254" t="str">
            <v>2125   75 ｵｰﾑ J    ﾁｯﾌﾟT</v>
          </cell>
          <cell r="E254" t="str">
            <v>ERJ6GEYJ750V</v>
          </cell>
          <cell r="F254" t="str">
            <v>CT043</v>
          </cell>
        </row>
        <row r="255">
          <cell r="C255" t="str">
            <v>112800428T</v>
          </cell>
          <cell r="D255" t="str">
            <v>2125   82 ｵｰﾑ J    ﾁｯﾌﾟT</v>
          </cell>
          <cell r="E255" t="str">
            <v>ERJ6GEYJ820V</v>
          </cell>
          <cell r="F255" t="str">
            <v>CT044</v>
          </cell>
        </row>
        <row r="256">
          <cell r="C256" t="str">
            <v>112800440T</v>
          </cell>
          <cell r="D256" t="str">
            <v>2125  100 ｵｰﾑ J    ﾁｯﾌﾟT</v>
          </cell>
          <cell r="E256" t="str">
            <v>ERJ6GEYJ101V</v>
          </cell>
          <cell r="F256" t="str">
            <v>CT045</v>
          </cell>
        </row>
        <row r="257">
          <cell r="C257" t="str">
            <v>112800460T</v>
          </cell>
          <cell r="D257" t="str">
            <v>2125  120 ｵｰﾑ J    ﾁｯﾌﾟT</v>
          </cell>
          <cell r="E257" t="str">
            <v>ERJ6GEYJ121V</v>
          </cell>
          <cell r="F257" t="str">
            <v>CT046</v>
          </cell>
        </row>
        <row r="258">
          <cell r="C258" t="str">
            <v>112800488T</v>
          </cell>
          <cell r="D258" t="str">
            <v>2125  150 ｵｰﾑ J    ﾁｯﾌﾟT</v>
          </cell>
          <cell r="E258" t="str">
            <v>ERJ6GEYJ151V</v>
          </cell>
          <cell r="F258" t="str">
            <v>CT047</v>
          </cell>
        </row>
        <row r="259">
          <cell r="C259" t="str">
            <v>112800505T</v>
          </cell>
          <cell r="D259" t="str">
            <v>2125  180 ｵｰﾑ J    ﾁｯﾌﾟT</v>
          </cell>
          <cell r="E259" t="str">
            <v>ERJ6GEYJ181V</v>
          </cell>
          <cell r="F259" t="str">
            <v>CT048</v>
          </cell>
        </row>
        <row r="260">
          <cell r="C260" t="str">
            <v>112800529T</v>
          </cell>
          <cell r="D260" t="str">
            <v>2125  220 ｵｰﾑ J    ﾁｯﾌﾟT</v>
          </cell>
          <cell r="E260" t="str">
            <v>ERJ6GEYJ221V</v>
          </cell>
          <cell r="F260" t="str">
            <v>CT049</v>
          </cell>
        </row>
        <row r="261">
          <cell r="C261" t="str">
            <v>112800541T</v>
          </cell>
          <cell r="D261" t="str">
            <v>2125  270 ｵｰﾑ J    ﾁｯﾌﾟT</v>
          </cell>
          <cell r="E261" t="str">
            <v>ERJ6GEYJ271V</v>
          </cell>
          <cell r="F261" t="str">
            <v>CT050</v>
          </cell>
        </row>
        <row r="262">
          <cell r="C262" t="str">
            <v>112800561T</v>
          </cell>
          <cell r="D262" t="str">
            <v>2125  330 ｵｰﾑ J    ﾁｯﾌﾟT</v>
          </cell>
          <cell r="E262" t="str">
            <v>ERJ6GEYJ331V</v>
          </cell>
          <cell r="F262" t="str">
            <v>CT051</v>
          </cell>
        </row>
        <row r="263">
          <cell r="C263" t="str">
            <v>112800589T</v>
          </cell>
          <cell r="D263" t="str">
            <v>2125  390 ｵｰﾑ J    ﾁｯﾌﾟT</v>
          </cell>
          <cell r="E263" t="str">
            <v>ERJ6GEYJ391V</v>
          </cell>
          <cell r="F263" t="str">
            <v>CT052</v>
          </cell>
        </row>
        <row r="264">
          <cell r="C264" t="str">
            <v>112800608T</v>
          </cell>
          <cell r="D264" t="str">
            <v>2125  470 ｵｰﾑ J    ﾁｯﾌﾟT</v>
          </cell>
          <cell r="E264" t="str">
            <v>ERJ6GEYJ471V</v>
          </cell>
          <cell r="F264" t="str">
            <v>CT053</v>
          </cell>
        </row>
        <row r="265">
          <cell r="C265" t="str">
            <v>112800622T</v>
          </cell>
          <cell r="D265" t="str">
            <v>2125  560 ｵｰﾑ J    ﾁｯﾌﾟT</v>
          </cell>
          <cell r="E265" t="str">
            <v>ERJ6GEYJ561V</v>
          </cell>
          <cell r="F265" t="str">
            <v>CT054</v>
          </cell>
        </row>
        <row r="266">
          <cell r="C266" t="str">
            <v>112800644T</v>
          </cell>
          <cell r="D266" t="str">
            <v>2125  680 ｵｰﾑ J    ﾁｯﾌﾟT</v>
          </cell>
          <cell r="E266" t="str">
            <v>ERJ6GEYJ681V</v>
          </cell>
          <cell r="F266" t="str">
            <v>CT055</v>
          </cell>
        </row>
        <row r="267">
          <cell r="C267" t="str">
            <v>112800664T</v>
          </cell>
          <cell r="D267" t="str">
            <v>2125  820 ｵｰﾑ J    ﾁｯﾌﾟT</v>
          </cell>
          <cell r="E267" t="str">
            <v>ERJ6GEYJ821V</v>
          </cell>
          <cell r="F267" t="str">
            <v>CT056</v>
          </cell>
        </row>
        <row r="268">
          <cell r="C268" t="str">
            <v>112800682T</v>
          </cell>
          <cell r="D268" t="str">
            <v>2125    1Kｵｰﾑ J    ﾁｯﾌﾟT</v>
          </cell>
          <cell r="E268" t="str">
            <v>ERJ6GEYJ102V</v>
          </cell>
          <cell r="F268" t="str">
            <v>CT057</v>
          </cell>
        </row>
        <row r="269">
          <cell r="C269" t="str">
            <v>112800703T</v>
          </cell>
          <cell r="D269" t="str">
            <v>2125  1.2Kｵｰﾑ J    ﾁｯﾌﾟT</v>
          </cell>
          <cell r="E269" t="str">
            <v>ERJ6GEYJ122V</v>
          </cell>
          <cell r="F269" t="str">
            <v>CT058</v>
          </cell>
        </row>
        <row r="270">
          <cell r="C270" t="str">
            <v>112800727T</v>
          </cell>
          <cell r="D270" t="str">
            <v>2125  1.5Kｵｰﾑ J    ﾁｯﾌﾟT</v>
          </cell>
          <cell r="E270" t="str">
            <v>ERJ6GEYJ152V</v>
          </cell>
          <cell r="F270" t="str">
            <v>CT059</v>
          </cell>
        </row>
        <row r="271">
          <cell r="C271" t="str">
            <v>112800749T</v>
          </cell>
          <cell r="D271" t="str">
            <v>2125  1.8Kｵｰﾑ J    ﾁｯﾌﾟT</v>
          </cell>
          <cell r="E271" t="str">
            <v>ERJ6GEYJ182V</v>
          </cell>
          <cell r="F271" t="str">
            <v>CT060</v>
          </cell>
        </row>
        <row r="272">
          <cell r="C272" t="str">
            <v>112800769T</v>
          </cell>
          <cell r="D272" t="str">
            <v>2125  2.2Kｵｰﾑ J    ﾁｯﾌﾟT</v>
          </cell>
          <cell r="E272" t="str">
            <v>ERJ6GEYJ222V</v>
          </cell>
          <cell r="F272" t="str">
            <v>CT061</v>
          </cell>
        </row>
        <row r="273">
          <cell r="C273" t="str">
            <v>112800787T</v>
          </cell>
          <cell r="D273" t="str">
            <v>2125  2.7Kｵｰﾑ J    ﾁｯﾌﾟT</v>
          </cell>
          <cell r="E273" t="str">
            <v>ERJ6GEYJ272V</v>
          </cell>
          <cell r="F273" t="str">
            <v>CT062</v>
          </cell>
        </row>
        <row r="274">
          <cell r="C274" t="str">
            <v>112800794T</v>
          </cell>
          <cell r="D274" t="str">
            <v>2125  3.0Kｵｰﾑ J    ﾁｯﾌﾟT</v>
          </cell>
          <cell r="E274" t="str">
            <v>ERJ6GEYJ302V</v>
          </cell>
          <cell r="F274" t="str">
            <v>CT063</v>
          </cell>
        </row>
        <row r="275">
          <cell r="C275" t="str">
            <v>112800800T</v>
          </cell>
          <cell r="D275" t="str">
            <v>2125  3.3Kｵｰﾑ J    ﾁｯﾌﾟT</v>
          </cell>
          <cell r="E275" t="str">
            <v>ERJ6GEYJ332V</v>
          </cell>
          <cell r="F275" t="str">
            <v>CT064</v>
          </cell>
        </row>
        <row r="276">
          <cell r="C276" t="str">
            <v>112800824T</v>
          </cell>
          <cell r="D276" t="str">
            <v>2125  3.9Kｵｰﾑ J    ﾁｯﾌﾟT</v>
          </cell>
          <cell r="E276" t="str">
            <v>ERJ6GEYJ392V</v>
          </cell>
          <cell r="F276" t="str">
            <v>CT065</v>
          </cell>
        </row>
        <row r="277">
          <cell r="C277" t="str">
            <v>112800846T</v>
          </cell>
          <cell r="D277" t="str">
            <v>2125  4.7Kｵｰﾑ J    ﾁｯﾌﾟT</v>
          </cell>
          <cell r="E277" t="str">
            <v>ERJ6GEYJ472V</v>
          </cell>
          <cell r="F277" t="str">
            <v>CT066</v>
          </cell>
        </row>
        <row r="278">
          <cell r="C278" t="str">
            <v>112800866T</v>
          </cell>
          <cell r="D278" t="str">
            <v>2125  5.6Kｵｰﾑ J    ﾁｯﾌﾟT</v>
          </cell>
          <cell r="E278" t="str">
            <v>ERJ6GEYJ562V</v>
          </cell>
          <cell r="F278" t="str">
            <v>CT067</v>
          </cell>
        </row>
        <row r="279">
          <cell r="C279" t="str">
            <v>112800884T</v>
          </cell>
          <cell r="D279" t="str">
            <v>2125  6.8Kｵｰﾑ J    ﾁｯﾌﾟT</v>
          </cell>
          <cell r="E279" t="str">
            <v>ERJ6GEYJ682V</v>
          </cell>
          <cell r="F279" t="str">
            <v>CT068</v>
          </cell>
        </row>
        <row r="280">
          <cell r="C280" t="str">
            <v>112800909T</v>
          </cell>
          <cell r="D280" t="str">
            <v>2125  8.2Kｵｰﾑ J    ﾁｯﾌﾟT</v>
          </cell>
          <cell r="E280" t="str">
            <v>ERJ6GEYJ822V</v>
          </cell>
          <cell r="F280" t="str">
            <v>CT069</v>
          </cell>
        </row>
        <row r="281">
          <cell r="C281" t="str">
            <v>112800923T</v>
          </cell>
          <cell r="D281" t="str">
            <v>2125   10Kｵｰﾑ J    ﾁｯﾌﾟT</v>
          </cell>
          <cell r="E281" t="str">
            <v>ERJ6GEYJ103V</v>
          </cell>
          <cell r="F281" t="str">
            <v>CT070</v>
          </cell>
        </row>
        <row r="282">
          <cell r="C282" t="str">
            <v>112800945T</v>
          </cell>
          <cell r="D282" t="str">
            <v>2125   12Kｵｰﾑ J    ﾁｯﾌﾟT</v>
          </cell>
          <cell r="E282" t="str">
            <v>ERJ6GEYJ123V</v>
          </cell>
          <cell r="F282" t="str">
            <v>CT071</v>
          </cell>
        </row>
        <row r="283">
          <cell r="C283" t="str">
            <v>112800965T</v>
          </cell>
          <cell r="D283" t="str">
            <v>2125   15Kｵｰﾑ J    ﾁｯﾌﾟT</v>
          </cell>
          <cell r="E283" t="str">
            <v>ERJ6GEYJ153V</v>
          </cell>
          <cell r="F283" t="str">
            <v>CT072</v>
          </cell>
        </row>
        <row r="284">
          <cell r="C284" t="str">
            <v>112800983T</v>
          </cell>
          <cell r="D284" t="str">
            <v>2125   18Kｵｰﾑ J    ﾁｯﾌﾟT</v>
          </cell>
          <cell r="E284" t="str">
            <v>ERJ6GEYJ183V</v>
          </cell>
          <cell r="F284" t="str">
            <v>CT073</v>
          </cell>
        </row>
        <row r="285">
          <cell r="C285" t="str">
            <v>112800990T</v>
          </cell>
          <cell r="D285" t="str">
            <v>2125   20Kｵｰﾑ J    ﾁｯﾌﾟT</v>
          </cell>
          <cell r="E285" t="str">
            <v>ERJ6GEYJ203V</v>
          </cell>
          <cell r="F285" t="str">
            <v>CT074</v>
          </cell>
        </row>
        <row r="286">
          <cell r="C286" t="str">
            <v>112801009T</v>
          </cell>
          <cell r="D286" t="str">
            <v>2125   22Kｵｰﾑ J    ﾁｯﾌﾟT</v>
          </cell>
          <cell r="E286" t="str">
            <v>ERJ6GEYJ223V</v>
          </cell>
          <cell r="F286" t="str">
            <v>CT075</v>
          </cell>
        </row>
        <row r="287">
          <cell r="C287" t="str">
            <v>112801023T</v>
          </cell>
          <cell r="D287" t="str">
            <v>2125   27Kｵｰﾑ J    ﾁｯﾌﾟT</v>
          </cell>
          <cell r="E287" t="str">
            <v>ERJ6GEYJ273V</v>
          </cell>
          <cell r="F287" t="str">
            <v>CT076</v>
          </cell>
        </row>
        <row r="288">
          <cell r="C288" t="str">
            <v>112801045T</v>
          </cell>
          <cell r="D288" t="str">
            <v>2125   33Kｵｰﾑ J    ﾁｯﾌﾟT</v>
          </cell>
          <cell r="E288" t="str">
            <v>ERJ6GEYJ333V</v>
          </cell>
          <cell r="F288" t="str">
            <v>CT077</v>
          </cell>
        </row>
        <row r="289">
          <cell r="C289" t="str">
            <v>112801065T</v>
          </cell>
          <cell r="D289" t="str">
            <v>2125   39Kｵｰﾑ J    ﾁｯﾌﾟT</v>
          </cell>
          <cell r="E289" t="str">
            <v>ERJ6GEYJ393V</v>
          </cell>
          <cell r="F289" t="str">
            <v>CT078</v>
          </cell>
        </row>
        <row r="290">
          <cell r="C290" t="str">
            <v>112801083T</v>
          </cell>
          <cell r="D290" t="str">
            <v>2125   47Kｵｰﾑ J    ﾁｯﾌﾟT</v>
          </cell>
          <cell r="E290" t="str">
            <v>ERJ6GEYJ473V</v>
          </cell>
          <cell r="F290" t="str">
            <v>CT079</v>
          </cell>
        </row>
        <row r="291">
          <cell r="C291" t="str">
            <v>112801102T</v>
          </cell>
          <cell r="D291" t="str">
            <v>2125   56Kｵｰﾑ J    ﾁｯﾌﾟT</v>
          </cell>
          <cell r="E291" t="str">
            <v>ERJ6GEYJ563V</v>
          </cell>
          <cell r="F291" t="str">
            <v>CT080</v>
          </cell>
        </row>
        <row r="292">
          <cell r="C292" t="str">
            <v>112801126T</v>
          </cell>
          <cell r="D292" t="str">
            <v>2125   68Kｵｰﾑ J    ﾁｯﾌﾟT</v>
          </cell>
          <cell r="E292" t="str">
            <v>ERJ6GEYJ683V</v>
          </cell>
          <cell r="F292" t="str">
            <v>CT081</v>
          </cell>
        </row>
        <row r="293">
          <cell r="C293" t="str">
            <v>112801148T</v>
          </cell>
          <cell r="D293" t="str">
            <v>2125   82Kｵｰﾑ J    ﾁｯﾌﾟT</v>
          </cell>
          <cell r="E293" t="str">
            <v>ERJ6GEYJ823V</v>
          </cell>
          <cell r="F293" t="str">
            <v>CT082</v>
          </cell>
        </row>
        <row r="294">
          <cell r="C294" t="str">
            <v>112801168T</v>
          </cell>
          <cell r="D294" t="str">
            <v>2125  100Kｵｰﾑ J    ﾁｯﾌﾟT</v>
          </cell>
          <cell r="E294" t="str">
            <v>ERJ6GEYJ104V</v>
          </cell>
          <cell r="F294" t="str">
            <v>CT083</v>
          </cell>
        </row>
        <row r="295">
          <cell r="C295" t="str">
            <v>112801207T</v>
          </cell>
          <cell r="D295" t="str">
            <v>2125  150Kｵｰﾑ J    ﾁｯﾌﾟT</v>
          </cell>
          <cell r="E295" t="str">
            <v>ERJ6GEYJ154V</v>
          </cell>
          <cell r="F295" t="str">
            <v>CT084</v>
          </cell>
        </row>
        <row r="296">
          <cell r="C296" t="str">
            <v>112801221T</v>
          </cell>
          <cell r="D296" t="str">
            <v>2125  180Kｵ-ﾑ J    ﾁｯﾌﾟT</v>
          </cell>
          <cell r="E296" t="str">
            <v>ERJ6GEYJ184V</v>
          </cell>
          <cell r="F296" t="str">
            <v>CT085</v>
          </cell>
        </row>
        <row r="297">
          <cell r="C297" t="str">
            <v>112801243T</v>
          </cell>
          <cell r="D297" t="str">
            <v>2125  220Kｵｰﾑ J    ﾁｯﾌﾟT</v>
          </cell>
          <cell r="E297" t="str">
            <v>ERJ6GEYJ224V</v>
          </cell>
          <cell r="F297" t="str">
            <v>CT086</v>
          </cell>
        </row>
        <row r="298">
          <cell r="C298" t="str">
            <v>112801263T</v>
          </cell>
          <cell r="D298" t="str">
            <v>2125  270Kｵｰﾑ J    ﾁｯﾌﾟT</v>
          </cell>
          <cell r="E298" t="str">
            <v>ERJ6GEYJ274V</v>
          </cell>
          <cell r="F298" t="str">
            <v>CT087</v>
          </cell>
        </row>
        <row r="299">
          <cell r="C299" t="str">
            <v>112801304T</v>
          </cell>
          <cell r="D299" t="str">
            <v>2125  390Kｵｰﾑ J    ﾁｯﾌﾟT</v>
          </cell>
          <cell r="E299" t="str">
            <v>ERJ6GEYJ394V</v>
          </cell>
          <cell r="F299" t="str">
            <v>CT088</v>
          </cell>
        </row>
        <row r="300">
          <cell r="C300" t="str">
            <v>112801328T</v>
          </cell>
          <cell r="D300" t="str">
            <v>2125  470Kｵｰﾑ J    ﾁｯﾌﾟT</v>
          </cell>
          <cell r="E300" t="str">
            <v>ERJ6GEYJ474V</v>
          </cell>
          <cell r="F300" t="str">
            <v>CT089</v>
          </cell>
        </row>
        <row r="301">
          <cell r="C301" t="str">
            <v>112801340T</v>
          </cell>
          <cell r="D301" t="str">
            <v>2125  560Kｵｰﾑ J    ﾁｯﾌﾟT</v>
          </cell>
          <cell r="E301" t="str">
            <v>ERJ6GEYJ564V</v>
          </cell>
          <cell r="F301" t="str">
            <v>CT090</v>
          </cell>
        </row>
        <row r="302">
          <cell r="C302" t="str">
            <v>112801403T</v>
          </cell>
          <cell r="D302" t="str">
            <v>2125    1Mｵｰﾑ J    ﾁｯﾌﾟT</v>
          </cell>
          <cell r="E302" t="str">
            <v>ERJ6GEYJ105V</v>
          </cell>
          <cell r="F302" t="str">
            <v>CT091</v>
          </cell>
        </row>
        <row r="303">
          <cell r="C303" t="str">
            <v>112802244T</v>
          </cell>
          <cell r="D303" t="str">
            <v>2125 1Kｵ-ﾑ(F)      ﾁｯﾌﾟT</v>
          </cell>
          <cell r="E303" t="str">
            <v>ERJ6ENF1001V</v>
          </cell>
          <cell r="F303" t="str">
            <v>CT092</v>
          </cell>
        </row>
        <row r="304">
          <cell r="C304" t="str">
            <v>112802488T</v>
          </cell>
          <cell r="D304" t="str">
            <v>2125 10.0Kｵｰﾑ F    ﾁｯﾌﾟT</v>
          </cell>
          <cell r="E304" t="str">
            <v>ERJ6ENF1002V</v>
          </cell>
          <cell r="F304" t="str">
            <v>CT093</v>
          </cell>
        </row>
        <row r="305">
          <cell r="C305" t="str">
            <v>112802664T</v>
          </cell>
          <cell r="D305" t="str">
            <v>2125 56Kｵ-ﾑ(F)     ﾁｯﾌﾟT</v>
          </cell>
          <cell r="E305" t="str">
            <v>ERJ6ENF5602V</v>
          </cell>
          <cell r="F305" t="str">
            <v>CT094</v>
          </cell>
        </row>
        <row r="306">
          <cell r="C306" t="str">
            <v>112803003X</v>
          </cell>
          <cell r="D306" t="str">
            <v>1608  ｼﾞｬﾝﾊﾟｰ      ﾁｯﾌﾟT</v>
          </cell>
          <cell r="E306" t="str">
            <v>ERJ3GEYJ000V</v>
          </cell>
          <cell r="F306" t="str">
            <v>CT095</v>
          </cell>
        </row>
        <row r="307">
          <cell r="C307" t="str">
            <v>112803212X</v>
          </cell>
          <cell r="D307" t="str">
            <v>1608 22ｵ-ﾑJ  ﾁｯﾌﾟT</v>
          </cell>
          <cell r="E307" t="str">
            <v>ERJ3GEYJ220V</v>
          </cell>
          <cell r="F307" t="str">
            <v>CT096</v>
          </cell>
        </row>
        <row r="308">
          <cell r="C308" t="str">
            <v>112803292X</v>
          </cell>
          <cell r="D308" t="str">
            <v>1608   47 ｵｰﾑ J    ﾁｯﾌﾟT</v>
          </cell>
          <cell r="E308" t="str">
            <v>ERJ3GEYJ470V</v>
          </cell>
          <cell r="F308" t="str">
            <v>CT097</v>
          </cell>
        </row>
        <row r="309">
          <cell r="C309" t="str">
            <v>112803337X</v>
          </cell>
          <cell r="D309" t="str">
            <v>1608    68 ｵｰﾑ J   ﾁｯﾌﾟT</v>
          </cell>
          <cell r="E309" t="str">
            <v>ERJ3GEYJ680V</v>
          </cell>
          <cell r="F309" t="str">
            <v>CT098</v>
          </cell>
        </row>
        <row r="310">
          <cell r="C310" t="str">
            <v>112803377X</v>
          </cell>
          <cell r="D310" t="str">
            <v>1608  100 ｵｰﾑ J    ﾁｯﾌﾟT</v>
          </cell>
          <cell r="E310" t="str">
            <v>ERJ3GEYJ101V</v>
          </cell>
          <cell r="F310" t="str">
            <v>CT099</v>
          </cell>
        </row>
        <row r="311">
          <cell r="C311" t="str">
            <v>112803399X</v>
          </cell>
          <cell r="D311" t="str">
            <v>1608  120 ｵ-ﾑ J    ﾁﾂﾌﾟT</v>
          </cell>
          <cell r="E311" t="str">
            <v>ERJ3GEYJ121V</v>
          </cell>
          <cell r="F311" t="str">
            <v>CT100</v>
          </cell>
        </row>
        <row r="312">
          <cell r="C312" t="str">
            <v>112803418X</v>
          </cell>
          <cell r="D312" t="str">
            <v>1608  150 ｵｰﾑ J    ﾁｯﾌﾟT</v>
          </cell>
          <cell r="E312" t="str">
            <v>ERJ3GEYJ151V</v>
          </cell>
          <cell r="F312" t="str">
            <v>CT101</v>
          </cell>
        </row>
        <row r="313">
          <cell r="C313" t="str">
            <v>112803452X</v>
          </cell>
          <cell r="D313" t="str">
            <v>1608  220 ｵｰﾑ J    ﾁｯﾌﾟT</v>
          </cell>
          <cell r="E313" t="str">
            <v>ERJ3GEYJ221V</v>
          </cell>
          <cell r="F313" t="str">
            <v>CT102</v>
          </cell>
        </row>
        <row r="314">
          <cell r="C314" t="str">
            <v>112803498X</v>
          </cell>
          <cell r="D314" t="str">
            <v>1608   330ｵ-ﾑ J    ﾁｯﾌﾟT</v>
          </cell>
          <cell r="E314" t="str">
            <v>ERJ3GEYJ331V</v>
          </cell>
          <cell r="F314" t="str">
            <v>CT103</v>
          </cell>
        </row>
        <row r="315">
          <cell r="C315" t="str">
            <v>112803519X</v>
          </cell>
          <cell r="D315" t="str">
            <v>1608  390 ｵｰﾑ J    ﾁｯﾌﾟT</v>
          </cell>
          <cell r="E315" t="str">
            <v>ERJ3GEYJ391V</v>
          </cell>
          <cell r="F315" t="str">
            <v>CT104</v>
          </cell>
        </row>
        <row r="316">
          <cell r="C316" t="str">
            <v>112803537X</v>
          </cell>
          <cell r="D316" t="str">
            <v>1608  470 ｵｰﾑ J    ﾁｯﾌﾟT</v>
          </cell>
          <cell r="E316" t="str">
            <v>ERJ3GEYJ471V</v>
          </cell>
          <cell r="F316" t="str">
            <v>CT105</v>
          </cell>
        </row>
        <row r="317">
          <cell r="C317" t="str">
            <v>112803553X</v>
          </cell>
          <cell r="D317" t="str">
            <v>1608  560 ｵｰﾑ J    ﾁｯﾌﾟT</v>
          </cell>
          <cell r="E317" t="str">
            <v>ERJ3GEYJ561V</v>
          </cell>
          <cell r="F317" t="str">
            <v>CT106</v>
          </cell>
        </row>
        <row r="318">
          <cell r="C318" t="str">
            <v>112803577X</v>
          </cell>
          <cell r="D318" t="str">
            <v>1608  680 ｵｰﾑ J    ﾁｯﾌﾟT</v>
          </cell>
          <cell r="E318" t="str">
            <v>ERJ3GEYJ681V</v>
          </cell>
          <cell r="F318" t="str">
            <v>CT107</v>
          </cell>
        </row>
        <row r="319">
          <cell r="C319" t="str">
            <v>112803599X</v>
          </cell>
          <cell r="D319" t="str">
            <v>1608  820 ｵｰﾑ J    ﾁｯﾌﾟT</v>
          </cell>
          <cell r="E319" t="str">
            <v>ERJ3GEYJ821V</v>
          </cell>
          <cell r="F319" t="str">
            <v>CT108</v>
          </cell>
        </row>
        <row r="320">
          <cell r="C320" t="str">
            <v>112803612X</v>
          </cell>
          <cell r="D320" t="str">
            <v>1608    1Kｵｰﾑ J    ﾁｯﾌﾟT</v>
          </cell>
          <cell r="E320" t="str">
            <v>ERJ3GEYJ102V</v>
          </cell>
          <cell r="F320" t="str">
            <v>CT109</v>
          </cell>
        </row>
        <row r="321">
          <cell r="C321" t="str">
            <v>112803656X</v>
          </cell>
          <cell r="D321" t="str">
            <v>1608  1.5Kｵｰﾑ J    ﾁｯﾌﾟT</v>
          </cell>
          <cell r="E321" t="str">
            <v>ERJ3GEYJ152V</v>
          </cell>
          <cell r="F321" t="str">
            <v>CT110</v>
          </cell>
        </row>
        <row r="322">
          <cell r="C322" t="str">
            <v>112803670X</v>
          </cell>
          <cell r="D322" t="str">
            <v>1608  1.8Kｵｰﾑ J    ﾁｯﾌﾟT</v>
          </cell>
          <cell r="E322" t="str">
            <v>ERJ3GEYJ182V</v>
          </cell>
          <cell r="F322" t="str">
            <v>CT111</v>
          </cell>
        </row>
        <row r="323">
          <cell r="C323" t="str">
            <v>112803692X</v>
          </cell>
          <cell r="D323" t="str">
            <v>1608  2.2Kｵｰﾑ J    ﾁｯﾌﾟT</v>
          </cell>
          <cell r="E323" t="str">
            <v>ERJ3GEYJ222V</v>
          </cell>
          <cell r="F323" t="str">
            <v>CT112</v>
          </cell>
        </row>
        <row r="324">
          <cell r="C324" t="str">
            <v>112803735X</v>
          </cell>
          <cell r="D324" t="str">
            <v>1608  3.3Kｵｰﾑ J    ﾁｯﾌﾟT</v>
          </cell>
          <cell r="E324" t="str">
            <v>ERJ3GEYJ332V</v>
          </cell>
          <cell r="F324" t="str">
            <v>CT113</v>
          </cell>
        </row>
        <row r="325">
          <cell r="C325" t="str">
            <v>112803751X</v>
          </cell>
          <cell r="D325" t="str">
            <v>1608  3.9Kｵｰﾑ J    ﾁｯﾌﾟT</v>
          </cell>
          <cell r="E325" t="str">
            <v>ERJ3GEYJ392V</v>
          </cell>
          <cell r="F325" t="str">
            <v>CT114</v>
          </cell>
        </row>
        <row r="326">
          <cell r="C326" t="str">
            <v>112803775X</v>
          </cell>
          <cell r="D326" t="str">
            <v>1608  4.7Kｵｰﾑ J    ﾁｯﾌﾟT</v>
          </cell>
          <cell r="E326" t="str">
            <v>ERJ3GEYJ472V</v>
          </cell>
          <cell r="F326" t="str">
            <v>CT115</v>
          </cell>
        </row>
        <row r="327">
          <cell r="C327" t="str">
            <v>112803797X</v>
          </cell>
          <cell r="D327" t="str">
            <v>1608  5.6Kｵｰﾑ J    ﾁｯﾌﾟT</v>
          </cell>
          <cell r="E327" t="str">
            <v>ERJ3GEYJ562V</v>
          </cell>
          <cell r="F327" t="str">
            <v>CT116</v>
          </cell>
        </row>
        <row r="328">
          <cell r="C328" t="str">
            <v>112803858X</v>
          </cell>
          <cell r="D328" t="str">
            <v>1608   10Kｵｰﾑ J    ﾁｯﾌﾟT</v>
          </cell>
          <cell r="E328" t="str">
            <v>ERJ3GEYJ103V</v>
          </cell>
          <cell r="F328" t="str">
            <v>CT117</v>
          </cell>
        </row>
        <row r="329">
          <cell r="C329" t="str">
            <v>112803872X</v>
          </cell>
          <cell r="D329" t="str">
            <v>1608   12Kｵｰﾑ J    ﾁｯﾌﾟT</v>
          </cell>
          <cell r="E329" t="str">
            <v>ERJ3GEYJ123V</v>
          </cell>
          <cell r="F329" t="str">
            <v>CT118</v>
          </cell>
        </row>
        <row r="330">
          <cell r="C330" t="str">
            <v>112803894X</v>
          </cell>
          <cell r="D330" t="str">
            <v>1608   15Kｵｰﾑ J    ﾁｯﾌﾟT</v>
          </cell>
          <cell r="E330" t="str">
            <v>ERJ3GEYJ153V</v>
          </cell>
          <cell r="F330" t="str">
            <v>CT119</v>
          </cell>
        </row>
        <row r="331">
          <cell r="C331" t="str">
            <v>112803913X</v>
          </cell>
          <cell r="D331" t="str">
            <v>1608   18Kｵｰﾑ J    ﾁｯﾌﾟT</v>
          </cell>
          <cell r="E331" t="str">
            <v>ERJ3GEYJ183V</v>
          </cell>
          <cell r="F331" t="str">
            <v>CT120</v>
          </cell>
        </row>
        <row r="332">
          <cell r="C332" t="str">
            <v>112803931X</v>
          </cell>
          <cell r="D332" t="str">
            <v>1608   22Kｵｰﾑ J    ﾁｯﾌﾟT</v>
          </cell>
          <cell r="E332" t="str">
            <v>ERJ3GEYJ223V</v>
          </cell>
          <cell r="F332" t="str">
            <v>CT121</v>
          </cell>
        </row>
        <row r="333">
          <cell r="C333" t="str">
            <v>112803957X</v>
          </cell>
          <cell r="D333" t="str">
            <v>1608   27Kｵｰﾑ J    ﾁｯﾌﾟT</v>
          </cell>
          <cell r="E333" t="str">
            <v>ERJ3GEYJ273V</v>
          </cell>
          <cell r="F333" t="str">
            <v>CT122</v>
          </cell>
        </row>
        <row r="334">
          <cell r="C334" t="str">
            <v>112803968X</v>
          </cell>
          <cell r="D334" t="str">
            <v>1608 30Kｵｰﾑ(J)     ﾁｯﾌﾟT</v>
          </cell>
          <cell r="E334" t="str">
            <v>ERJ3GEYJ303V</v>
          </cell>
          <cell r="F334" t="str">
            <v>CT123</v>
          </cell>
        </row>
        <row r="335">
          <cell r="C335" t="str">
            <v>112803971X</v>
          </cell>
          <cell r="D335" t="str">
            <v>1608   33Kｵｰﾑ J    ﾁｯﾌﾟT</v>
          </cell>
          <cell r="E335" t="str">
            <v>ERJ3GEYJ333V</v>
          </cell>
          <cell r="F335" t="str">
            <v>CT124</v>
          </cell>
        </row>
        <row r="336">
          <cell r="C336" t="str">
            <v>112804019X</v>
          </cell>
          <cell r="D336" t="str">
            <v>1608   47Kｵｰﾑ J    ﾁｯﾌﾟT</v>
          </cell>
          <cell r="E336" t="str">
            <v>ERJ3GEYJ473V</v>
          </cell>
          <cell r="F336" t="str">
            <v>CT125</v>
          </cell>
        </row>
        <row r="337">
          <cell r="C337" t="str">
            <v>112804099X</v>
          </cell>
          <cell r="D337" t="str">
            <v>1608  100Kｵｰﾑ J    ﾁｯﾌﾟT</v>
          </cell>
          <cell r="E337" t="str">
            <v>ERJ3GEYJ104V</v>
          </cell>
          <cell r="F337" t="str">
            <v>CT126</v>
          </cell>
        </row>
        <row r="338">
          <cell r="C338" t="str">
            <v>112804217X</v>
          </cell>
          <cell r="D338" t="str">
            <v>1608 330K(J)     ﾁｯﾌﾟT</v>
          </cell>
          <cell r="E338" t="str">
            <v>ERJ3GEYJ334V</v>
          </cell>
          <cell r="F338" t="str">
            <v>CT127</v>
          </cell>
        </row>
        <row r="339">
          <cell r="C339" t="str">
            <v>112804251X</v>
          </cell>
          <cell r="D339" t="str">
            <v>1608  470Kｵ-ﾑ J    ﾁｯﾌﾟT</v>
          </cell>
          <cell r="E339" t="str">
            <v>ERJ3GEYJ474V</v>
          </cell>
          <cell r="F339" t="str">
            <v>CT128</v>
          </cell>
        </row>
        <row r="340">
          <cell r="C340" t="str">
            <v>112804332X</v>
          </cell>
          <cell r="D340" t="str">
            <v>1608    1Mｵｰﾑ J    ﾁｯﾌﾟT</v>
          </cell>
          <cell r="E340" t="str">
            <v>ERJ3GEYJ105V</v>
          </cell>
          <cell r="F340" t="str">
            <v>CT129</v>
          </cell>
        </row>
        <row r="341">
          <cell r="C341" t="str">
            <v>112804606X</v>
          </cell>
          <cell r="D341" t="str">
            <v>1608 15Kｵｰﾑ 0.5%   ﾁｯﾌﾟT</v>
          </cell>
          <cell r="E341" t="str">
            <v>ERJ3RBD153V</v>
          </cell>
          <cell r="F341" t="str">
            <v>CT130</v>
          </cell>
        </row>
        <row r="342">
          <cell r="C342" t="str">
            <v>112804642X</v>
          </cell>
          <cell r="D342" t="str">
            <v>MCR50 390ｵｰﾑ(J)   12ﾃｰﾌﾟ</v>
          </cell>
          <cell r="E342" t="str">
            <v>ERJ12YJ391U</v>
          </cell>
          <cell r="F342" t="str">
            <v>CT131</v>
          </cell>
        </row>
        <row r="343">
          <cell r="C343" t="str">
            <v>112804651X</v>
          </cell>
          <cell r="D343" t="str">
            <v>MCR50 6.8Kｵｰﾑ(J)  12ﾃｰﾌﾟ</v>
          </cell>
          <cell r="E343" t="str">
            <v>ERJ12YJ682U</v>
          </cell>
          <cell r="F343" t="str">
            <v>CT132</v>
          </cell>
        </row>
        <row r="344">
          <cell r="C344" t="str">
            <v>112804662X</v>
          </cell>
          <cell r="D344" t="str">
            <v>MCR50 8.2Kｵｰﾑ(J)    ﾃｰﾌﾟ</v>
          </cell>
          <cell r="E344" t="str">
            <v>ERJ12YJ822U</v>
          </cell>
          <cell r="F344" t="str">
            <v>CT133</v>
          </cell>
        </row>
        <row r="345">
          <cell r="C345" t="str">
            <v>112806088X</v>
          </cell>
          <cell r="D345" t="str">
            <v>MCR25 820ｵｰﾑ(J)     ﾃｰﾌﾟ</v>
          </cell>
          <cell r="E345" t="str">
            <v>RK73K2ETD821J</v>
          </cell>
          <cell r="F345" t="str">
            <v>CT134</v>
          </cell>
        </row>
        <row r="346">
          <cell r="C346" t="str">
            <v>112804680X</v>
          </cell>
          <cell r="D346" t="str">
            <v>MCR50 3.9Kｵｰﾑ(J)    ﾃｰﾌﾟ</v>
          </cell>
          <cell r="E346" t="str">
            <v>ERJ12YJ392U</v>
          </cell>
          <cell r="F346" t="str">
            <v>CT135</v>
          </cell>
        </row>
        <row r="347">
          <cell r="C347" t="str">
            <v>112806095X</v>
          </cell>
          <cell r="D347" t="str">
            <v>MCR25 5.6Kｵｰﾑ(J)    ﾃｰﾌﾟ</v>
          </cell>
          <cell r="E347" t="str">
            <v>RK73K2ETD562J</v>
          </cell>
          <cell r="F347" t="str">
            <v>CT136</v>
          </cell>
        </row>
        <row r="348">
          <cell r="C348" t="str">
            <v>112806107X</v>
          </cell>
          <cell r="D348" t="str">
            <v>MCR25 8.2Kｵｰﾑ(J)    ﾃｰﾌﾟ</v>
          </cell>
          <cell r="E348" t="str">
            <v>RK73K2ETD822J</v>
          </cell>
          <cell r="F348" t="str">
            <v>CT137</v>
          </cell>
        </row>
        <row r="349">
          <cell r="C349" t="str">
            <v>112804712X</v>
          </cell>
          <cell r="D349" t="str">
            <v>1608 10Kｵｰﾑ 0.5%   ﾁｯﾌﾟT</v>
          </cell>
          <cell r="E349" t="str">
            <v>ERJ3RBD103V</v>
          </cell>
          <cell r="F349" t="str">
            <v>CT138</v>
          </cell>
        </row>
        <row r="350">
          <cell r="C350" t="str">
            <v>112804725X</v>
          </cell>
          <cell r="D350" t="str">
            <v>SR73K2B 0.1ｵｰﾑ 2%</v>
          </cell>
          <cell r="E350" t="str">
            <v>SR73K2B 0.1 OHM   2%</v>
          </cell>
          <cell r="F350" t="str">
            <v>CT139</v>
          </cell>
        </row>
        <row r="351">
          <cell r="C351" t="str">
            <v>112804730X</v>
          </cell>
          <cell r="D351" t="str">
            <v>1608 750ｵｰﾑ 0.5%   ﾁｯﾌﾟT</v>
          </cell>
          <cell r="E351" t="str">
            <v>ERJ3RBD751V</v>
          </cell>
          <cell r="F351" t="str">
            <v>CT140</v>
          </cell>
        </row>
        <row r="352">
          <cell r="C352" t="str">
            <v>112810001T</v>
          </cell>
          <cell r="D352" t="str">
            <v>3216 ｼﾞｬﾝﾊﾟ        ﾁｯﾌﾟT</v>
          </cell>
          <cell r="E352" t="str">
            <v>ERJ8GEY000V</v>
          </cell>
          <cell r="F352" t="str">
            <v>CT141</v>
          </cell>
        </row>
        <row r="353">
          <cell r="C353" t="str">
            <v>112810067X</v>
          </cell>
          <cell r="D353" t="str">
            <v>3216 1/8W 1ｵ-ﾑ(J) TAPING</v>
          </cell>
          <cell r="E353" t="str">
            <v>ERJ8GEYJ1R0V</v>
          </cell>
          <cell r="F353" t="str">
            <v>CT142</v>
          </cell>
        </row>
        <row r="354">
          <cell r="C354" t="str">
            <v>112806118X</v>
          </cell>
          <cell r="D354" t="str">
            <v>MCR25(3225) 75ｵ-ﾑ</v>
          </cell>
          <cell r="E354" t="str">
            <v>RK73K2ETD750J</v>
          </cell>
          <cell r="F354" t="str">
            <v>CT143</v>
          </cell>
        </row>
        <row r="355">
          <cell r="C355" t="str">
            <v>113210435X</v>
          </cell>
          <cell r="D355" t="str">
            <v>ECR-JA020E12-W     ﾁｯﾌﾟT</v>
          </cell>
          <cell r="E355" t="str">
            <v xml:space="preserve">ECR-JA020E12-W  Chip T  </v>
          </cell>
          <cell r="F355" t="str">
            <v>CT148</v>
          </cell>
        </row>
        <row r="356">
          <cell r="C356" t="str">
            <v>113210598X</v>
          </cell>
          <cell r="D356" t="str">
            <v>TZBX4N100AA110 T00 ﾁｯﾌﾟT</v>
          </cell>
          <cell r="E356" t="str">
            <v>TZB4S100AA10R00</v>
          </cell>
          <cell r="F356" t="str">
            <v>CT149</v>
          </cell>
        </row>
        <row r="357">
          <cell r="C357" t="str">
            <v>113400980X</v>
          </cell>
          <cell r="D357" t="str">
            <v>2125 50V    5PF CHCﾁｯﾌﾟT</v>
          </cell>
          <cell r="E357" t="str">
            <v>ECJ2VC1H050C</v>
          </cell>
          <cell r="F357" t="str">
            <v>CT150</v>
          </cell>
        </row>
        <row r="358">
          <cell r="C358" t="str">
            <v>113401183X</v>
          </cell>
          <cell r="D358" t="str">
            <v>2125 50V   10PF CHDﾁｯﾌﾟT</v>
          </cell>
          <cell r="E358" t="str">
            <v>ECJ2VC1H100D</v>
          </cell>
          <cell r="F358" t="str">
            <v>CT151</v>
          </cell>
        </row>
        <row r="359">
          <cell r="C359" t="str">
            <v>113401260X</v>
          </cell>
          <cell r="D359" t="str">
            <v>2125 50V   12PF CHJﾁｯﾌﾟT</v>
          </cell>
          <cell r="E359" t="str">
            <v>ECJ2VC1H120J</v>
          </cell>
          <cell r="F359" t="str">
            <v>CT152</v>
          </cell>
        </row>
        <row r="360">
          <cell r="C360" t="str">
            <v>113401347X</v>
          </cell>
          <cell r="D360" t="str">
            <v>2125 50V   15PF CHJﾁｯﾌﾟT</v>
          </cell>
          <cell r="E360" t="str">
            <v>ECJ2VC1H150J</v>
          </cell>
          <cell r="F360" t="str">
            <v>CT153</v>
          </cell>
        </row>
        <row r="361">
          <cell r="C361" t="str">
            <v>113401424X</v>
          </cell>
          <cell r="D361" t="str">
            <v>2125 50V   18PF CHJﾁｯﾌﾟT</v>
          </cell>
          <cell r="E361" t="str">
            <v>ECJ2VC1H180J</v>
          </cell>
          <cell r="F361" t="str">
            <v>CT154</v>
          </cell>
        </row>
        <row r="362">
          <cell r="C362" t="str">
            <v>113401466X</v>
          </cell>
          <cell r="D362" t="str">
            <v>2125 50V   20PF CHJﾁｯﾌﾟT</v>
          </cell>
          <cell r="E362" t="str">
            <v>GRM2162C1H200JZ01D</v>
          </cell>
          <cell r="F362" t="str">
            <v>CT155</v>
          </cell>
        </row>
        <row r="363">
          <cell r="C363" t="str">
            <v>113401501X</v>
          </cell>
          <cell r="D363" t="str">
            <v>2125 50V   22PF CHJﾁｯﾌﾟT</v>
          </cell>
          <cell r="E363" t="str">
            <v>ECJ2VC1H220J</v>
          </cell>
          <cell r="F363" t="str">
            <v>CT156</v>
          </cell>
        </row>
        <row r="364">
          <cell r="C364" t="str">
            <v>113401585X</v>
          </cell>
          <cell r="D364" t="str">
            <v>2125 50V   27PF CHJﾁｯﾌﾟT</v>
          </cell>
          <cell r="E364" t="str">
            <v>ECJ2VC1H270J</v>
          </cell>
          <cell r="F364" t="str">
            <v>CT157</v>
          </cell>
        </row>
        <row r="365">
          <cell r="C365" t="str">
            <v>113401660X</v>
          </cell>
          <cell r="D365" t="str">
            <v>2125 50V   33PF CHJﾁｯﾌﾟT</v>
          </cell>
          <cell r="E365" t="str">
            <v>ECJ2VC1H330J</v>
          </cell>
          <cell r="F365" t="str">
            <v>CT158</v>
          </cell>
        </row>
        <row r="366">
          <cell r="C366" t="str">
            <v>113401820X</v>
          </cell>
          <cell r="D366" t="str">
            <v>2125 50V   47PF CHJﾁｯﾌﾟT</v>
          </cell>
          <cell r="E366" t="str">
            <v>ECJ2VC1H470J</v>
          </cell>
          <cell r="F366" t="str">
            <v>CT159</v>
          </cell>
        </row>
        <row r="367">
          <cell r="C367" t="str">
            <v>113401905X</v>
          </cell>
          <cell r="D367" t="str">
            <v>2125 50V   56PF CHJﾁｯﾌﾟT</v>
          </cell>
          <cell r="E367" t="str">
            <v>ECJ2VC1H560J</v>
          </cell>
          <cell r="F367" t="str">
            <v>CT160</v>
          </cell>
        </row>
        <row r="368">
          <cell r="C368" t="str">
            <v>113402036X</v>
          </cell>
          <cell r="D368" t="str">
            <v>2125 50V  100PF SLJﾁｯﾌﾟT</v>
          </cell>
          <cell r="E368" t="str">
            <v>ECJ2VG1H101J</v>
          </cell>
          <cell r="F368" t="str">
            <v>CT161</v>
          </cell>
        </row>
        <row r="369">
          <cell r="C369" t="str">
            <v>113402043X</v>
          </cell>
          <cell r="D369" t="str">
            <v>2125 50V  120PF SLJﾁｯﾌﾟT</v>
          </cell>
          <cell r="E369" t="str">
            <v>ECJ2VG1H121J</v>
          </cell>
          <cell r="F369" t="str">
            <v>CT162</v>
          </cell>
        </row>
        <row r="370">
          <cell r="C370" t="str">
            <v>113402052X</v>
          </cell>
          <cell r="D370" t="str">
            <v>2125 50V  150PF SLJﾁｯﾌﾟT</v>
          </cell>
          <cell r="E370" t="str">
            <v>GRM2161X1H151JZ01D</v>
          </cell>
          <cell r="F370" t="str">
            <v>CT163</v>
          </cell>
        </row>
        <row r="371">
          <cell r="C371" t="str">
            <v>113402076X</v>
          </cell>
          <cell r="D371" t="str">
            <v>2125 50V  220PF SLJﾁｯﾌﾟT</v>
          </cell>
          <cell r="E371" t="str">
            <v>ECJ2VG1H221J</v>
          </cell>
          <cell r="F371" t="str">
            <v>CT164</v>
          </cell>
        </row>
        <row r="372">
          <cell r="C372" t="str">
            <v>113402081X</v>
          </cell>
          <cell r="D372" t="str">
            <v>2125 50V  270PF SLJﾁｯﾌﾟT</v>
          </cell>
          <cell r="E372" t="str">
            <v>ECJ2VG1H270J</v>
          </cell>
          <cell r="F372" t="str">
            <v>CT165</v>
          </cell>
        </row>
        <row r="373">
          <cell r="C373" t="str">
            <v>113402098X</v>
          </cell>
          <cell r="D373" t="str">
            <v>2125 50V  330PF SLJﾁｯﾌﾟT</v>
          </cell>
          <cell r="E373" t="str">
            <v>GRM2161X1H331JZ01D</v>
          </cell>
          <cell r="F373" t="str">
            <v>CT166</v>
          </cell>
        </row>
        <row r="374">
          <cell r="C374" t="str">
            <v>113402100X</v>
          </cell>
          <cell r="D374" t="str">
            <v>2125 50V  390PF SLJﾁｯﾌﾟT</v>
          </cell>
          <cell r="E374" t="str">
            <v>GRM2161X1H391JZ01D</v>
          </cell>
          <cell r="F374" t="str">
            <v>CT167</v>
          </cell>
        </row>
        <row r="375">
          <cell r="C375" t="str">
            <v>113402139X</v>
          </cell>
          <cell r="D375" t="str">
            <v>2125 50V  680PF SLJﾁｯﾌﾟT</v>
          </cell>
          <cell r="E375" t="str">
            <v>GRM2161X1H681JZ01D</v>
          </cell>
          <cell r="F375" t="str">
            <v>CT168</v>
          </cell>
        </row>
        <row r="376">
          <cell r="C376" t="str">
            <v>113402155X</v>
          </cell>
          <cell r="D376" t="str">
            <v>2125 50V 1000PF SLJﾁｯﾌﾟT</v>
          </cell>
          <cell r="E376" t="str">
            <v>GRM2161X1H102JZ01D</v>
          </cell>
          <cell r="F376" t="str">
            <v>CT169</v>
          </cell>
        </row>
        <row r="377">
          <cell r="C377" t="str">
            <v>113402184X</v>
          </cell>
          <cell r="D377" t="str">
            <v>2125 50V 1500PF B KﾁｯﾌﾟT</v>
          </cell>
          <cell r="E377" t="str">
            <v>ECJ2VB1H152K</v>
          </cell>
          <cell r="F377" t="str">
            <v>CT170</v>
          </cell>
        </row>
        <row r="378">
          <cell r="C378" t="str">
            <v>113402250X</v>
          </cell>
          <cell r="D378" t="str">
            <v>2125 50V 5600PF B KﾁｯﾌﾟT</v>
          </cell>
          <cell r="E378" t="str">
            <v>ECJ2VB1H562K</v>
          </cell>
          <cell r="F378" t="str">
            <v>CT171</v>
          </cell>
        </row>
        <row r="379">
          <cell r="C379" t="str">
            <v>113402289X</v>
          </cell>
          <cell r="D379" t="str">
            <v>2125 50V0.01 MF B KﾁｯﾌﾟT</v>
          </cell>
          <cell r="E379" t="str">
            <v>GRM216B11H103KA01D</v>
          </cell>
          <cell r="F379" t="str">
            <v>CT172</v>
          </cell>
        </row>
        <row r="380">
          <cell r="C380" t="str">
            <v>113402326X</v>
          </cell>
          <cell r="D380" t="str">
            <v>2125 25V0.022MF B KﾁｯﾌﾟT</v>
          </cell>
          <cell r="E380" t="str">
            <v>GRM216B11H223KA01D</v>
          </cell>
          <cell r="F380" t="str">
            <v>CT173</v>
          </cell>
        </row>
        <row r="381">
          <cell r="C381" t="str">
            <v>113402331X</v>
          </cell>
          <cell r="D381" t="str">
            <v>2125 50V0.047MF F ZﾁｯﾌﾟT</v>
          </cell>
          <cell r="E381" t="str">
            <v>ECJ2VB1E473K</v>
          </cell>
          <cell r="F381" t="str">
            <v>CT174</v>
          </cell>
        </row>
        <row r="382">
          <cell r="C382" t="str">
            <v>113402348X</v>
          </cell>
          <cell r="D382" t="str">
            <v>2125 25V0.1  MF F ZﾁｯﾌﾟT</v>
          </cell>
          <cell r="E382" t="str">
            <v>GRM216F11E104ZA01D</v>
          </cell>
          <cell r="F382" t="str">
            <v>CT175</v>
          </cell>
        </row>
        <row r="383">
          <cell r="C383" t="str">
            <v>113404555X</v>
          </cell>
          <cell r="D383" t="str">
            <v>2125 50V 0.1MF F(Z)ﾁｯﾌﾟT</v>
          </cell>
          <cell r="E383" t="str">
            <v>GRM219F11H104ZA01D</v>
          </cell>
          <cell r="F383" t="str">
            <v>CT176</v>
          </cell>
        </row>
        <row r="384">
          <cell r="C384" t="str">
            <v>113404904X</v>
          </cell>
          <cell r="D384" t="str">
            <v>2125 10V 1MF B(K)  ﾃｨｯﾌﾟ</v>
          </cell>
          <cell r="E384" t="str">
            <v>GRM21BB11A105KA01L</v>
          </cell>
          <cell r="F384" t="str">
            <v>CT177</v>
          </cell>
        </row>
        <row r="385">
          <cell r="C385" t="str">
            <v>113404995X</v>
          </cell>
          <cell r="D385" t="str">
            <v>C 1608 50V   4PFCHCﾁｯﾌﾟT</v>
          </cell>
          <cell r="E385" t="str">
            <v>C1608CH1H040CT</v>
          </cell>
          <cell r="F385" t="str">
            <v>CT178</v>
          </cell>
        </row>
        <row r="386">
          <cell r="C386" t="str">
            <v>113405071X</v>
          </cell>
          <cell r="D386" t="str">
            <v>C 1608 50V  12PFCHJﾁｯﾌﾟT</v>
          </cell>
          <cell r="E386" t="str">
            <v>C1608CH1H120JT</v>
          </cell>
          <cell r="F386" t="str">
            <v>CT179</v>
          </cell>
        </row>
        <row r="387">
          <cell r="C387" t="str">
            <v>113405093X</v>
          </cell>
          <cell r="D387" t="str">
            <v>C 1608 50V  15PFCHJﾁｯﾌﾟT</v>
          </cell>
          <cell r="E387" t="str">
            <v>C1608CH1H150JT</v>
          </cell>
          <cell r="F387" t="str">
            <v>CT180</v>
          </cell>
        </row>
        <row r="388">
          <cell r="C388" t="str">
            <v>113405134X</v>
          </cell>
          <cell r="D388" t="str">
            <v>C 1608 50V  22PFCHJﾁｯﾌﾟT</v>
          </cell>
          <cell r="E388" t="str">
            <v>C1608CH1H220JT</v>
          </cell>
          <cell r="F388" t="str">
            <v>CT181</v>
          </cell>
        </row>
        <row r="389">
          <cell r="C389" t="str">
            <v>113405150X</v>
          </cell>
          <cell r="D389" t="str">
            <v>C 1608 50V  27PFCHJﾁｯﾌﾟT</v>
          </cell>
          <cell r="E389" t="str">
            <v>C1608CH1H270JT</v>
          </cell>
          <cell r="F389" t="str">
            <v>CT182</v>
          </cell>
        </row>
        <row r="390">
          <cell r="C390" t="str">
            <v>113405211X</v>
          </cell>
          <cell r="D390" t="str">
            <v>C 1608 50V  47PFCHJﾁｯﾌﾟT</v>
          </cell>
          <cell r="E390" t="str">
            <v>C1608CH1H470JT</v>
          </cell>
          <cell r="F390" t="str">
            <v>CT183</v>
          </cell>
        </row>
        <row r="391">
          <cell r="C391" t="str">
            <v>113405239X</v>
          </cell>
          <cell r="D391" t="str">
            <v>C 1608 50V  56PFCHJﾁｯﾌﾟT</v>
          </cell>
          <cell r="E391" t="str">
            <v>C1608CH1H560JT</v>
          </cell>
          <cell r="F391" t="str">
            <v>CT184</v>
          </cell>
        </row>
        <row r="392">
          <cell r="C392" t="str">
            <v>113405255X</v>
          </cell>
          <cell r="D392" t="str">
            <v>C 1608 50V  68PFCHJﾁｯﾌﾟT</v>
          </cell>
          <cell r="E392" t="str">
            <v>C1608CH1H680JT</v>
          </cell>
          <cell r="F392" t="str">
            <v>CT185</v>
          </cell>
        </row>
        <row r="393">
          <cell r="C393" t="str">
            <v>113405279X</v>
          </cell>
          <cell r="D393" t="str">
            <v>C 1608 50V 82PF CHJﾁｯﾌﾟT</v>
          </cell>
          <cell r="E393" t="str">
            <v>C1608CH1H820JT</v>
          </cell>
          <cell r="F393" t="str">
            <v>CT186</v>
          </cell>
        </row>
        <row r="394">
          <cell r="C394" t="str">
            <v>113405318X</v>
          </cell>
          <cell r="D394" t="str">
            <v>C 1608 50V 120PFCHJﾁｯﾌﾟT</v>
          </cell>
          <cell r="E394" t="str">
            <v>C1608CH1H121JT</v>
          </cell>
          <cell r="F394" t="str">
            <v>CT187</v>
          </cell>
        </row>
        <row r="395">
          <cell r="C395" t="str">
            <v>113405376X</v>
          </cell>
          <cell r="D395" t="str">
            <v>C 1608 50V 220PFCHJﾁｯﾌﾟT</v>
          </cell>
          <cell r="E395" t="str">
            <v>C1608CH1H221JT</v>
          </cell>
          <cell r="F395" t="str">
            <v>CT188</v>
          </cell>
        </row>
        <row r="396">
          <cell r="C396" t="str">
            <v>113405398X</v>
          </cell>
          <cell r="D396" t="str">
            <v>C 1608 50V 270PFCHJﾁｯﾌﾟT</v>
          </cell>
          <cell r="E396" t="str">
            <v>C1608CH1H271JT</v>
          </cell>
          <cell r="F396" t="str">
            <v>CT189</v>
          </cell>
        </row>
        <row r="397">
          <cell r="C397" t="str">
            <v>113405435X</v>
          </cell>
          <cell r="D397" t="str">
            <v>C 1608 50V 390PFCHJﾁｯﾌﾟT</v>
          </cell>
          <cell r="E397" t="str">
            <v>C1608CH1H391JT</v>
          </cell>
          <cell r="F397" t="str">
            <v>CT190</v>
          </cell>
        </row>
        <row r="398">
          <cell r="C398" t="str">
            <v>113405451X</v>
          </cell>
          <cell r="D398" t="str">
            <v>C 1608 50V 470PFCHJﾁｯﾌﾟT</v>
          </cell>
          <cell r="E398" t="str">
            <v>C1608CH1H471JT</v>
          </cell>
          <cell r="F398" t="str">
            <v>CT191</v>
          </cell>
        </row>
        <row r="399">
          <cell r="C399" t="str">
            <v>113405518X</v>
          </cell>
          <cell r="D399" t="str">
            <v>C 1608 50V 820PFCHJﾁｯﾌﾟT</v>
          </cell>
          <cell r="E399" t="str">
            <v>C1608CH1H821JT</v>
          </cell>
          <cell r="F399" t="str">
            <v>CT192</v>
          </cell>
        </row>
        <row r="400">
          <cell r="C400" t="str">
            <v>113405536X</v>
          </cell>
          <cell r="D400" t="str">
            <v>C 1608 50V1000PFCHJﾁｯﾌﾟT</v>
          </cell>
          <cell r="E400" t="str">
            <v>C1608CH1H102JT</v>
          </cell>
          <cell r="F400" t="str">
            <v>CT193</v>
          </cell>
        </row>
        <row r="401">
          <cell r="C401" t="str">
            <v>113405639X</v>
          </cell>
          <cell r="D401" t="str">
            <v>C 1608 50V 1200PF BKﾁｯﾌﾟ</v>
          </cell>
          <cell r="E401" t="str">
            <v>C1608JB1H122KT</v>
          </cell>
          <cell r="F401" t="str">
            <v>CT194</v>
          </cell>
        </row>
        <row r="402">
          <cell r="C402" t="str">
            <v>113405741X</v>
          </cell>
          <cell r="D402" t="str">
            <v>C 1608 50V 0.01MFBKﾁｯﾌﾟT</v>
          </cell>
          <cell r="E402" t="str">
            <v>C1608JB1H103KT</v>
          </cell>
          <cell r="F402" t="str">
            <v>CT195</v>
          </cell>
        </row>
        <row r="403">
          <cell r="C403" t="str">
            <v>113405826X</v>
          </cell>
          <cell r="D403" t="str">
            <v>C 1608 25V0.047MFBKﾁｯﾌﾟT</v>
          </cell>
          <cell r="E403" t="str">
            <v>C1608JB1E473KT</v>
          </cell>
          <cell r="F403" t="str">
            <v>CT196</v>
          </cell>
        </row>
        <row r="404">
          <cell r="C404" t="str">
            <v>113405868X</v>
          </cell>
          <cell r="D404" t="str">
            <v>C 1608 16V  0.1MFBKﾁｯﾌﾟT</v>
          </cell>
          <cell r="E404" t="str">
            <v>C1608JB1C104KT</v>
          </cell>
          <cell r="F404" t="str">
            <v>CT197</v>
          </cell>
        </row>
        <row r="405">
          <cell r="C405" t="str">
            <v>113405985X</v>
          </cell>
          <cell r="D405" t="str">
            <v>C 1608 6.3V   1MFBKﾁｯﾌﾟT</v>
          </cell>
          <cell r="E405" t="str">
            <v>C1608JB1A105KT</v>
          </cell>
          <cell r="F405" t="str">
            <v>CT198</v>
          </cell>
        </row>
        <row r="406">
          <cell r="C406" t="str">
            <v>113406056X</v>
          </cell>
          <cell r="D406" t="str">
            <v>C 1608 25V  0.1MFFZﾁｯﾌﾟT</v>
          </cell>
          <cell r="E406" t="str">
            <v>C1608JF1E104ZT</v>
          </cell>
          <cell r="F406" t="str">
            <v>CT199</v>
          </cell>
        </row>
        <row r="407">
          <cell r="C407" t="str">
            <v>113406115X</v>
          </cell>
          <cell r="D407" t="str">
            <v>C 1608 10V    1MFFZﾁｯﾌﾟT</v>
          </cell>
          <cell r="E407" t="str">
            <v>C1608JF1A105ZT</v>
          </cell>
          <cell r="F407" t="str">
            <v>CT200</v>
          </cell>
        </row>
        <row r="408">
          <cell r="C408" t="str">
            <v>113406900X</v>
          </cell>
          <cell r="D408" t="str">
            <v>2125 50V 0.1MF B(K)ﾁｯﾌﾟT</v>
          </cell>
          <cell r="E408" t="str">
            <v>GRM21BB11H104KA01L</v>
          </cell>
          <cell r="F408" t="str">
            <v>CT201</v>
          </cell>
        </row>
        <row r="409">
          <cell r="C409" t="str">
            <v>114194846X</v>
          </cell>
          <cell r="D409" t="str">
            <v>NL322522T-4R7J     ﾁｯﾌﾟT</v>
          </cell>
          <cell r="E409" t="str">
            <v>NL322522T-4R7J     CHIP T</v>
          </cell>
          <cell r="F409" t="str">
            <v>CT202</v>
          </cell>
        </row>
        <row r="410">
          <cell r="C410" t="str">
            <v>114194879X</v>
          </cell>
          <cell r="D410" t="str">
            <v>NL322522T-8R2J     ﾁｯﾌﾟT</v>
          </cell>
          <cell r="E410" t="str">
            <v xml:space="preserve">NL322522T-8R2J     CHIP T </v>
          </cell>
          <cell r="F410" t="str">
            <v>CT203</v>
          </cell>
        </row>
        <row r="411">
          <cell r="C411" t="str">
            <v>114194884X</v>
          </cell>
          <cell r="D411" t="str">
            <v>NL322522T-100J     ﾁｯﾌﾟT</v>
          </cell>
          <cell r="E411" t="str">
            <v>NL322522T-100J     CHIP T</v>
          </cell>
          <cell r="F411" t="str">
            <v>CT204</v>
          </cell>
        </row>
        <row r="412">
          <cell r="C412" t="str">
            <v>114194923X</v>
          </cell>
          <cell r="D412" t="str">
            <v>NL322522T-220J     ﾁｯﾌﾟT</v>
          </cell>
          <cell r="E412" t="str">
            <v>NL322522T-220J     CHIP T</v>
          </cell>
          <cell r="F412" t="str">
            <v>CT205</v>
          </cell>
        </row>
        <row r="413">
          <cell r="C413" t="str">
            <v>114194945X</v>
          </cell>
          <cell r="D413" t="str">
            <v>NL322522T-330J     ﾁｯﾌﾟT</v>
          </cell>
          <cell r="E413" t="str">
            <v>NL322522T-330J     CHIP T</v>
          </cell>
          <cell r="F413" t="str">
            <v>CT206</v>
          </cell>
        </row>
        <row r="414">
          <cell r="C414" t="str">
            <v>124042081X</v>
          </cell>
          <cell r="D414" t="str">
            <v>RCT00000C ﾁｪｯｶ-    ﾁｯﾌﾟT</v>
          </cell>
          <cell r="E414" t="str">
            <v>RCT00000C   CHIP T</v>
          </cell>
          <cell r="F414" t="str">
            <v>CT209</v>
          </cell>
        </row>
        <row r="415">
          <cell r="C415" t="str">
            <v>111024223X</v>
          </cell>
          <cell r="D415" t="str">
            <v>IMX1               ﾁｯﾌﾟT</v>
          </cell>
          <cell r="E415" t="str">
            <v>IMX1T110</v>
          </cell>
          <cell r="F415" t="str">
            <v>CT212</v>
          </cell>
        </row>
        <row r="416">
          <cell r="C416" t="str">
            <v>111024320X</v>
          </cell>
          <cell r="D416" t="str">
            <v>IMZ1A ﾄﾗﾝｼﾞｽﾀｱﾚｲ</v>
          </cell>
          <cell r="E416" t="str">
            <v>IMZ1AT108</v>
          </cell>
          <cell r="F416" t="str">
            <v>CT213</v>
          </cell>
        </row>
        <row r="417">
          <cell r="C417" t="str">
            <v>111024812X</v>
          </cell>
          <cell r="D417" t="str">
            <v>2SC4084    T106P   ﾁｯﾌﾟT</v>
          </cell>
          <cell r="E417" t="str">
            <v>2SC4098T106P CHIP T</v>
          </cell>
          <cell r="F417" t="str">
            <v>CT214</v>
          </cell>
        </row>
        <row r="418">
          <cell r="C418" t="str">
            <v>111036684X</v>
          </cell>
          <cell r="D418" t="str">
            <v>02CZ6.2Y    TE85L  ﾁｯﾌﾟT</v>
          </cell>
          <cell r="E418" t="str">
            <v xml:space="preserve">02CZ6.2Y(TE85L) </v>
          </cell>
          <cell r="F418" t="str">
            <v>CT215</v>
          </cell>
        </row>
        <row r="419">
          <cell r="C419" t="str">
            <v>111037162X</v>
          </cell>
          <cell r="D419" t="str">
            <v>RD4.7MB2 T1        ﾁｯﾌﾟT</v>
          </cell>
          <cell r="E419" t="str">
            <v>RD4.7MB2 T1B</v>
          </cell>
          <cell r="F419" t="str">
            <v>CT216</v>
          </cell>
        </row>
        <row r="420">
          <cell r="C420" t="str">
            <v>111038356X</v>
          </cell>
          <cell r="D420" t="str">
            <v>RD9.1M-T1B(B1)     ﾁｯﾌﾟT</v>
          </cell>
          <cell r="E420" t="str">
            <v xml:space="preserve">RD9.1M-T1B(B1)     </v>
          </cell>
          <cell r="F420" t="str">
            <v>CT217</v>
          </cell>
        </row>
        <row r="421">
          <cell r="C421" t="str">
            <v>111039991X</v>
          </cell>
          <cell r="D421" t="str">
            <v>1SR154-400-TE25 TAPING</v>
          </cell>
          <cell r="E421" t="str">
            <v xml:space="preserve">1SR154-400-TE25 </v>
          </cell>
          <cell r="F421" t="str">
            <v>CT219</v>
          </cell>
        </row>
        <row r="422">
          <cell r="C422" t="str">
            <v>111065334X</v>
          </cell>
          <cell r="D422" t="str">
            <v>TA78L15F  TE12L    ﾁｯﾌﾟT</v>
          </cell>
          <cell r="E422" t="str">
            <v>TA78L15F(TE12L)</v>
          </cell>
          <cell r="F422" t="str">
            <v>CT220</v>
          </cell>
        </row>
        <row r="423">
          <cell r="C423" t="str">
            <v>111067732X</v>
          </cell>
          <cell r="D423" t="str">
            <v>TC75S51F</v>
          </cell>
          <cell r="E423" t="str">
            <v>TC75S51F (TE85L)</v>
          </cell>
          <cell r="F423" t="str">
            <v>CT222</v>
          </cell>
        </row>
        <row r="424">
          <cell r="C424" t="str">
            <v>111070877X</v>
          </cell>
          <cell r="D424" t="str">
            <v>2SK711-BL          ﾁｯﾌﾟT</v>
          </cell>
          <cell r="E424" t="str">
            <v>2SK711-BL (TE85L)</v>
          </cell>
          <cell r="F424" t="str">
            <v>CT224</v>
          </cell>
        </row>
        <row r="425">
          <cell r="C425" t="str">
            <v>111102381X</v>
          </cell>
          <cell r="D425" t="str">
            <v>TC7S66FU CMOS TE85Lﾃｰﾌﾟ</v>
          </cell>
          <cell r="E425" t="str">
            <v>TC7S66FU(TE85L)</v>
          </cell>
          <cell r="F425" t="str">
            <v>CT225</v>
          </cell>
        </row>
        <row r="426">
          <cell r="C426" t="str">
            <v>111102406X</v>
          </cell>
          <cell r="D426" t="str">
            <v>TC7S00FU</v>
          </cell>
          <cell r="E426" t="str">
            <v>TC7S00FU (TE85L)</v>
          </cell>
          <cell r="F426" t="str">
            <v>CT226</v>
          </cell>
        </row>
        <row r="427">
          <cell r="C427" t="str">
            <v>111115808X</v>
          </cell>
          <cell r="D427" t="str">
            <v>TC7S08F TE85L</v>
          </cell>
          <cell r="E427" t="str">
            <v>TC7S08F (TE85L)</v>
          </cell>
          <cell r="F427" t="str">
            <v>CT227</v>
          </cell>
        </row>
        <row r="428">
          <cell r="C428" t="str">
            <v>111123131X</v>
          </cell>
          <cell r="D428" t="str">
            <v>S-80827CLMC</v>
          </cell>
          <cell r="E428" t="str">
            <v>S-80827CLMC-B6M-T2</v>
          </cell>
          <cell r="F428" t="str">
            <v>CT228</v>
          </cell>
        </row>
        <row r="429">
          <cell r="C429" t="str">
            <v>111123148X</v>
          </cell>
          <cell r="D429" t="str">
            <v>S-93C66AMFN</v>
          </cell>
          <cell r="E429" t="str">
            <v>S-93C66AMFN-TB</v>
          </cell>
          <cell r="F429" t="str">
            <v>CT229</v>
          </cell>
        </row>
        <row r="430">
          <cell r="C430" t="str">
            <v>111230123X</v>
          </cell>
          <cell r="D430" t="str">
            <v>DA204U   T106      ﾁｯﾌﾟT</v>
          </cell>
          <cell r="E430" t="str">
            <v>DA204UT106</v>
          </cell>
          <cell r="F430" t="str">
            <v>CT230</v>
          </cell>
        </row>
        <row r="431">
          <cell r="C431" t="str">
            <v>111230547X</v>
          </cell>
          <cell r="D431" t="str">
            <v>MA304              ﾁｯﾌﾟT</v>
          </cell>
          <cell r="E431" t="str">
            <v>MA304-TX</v>
          </cell>
          <cell r="F431" t="str">
            <v>CT231</v>
          </cell>
        </row>
        <row r="432">
          <cell r="C432" t="str">
            <v>111230989X</v>
          </cell>
          <cell r="D432" t="str">
            <v>UDZS 7.5B          ﾁｯﾌﾟT</v>
          </cell>
          <cell r="E432" t="str">
            <v xml:space="preserve">UDZS TE-17 7.5B </v>
          </cell>
          <cell r="F432" t="str">
            <v>CT232</v>
          </cell>
        </row>
        <row r="433">
          <cell r="C433" t="str">
            <v>111231294X</v>
          </cell>
          <cell r="D433" t="str">
            <v>M1FL20U TAPING</v>
          </cell>
          <cell r="E433" t="str">
            <v>M1FL20U-4063</v>
          </cell>
          <cell r="F433" t="str">
            <v>CT233</v>
          </cell>
        </row>
        <row r="434">
          <cell r="C434" t="str">
            <v>111231324X</v>
          </cell>
          <cell r="D434" t="str">
            <v>UDZS16B TAPING</v>
          </cell>
          <cell r="E434" t="str">
            <v>UDZS  TE-17 16B</v>
          </cell>
          <cell r="F434" t="str">
            <v>CT234</v>
          </cell>
        </row>
        <row r="435">
          <cell r="C435" t="str">
            <v>112066574X</v>
          </cell>
          <cell r="D435" t="str">
            <v>RH03AVA14X VR 10K 12ﾃｰﾌﾟ</v>
          </cell>
          <cell r="E435" t="str">
            <v>RH03AVA14X 10K</v>
          </cell>
          <cell r="F435" t="str">
            <v>CT235</v>
          </cell>
        </row>
        <row r="436">
          <cell r="C436" t="str">
            <v>112066619X</v>
          </cell>
          <cell r="D436" t="str">
            <v>RH03AVAS4X VR 47K 12ﾃｰﾌﾟ</v>
          </cell>
          <cell r="E436" t="str">
            <v>RH03AVAS4X 47K</v>
          </cell>
          <cell r="F436" t="str">
            <v>CT236</v>
          </cell>
        </row>
        <row r="437">
          <cell r="C437" t="str">
            <v>112801186T</v>
          </cell>
          <cell r="D437" t="str">
            <v>2125  120Kｵｰﾑ J    ﾁｯﾌﾟT</v>
          </cell>
          <cell r="E437" t="str">
            <v>ERJ6GEYJ124V</v>
          </cell>
          <cell r="F437" t="str">
            <v>CT237</v>
          </cell>
        </row>
        <row r="438">
          <cell r="C438" t="str">
            <v>112803058X</v>
          </cell>
          <cell r="D438" t="str">
            <v>1608 2.2ｵｰﾑ(J)     ﾁｯﾌﾟT</v>
          </cell>
          <cell r="E438" t="str">
            <v>ERJ3GEYJ2R2V</v>
          </cell>
          <cell r="F438" t="str">
            <v>CT238</v>
          </cell>
        </row>
        <row r="439">
          <cell r="C439" t="str">
            <v>112803135X</v>
          </cell>
          <cell r="D439" t="str">
            <v>1608   10 ｵｰﾑ J    ﾁｯﾌﾟT</v>
          </cell>
          <cell r="E439" t="str">
            <v>ERJ3GEYJ100V</v>
          </cell>
          <cell r="F439" t="str">
            <v>CT239</v>
          </cell>
        </row>
        <row r="440">
          <cell r="C440" t="str">
            <v>112803230X</v>
          </cell>
          <cell r="D440" t="str">
            <v>1608   27 ｵｰﾑ J    ﾁｯﾌﾟT</v>
          </cell>
          <cell r="E440" t="str">
            <v>ERJ3GEYJ270V</v>
          </cell>
          <cell r="F440" t="str">
            <v>CT240</v>
          </cell>
        </row>
        <row r="441">
          <cell r="C441" t="str">
            <v>112803256X</v>
          </cell>
          <cell r="D441" t="str">
            <v>1608   33 ｵｰﾑ J    ﾁｯﾌﾟT</v>
          </cell>
          <cell r="E441" t="str">
            <v>ERJ3GEYJ330V</v>
          </cell>
          <cell r="F441" t="str">
            <v>CT241</v>
          </cell>
        </row>
        <row r="442">
          <cell r="C442" t="str">
            <v>112803319X</v>
          </cell>
          <cell r="D442" t="str">
            <v>1608   56 ｵｰﾑ J    ﾁｯﾌﾟT</v>
          </cell>
          <cell r="E442" t="str">
            <v>ERJ3GEYJ560V</v>
          </cell>
          <cell r="F442" t="str">
            <v>CT242</v>
          </cell>
        </row>
        <row r="443">
          <cell r="C443" t="str">
            <v>112803344X</v>
          </cell>
          <cell r="D443" t="str">
            <v>1608    75 ｵｰﾑ J   ﾁｯﾌﾟT</v>
          </cell>
          <cell r="E443" t="str">
            <v>ERJ3GEYJ750V</v>
          </cell>
          <cell r="F443" t="str">
            <v>CT243</v>
          </cell>
        </row>
        <row r="444">
          <cell r="C444" t="str">
            <v>112803436X</v>
          </cell>
          <cell r="D444" t="str">
            <v>1608  180 ｵｰﾑ J    ﾁｯﾌﾟT</v>
          </cell>
          <cell r="E444" t="str">
            <v>ERJ3GEYJ181V</v>
          </cell>
          <cell r="F444" t="str">
            <v>CT244</v>
          </cell>
        </row>
        <row r="445">
          <cell r="C445" t="str">
            <v>112803476X</v>
          </cell>
          <cell r="D445" t="str">
            <v>1608  270 ｵｰﾑ J    ﾁｯﾌﾟT</v>
          </cell>
          <cell r="E445" t="str">
            <v>ERJ3GEYJ271V</v>
          </cell>
          <cell r="F445" t="str">
            <v>CT245</v>
          </cell>
        </row>
        <row r="446">
          <cell r="C446" t="str">
            <v>112803685X</v>
          </cell>
          <cell r="D446" t="str">
            <v>1608    2Kｵｰﾑ J    ﾁｯﾌﾟT</v>
          </cell>
          <cell r="E446" t="str">
            <v>ERJ3GEYJ202V</v>
          </cell>
          <cell r="F446" t="str">
            <v>CT246</v>
          </cell>
        </row>
        <row r="447">
          <cell r="C447" t="str">
            <v>112803717X</v>
          </cell>
          <cell r="D447" t="str">
            <v>1608  2.7Kｵｰﾑ J    ﾁｯﾌﾟT</v>
          </cell>
          <cell r="E447" t="str">
            <v>ERJ3GEYJ272V</v>
          </cell>
          <cell r="F447" t="str">
            <v>CT247</v>
          </cell>
        </row>
        <row r="448">
          <cell r="C448" t="str">
            <v>112803814X</v>
          </cell>
          <cell r="D448" t="str">
            <v>1608  6.8Kｵｰﾑ J    ﾁｯﾌﾟT</v>
          </cell>
          <cell r="E448" t="str">
            <v>ERJ3GEYJ682V</v>
          </cell>
          <cell r="F448" t="str">
            <v>CT248</v>
          </cell>
        </row>
        <row r="449">
          <cell r="C449" t="str">
            <v>112803832X</v>
          </cell>
          <cell r="D449" t="str">
            <v>1608  8.2Kｵ-ﾑ J    ﾁｯﾌﾟT</v>
          </cell>
          <cell r="E449" t="str">
            <v>ERJ3GEYJ822V</v>
          </cell>
          <cell r="F449" t="str">
            <v>CT249</v>
          </cell>
        </row>
        <row r="450">
          <cell r="C450" t="str">
            <v>112803993X</v>
          </cell>
          <cell r="D450" t="str">
            <v>1608   39Kｵｰﾑ J    ﾁｯﾌﾟT</v>
          </cell>
          <cell r="E450" t="str">
            <v>ERJ3GEYJ393V</v>
          </cell>
          <cell r="F450" t="str">
            <v>CT250</v>
          </cell>
        </row>
        <row r="451">
          <cell r="C451" t="str">
            <v>112804037X</v>
          </cell>
          <cell r="D451" t="str">
            <v>1608   56Kｵｰﾑ J    ﾁｯﾌﾟT</v>
          </cell>
          <cell r="E451" t="str">
            <v>ERJ3GEYJ563V</v>
          </cell>
          <cell r="F451" t="str">
            <v>CT251</v>
          </cell>
        </row>
        <row r="452">
          <cell r="C452" t="str">
            <v>112804053X</v>
          </cell>
          <cell r="D452" t="str">
            <v>1608   68Kｵｰﾑ J    ﾁｯﾌﾟT</v>
          </cell>
          <cell r="E452" t="str">
            <v>ERJ3GEYJ683V</v>
          </cell>
          <cell r="F452" t="str">
            <v>CT252</v>
          </cell>
        </row>
        <row r="453">
          <cell r="C453" t="str">
            <v>112804077X</v>
          </cell>
          <cell r="D453" t="str">
            <v>1608   82Kｵｰﾑ J    ﾁｯﾌﾟT</v>
          </cell>
          <cell r="E453" t="str">
            <v>ERJ3GEYJ823V</v>
          </cell>
          <cell r="F453" t="str">
            <v>CT253</v>
          </cell>
        </row>
        <row r="454">
          <cell r="C454" t="str">
            <v>112804130X</v>
          </cell>
          <cell r="D454" t="str">
            <v>1608  150Kｵ-ﾑ J    ﾁｯﾌﾟT</v>
          </cell>
          <cell r="E454" t="str">
            <v>ERJ3GEYJ154V</v>
          </cell>
          <cell r="F454" t="str">
            <v>CT254</v>
          </cell>
        </row>
        <row r="455">
          <cell r="C455" t="str">
            <v>112804156X</v>
          </cell>
          <cell r="D455" t="str">
            <v>1608  180Kｵｰﾑ J    ﾁｯﾌﾟT</v>
          </cell>
          <cell r="E455" t="str">
            <v>ERJ3GEYJ184V</v>
          </cell>
          <cell r="F455" t="str">
            <v>CT255</v>
          </cell>
        </row>
        <row r="456">
          <cell r="C456" t="str">
            <v>112804192X</v>
          </cell>
          <cell r="D456" t="str">
            <v>1608  270Kｵｰﾑ J    ﾁｯﾌﾟT</v>
          </cell>
          <cell r="E456" t="str">
            <v>ERJ3GEYJ274V</v>
          </cell>
          <cell r="F456" t="str">
            <v>CT256</v>
          </cell>
        </row>
        <row r="457">
          <cell r="C457" t="str">
            <v>112804275X</v>
          </cell>
          <cell r="D457" t="str">
            <v>1608  560Kｵ-ﾑ J    ﾁｯﾌﾟT</v>
          </cell>
          <cell r="E457" t="str">
            <v>ERJ3GEYJ564V</v>
          </cell>
          <cell r="F457" t="str">
            <v>CT257</v>
          </cell>
        </row>
        <row r="458">
          <cell r="C458" t="str">
            <v>112804413X</v>
          </cell>
          <cell r="D458" t="str">
            <v>1608  2.2Mｵ-ﾑ J    ﾁｯﾌﾟT</v>
          </cell>
          <cell r="E458" t="str">
            <v>ERJ3GEYJ225V</v>
          </cell>
          <cell r="F458" t="str">
            <v>CT258</v>
          </cell>
        </row>
        <row r="459">
          <cell r="C459" t="str">
            <v>112804635X</v>
          </cell>
          <cell r="D459" t="str">
            <v>1608 5.6Kｵｰﾑ 0.5%  ﾁｯﾌﾟT</v>
          </cell>
          <cell r="E459" t="str">
            <v>ERJ3RBD562V</v>
          </cell>
          <cell r="F459" t="str">
            <v>CT259</v>
          </cell>
        </row>
        <row r="460">
          <cell r="C460" t="str">
            <v>112804822X</v>
          </cell>
          <cell r="D460" t="str">
            <v>R1608 1/16W 2.7K DﾁｯﾌﾟT</v>
          </cell>
          <cell r="E460" t="str">
            <v>ERJ3RBD272V</v>
          </cell>
          <cell r="F460" t="str">
            <v>CT260</v>
          </cell>
        </row>
        <row r="461">
          <cell r="C461" t="str">
            <v>112804844X</v>
          </cell>
          <cell r="D461" t="str">
            <v>R 1608 1/16W 47ｵｰﾑDﾁｯﾌﾟT</v>
          </cell>
          <cell r="E461" t="str">
            <v>ERJ3RBD470V</v>
          </cell>
          <cell r="F461" t="str">
            <v>CT261</v>
          </cell>
        </row>
        <row r="462">
          <cell r="C462" t="str">
            <v>112804853X</v>
          </cell>
          <cell r="D462" t="str">
            <v>R 1608 1/16W150ｵｰﾑDﾁｯﾌﾟT</v>
          </cell>
          <cell r="E462" t="str">
            <v>ERJ3RBD151V</v>
          </cell>
          <cell r="F462" t="str">
            <v>CT262</v>
          </cell>
        </row>
        <row r="463">
          <cell r="C463" t="str">
            <v>112804864X</v>
          </cell>
          <cell r="D463" t="str">
            <v>R 1608 1/16W 1.0K DﾁｯﾌﾟT</v>
          </cell>
          <cell r="E463" t="str">
            <v>ERJ3RBD102V</v>
          </cell>
          <cell r="F463" t="str">
            <v>CT263</v>
          </cell>
        </row>
        <row r="464">
          <cell r="C464" t="str">
            <v>112804877X</v>
          </cell>
          <cell r="D464" t="str">
            <v>R 5025 1/2W 82ｵｰﾑ JﾁｯﾌﾟT</v>
          </cell>
          <cell r="E464" t="str">
            <v>ERJ12ZYJ820U</v>
          </cell>
          <cell r="F464" t="str">
            <v>CT264</v>
          </cell>
        </row>
        <row r="465">
          <cell r="C465" t="str">
            <v>112804882X</v>
          </cell>
          <cell r="D465" t="str">
            <v>R 5025 1/2W 330K JﾁｯﾌﾟT</v>
          </cell>
          <cell r="E465" t="str">
            <v>ERJ12ZYJ334U</v>
          </cell>
          <cell r="F465" t="str">
            <v>CT265</v>
          </cell>
        </row>
        <row r="466">
          <cell r="C466" t="str">
            <v>112804899X</v>
          </cell>
          <cell r="D466" t="str">
            <v>R 5025 1/2W2.2K JﾁｯﾌﾟT</v>
          </cell>
          <cell r="E466" t="str">
            <v>ERJ12ZYJ222U</v>
          </cell>
          <cell r="F466" t="str">
            <v>CT266</v>
          </cell>
        </row>
        <row r="467">
          <cell r="C467" t="str">
            <v>112804907X</v>
          </cell>
          <cell r="D467" t="str">
            <v>2125 0.1W10K 0.5% TAPING</v>
          </cell>
          <cell r="E467" t="str">
            <v>ERJ6RBD103V</v>
          </cell>
          <cell r="F467" t="str">
            <v>CT267</v>
          </cell>
        </row>
        <row r="468">
          <cell r="C468" t="str">
            <v>112804918X</v>
          </cell>
          <cell r="D468" t="str">
            <v>R1608 1/16W 2.2K DﾁｯﾌﾟT</v>
          </cell>
          <cell r="E468" t="str">
            <v>ERJ3RBD222V</v>
          </cell>
          <cell r="F468" t="str">
            <v>CT268</v>
          </cell>
        </row>
        <row r="469">
          <cell r="C469" t="str">
            <v>112804921X</v>
          </cell>
          <cell r="D469" t="str">
            <v>MCR50 18ｵｰﾑ (J)</v>
          </cell>
          <cell r="E469" t="str">
            <v>ERJ12ZYJ180U</v>
          </cell>
          <cell r="F469" t="str">
            <v>CT269</v>
          </cell>
        </row>
        <row r="470">
          <cell r="C470" t="str">
            <v>112805579X</v>
          </cell>
          <cell r="D470" t="str">
            <v>R1608 1/16W 270ｵｰﾑDﾁｯﾌﾟT</v>
          </cell>
          <cell r="E470" t="str">
            <v>ERJ3RBD271V</v>
          </cell>
          <cell r="F470" t="str">
            <v>CT270</v>
          </cell>
        </row>
        <row r="471">
          <cell r="C471" t="str">
            <v>112805627X</v>
          </cell>
          <cell r="D471" t="str">
            <v>R1608 1/16W 680ｵｰﾑDﾁｯﾌﾟT</v>
          </cell>
          <cell r="E471" t="str">
            <v>ERJ3RBD681V</v>
          </cell>
          <cell r="F471" t="str">
            <v>CT271</v>
          </cell>
        </row>
        <row r="472">
          <cell r="C472" t="str">
            <v>112805649X</v>
          </cell>
          <cell r="D472" t="str">
            <v>R1608 1/16W 1.2K D ﾁｯﾌﾟT</v>
          </cell>
          <cell r="E472" t="str">
            <v>ERJ3RBD122V</v>
          </cell>
          <cell r="F472" t="str">
            <v>CT272</v>
          </cell>
        </row>
        <row r="473">
          <cell r="C473" t="str">
            <v>112805928X</v>
          </cell>
          <cell r="D473" t="str">
            <v>R 1608 1/16W 4.3K DﾁｯﾌﾟT</v>
          </cell>
          <cell r="E473" t="str">
            <v>ERJ3RBD432V</v>
          </cell>
          <cell r="F473" t="str">
            <v>CT273</v>
          </cell>
        </row>
        <row r="474">
          <cell r="C474" t="str">
            <v>112810030X</v>
          </cell>
          <cell r="D474" t="str">
            <v>MCR50  2.2ｵ-ﾑ J   12ﾃ-ﾌﾟ</v>
          </cell>
          <cell r="E474" t="str">
            <v>ERJ12ZYJ2R2U</v>
          </cell>
          <cell r="F474" t="str">
            <v>CT274</v>
          </cell>
        </row>
        <row r="475">
          <cell r="C475" t="str">
            <v>112810092X</v>
          </cell>
          <cell r="D475" t="str">
            <v>MCR50 220 1/2W ﾁｯﾌﾟT</v>
          </cell>
          <cell r="E475" t="str">
            <v>ERJ12ZYJ221U</v>
          </cell>
          <cell r="F475" t="str">
            <v>CT275</v>
          </cell>
        </row>
        <row r="476">
          <cell r="C476" t="str">
            <v>113402166X</v>
          </cell>
          <cell r="D476" t="str">
            <v>2125 50V 1000PFB(K)ﾁｯﾌﾟT</v>
          </cell>
          <cell r="E476" t="str">
            <v>GRM216B11H102KA01</v>
          </cell>
          <cell r="F476" t="str">
            <v>CT284</v>
          </cell>
        </row>
        <row r="477">
          <cell r="C477" t="str">
            <v>113404973X</v>
          </cell>
          <cell r="D477" t="str">
            <v>C1608 50V 2PF CHC TAPING</v>
          </cell>
          <cell r="E477" t="str">
            <v>C1608CH1H020CT</v>
          </cell>
          <cell r="F477" t="str">
            <v>CT285</v>
          </cell>
        </row>
        <row r="478">
          <cell r="C478" t="str">
            <v>113405291X</v>
          </cell>
          <cell r="D478" t="str">
            <v>C 1608 50V 100PFCHJﾁｯﾌﾟT</v>
          </cell>
          <cell r="E478" t="str">
            <v>C1608CH1H101JT</v>
          </cell>
          <cell r="F478" t="str">
            <v>CT286</v>
          </cell>
        </row>
        <row r="479">
          <cell r="C479" t="str">
            <v>113405417X</v>
          </cell>
          <cell r="D479" t="str">
            <v>C 1608 50V 330PFCHJﾁｯﾌﾟT</v>
          </cell>
          <cell r="E479" t="str">
            <v>C1608CH1H331JT</v>
          </cell>
          <cell r="F479" t="str">
            <v>CT287</v>
          </cell>
        </row>
        <row r="480">
          <cell r="C480" t="str">
            <v>113405646X</v>
          </cell>
          <cell r="D480" t="str">
            <v>C 1608 50V  1500PBKﾁｯﾌﾟT</v>
          </cell>
          <cell r="E480" t="str">
            <v>C1608JB1H152KT</v>
          </cell>
          <cell r="F480" t="str">
            <v>CT288</v>
          </cell>
        </row>
        <row r="481">
          <cell r="C481" t="str">
            <v>113405655X</v>
          </cell>
          <cell r="D481" t="str">
            <v>C1608 50V 1800PF BK</v>
          </cell>
          <cell r="E481" t="str">
            <v>C1608JB1H182KT</v>
          </cell>
          <cell r="F481" t="str">
            <v>CT289</v>
          </cell>
        </row>
        <row r="482">
          <cell r="C482" t="str">
            <v>113405666X</v>
          </cell>
          <cell r="D482" t="str">
            <v>C 1608 50V 2200PFBKﾁｯﾌﾟT</v>
          </cell>
          <cell r="E482" t="str">
            <v>C1608JB1H222KT</v>
          </cell>
          <cell r="F482" t="str">
            <v>CT290</v>
          </cell>
        </row>
        <row r="483">
          <cell r="C483" t="str">
            <v>113405789X</v>
          </cell>
          <cell r="D483" t="str">
            <v>C 1608 50V0.022MFBKﾁｯﾌﾟT</v>
          </cell>
          <cell r="E483" t="str">
            <v>C1608JB1H223KT</v>
          </cell>
          <cell r="F483" t="str">
            <v>CT291</v>
          </cell>
        </row>
        <row r="484">
          <cell r="C484" t="str">
            <v>113406788X</v>
          </cell>
          <cell r="D484" t="str">
            <v>C 2125 16V 1MF     ﾁｯﾌﾟT</v>
          </cell>
          <cell r="E484" t="str">
            <v>C2012JB1C105KT</v>
          </cell>
          <cell r="F484" t="str">
            <v>CT292</v>
          </cell>
        </row>
        <row r="485">
          <cell r="C485" t="str">
            <v>113406867X</v>
          </cell>
          <cell r="D485" t="str">
            <v>C3216 6.3V 10MF    ﾁｯﾌﾟT</v>
          </cell>
          <cell r="E485" t="str">
            <v>GRM31CB10J106KA01L</v>
          </cell>
          <cell r="F485" t="str">
            <v>CT293</v>
          </cell>
        </row>
        <row r="486">
          <cell r="C486" t="str">
            <v>113406870X</v>
          </cell>
          <cell r="D486" t="str">
            <v>C2125 6.3V 3.3MF BK</v>
          </cell>
          <cell r="E486" t="str">
            <v>GRM21BB10J335KA11L</v>
          </cell>
          <cell r="F486" t="str">
            <v>CT294</v>
          </cell>
        </row>
        <row r="487">
          <cell r="C487" t="str">
            <v>114194505X</v>
          </cell>
          <cell r="D487" t="str">
            <v>NL322522T-1R0J     ﾁｯﾌﾟT</v>
          </cell>
          <cell r="E487" t="str">
            <v xml:space="preserve">NL322522T-1R0J    </v>
          </cell>
          <cell r="F487" t="str">
            <v>CT295</v>
          </cell>
        </row>
        <row r="488">
          <cell r="C488" t="str">
            <v>114194811X</v>
          </cell>
          <cell r="D488" t="str">
            <v>NL322522T-2R7J     ﾁｯﾌﾟT</v>
          </cell>
          <cell r="E488" t="str">
            <v xml:space="preserve">NL322522T-2R7J  </v>
          </cell>
          <cell r="F488" t="str">
            <v>CT296</v>
          </cell>
        </row>
        <row r="489">
          <cell r="C489" t="str">
            <v>114199050X</v>
          </cell>
          <cell r="D489" t="str">
            <v>NLC322522T-470K ﾁｯﾌﾟT</v>
          </cell>
          <cell r="E489" t="str">
            <v>NLC322522T-470K</v>
          </cell>
          <cell r="F489" t="str">
            <v>CT297</v>
          </cell>
        </row>
        <row r="490">
          <cell r="C490" t="str">
            <v>114199061X</v>
          </cell>
          <cell r="D490" t="str">
            <v>NLC322522T-220K</v>
          </cell>
          <cell r="E490" t="str">
            <v>NLC322522T-220K</v>
          </cell>
          <cell r="F490" t="str">
            <v>CT298</v>
          </cell>
        </row>
        <row r="491">
          <cell r="C491" t="str">
            <v>111012677X</v>
          </cell>
          <cell r="D491" t="str">
            <v>2SB1188-QR  T100</v>
          </cell>
          <cell r="E491" t="str">
            <v>2SB1188-QR  T100</v>
          </cell>
          <cell r="F491" t="str">
            <v>CT299</v>
          </cell>
        </row>
        <row r="492">
          <cell r="C492" t="str">
            <v>112803630X</v>
          </cell>
          <cell r="D492" t="str">
            <v>1608  1.2Kｵｰﾑ J    ﾁｯﾌﾟT</v>
          </cell>
          <cell r="E492" t="str">
            <v>ERJ3GEYJ122V</v>
          </cell>
          <cell r="F492" t="str">
            <v>CT301</v>
          </cell>
        </row>
        <row r="493">
          <cell r="C493" t="str">
            <v>112804617X</v>
          </cell>
          <cell r="D493" t="str">
            <v>R1608 1/16W 3.3K DﾁｯﾌﾟT</v>
          </cell>
          <cell r="E493" t="str">
            <v>ERJ3RBD332V</v>
          </cell>
          <cell r="F493" t="str">
            <v>CT302</v>
          </cell>
        </row>
        <row r="494">
          <cell r="C494" t="str">
            <v>112804620X</v>
          </cell>
          <cell r="D494" t="str">
            <v>1608 4.7Kｵｰﾑ 0.5%  ﾁｯﾌﾟT</v>
          </cell>
          <cell r="E494" t="str">
            <v>ERJ3RBD472V</v>
          </cell>
          <cell r="F494" t="str">
            <v>CT303</v>
          </cell>
        </row>
        <row r="495">
          <cell r="C495" t="str">
            <v>112804837X</v>
          </cell>
          <cell r="D495" t="str">
            <v>MCR50 68ｵｰﾑ 1/2W</v>
          </cell>
          <cell r="E495" t="str">
            <v>ERJ12ZYJ680U</v>
          </cell>
          <cell r="F495" t="str">
            <v>CT304</v>
          </cell>
        </row>
        <row r="496">
          <cell r="C496" t="str">
            <v>112805177X</v>
          </cell>
          <cell r="D496" t="str">
            <v>R5025 1/2W 470ｵｰﾑ JﾁｯﾌﾟT</v>
          </cell>
          <cell r="E496" t="str">
            <v>ERJ12ZYJ471U</v>
          </cell>
          <cell r="F496" t="str">
            <v>CT305</v>
          </cell>
        </row>
        <row r="497">
          <cell r="C497" t="str">
            <v>112805232X</v>
          </cell>
          <cell r="D497" t="str">
            <v>R 5025 1/2W 1.8K   JﾁﾂﾌﾟT</v>
          </cell>
          <cell r="E497" t="str">
            <v>ERJ12ZYJ182U</v>
          </cell>
          <cell r="F497" t="str">
            <v>CT306</v>
          </cell>
        </row>
        <row r="498">
          <cell r="C498" t="str">
            <v>112805584X</v>
          </cell>
          <cell r="D498" t="str">
            <v>R 1608 1/16W330ｵｰﾑDﾁｯﾌﾟT</v>
          </cell>
          <cell r="E498" t="str">
            <v>ERJ3RBD331V</v>
          </cell>
          <cell r="F498" t="str">
            <v>CT307</v>
          </cell>
        </row>
        <row r="499">
          <cell r="C499" t="str">
            <v>113405497X</v>
          </cell>
          <cell r="D499" t="str">
            <v>C 1608 50V 680PFCHJﾁｯﾌﾟT</v>
          </cell>
          <cell r="E499" t="str">
            <v>C1608CH1H681JT</v>
          </cell>
          <cell r="F499" t="str">
            <v>CT309</v>
          </cell>
        </row>
        <row r="500">
          <cell r="C500" t="str">
            <v>114194800X</v>
          </cell>
          <cell r="D500" t="str">
            <v>NL322522T-2R2J     ﾁｯﾌﾟT</v>
          </cell>
          <cell r="E500" t="str">
            <v>NL322522T-2R2J Chip T</v>
          </cell>
          <cell r="F500" t="str">
            <v>CT311</v>
          </cell>
        </row>
        <row r="501">
          <cell r="C501" t="str">
            <v>113407442X</v>
          </cell>
          <cell r="D501" t="str">
            <v>GRM32DR72A224KW01L 100V 0.22MF</v>
          </cell>
          <cell r="E501" t="str">
            <v>GRM32DR72A224KW01L 100V 0.22MF</v>
          </cell>
          <cell r="F501" t="str">
            <v>CT312</v>
          </cell>
        </row>
        <row r="502">
          <cell r="C502" t="str">
            <v>113407435X</v>
          </cell>
          <cell r="D502" t="str">
            <v>GRM31BR72J222KW01L 630V 2200PF</v>
          </cell>
          <cell r="E502" t="str">
            <v>GRM31BR72J222KW01L 630V 2200PF</v>
          </cell>
          <cell r="F502" t="str">
            <v>CT313</v>
          </cell>
        </row>
        <row r="503">
          <cell r="C503" t="str">
            <v>113405947X</v>
          </cell>
          <cell r="D503" t="str">
            <v>C 1608 6.3V 0.47MF B K TAPING</v>
          </cell>
          <cell r="E503" t="str">
            <v>C1608JB1A474KT</v>
          </cell>
          <cell r="F503" t="str">
            <v>CT314</v>
          </cell>
        </row>
        <row r="504">
          <cell r="C504" t="str">
            <v>112805658X</v>
          </cell>
          <cell r="D504" t="str">
            <v>R 1608 1/16W 1.5K D</v>
          </cell>
          <cell r="E504" t="str">
            <v>ERJ3RBD152V</v>
          </cell>
          <cell r="F504" t="str">
            <v>CT316</v>
          </cell>
        </row>
        <row r="505">
          <cell r="C505" t="str">
            <v>112805632X</v>
          </cell>
          <cell r="D505" t="str">
            <v>R 1608 1/16W820ｵｰﾑDﾁｯﾌﾟT</v>
          </cell>
          <cell r="E505" t="str">
            <v>ERJ3RBD 821V</v>
          </cell>
          <cell r="F505" t="str">
            <v>CT317</v>
          </cell>
        </row>
        <row r="506">
          <cell r="C506" t="str">
            <v>112805016X</v>
          </cell>
          <cell r="D506" t="str">
            <v>R 5025 1/2W 10ｵ-ﾑ JﾁﾂﾌﾟT</v>
          </cell>
          <cell r="E506" t="str">
            <v>ERJ12ZYJ100U</v>
          </cell>
          <cell r="F506" t="str">
            <v>CT318</v>
          </cell>
        </row>
        <row r="507">
          <cell r="C507" t="str">
            <v>112804976X</v>
          </cell>
          <cell r="D507" t="str">
            <v>R 5025 1/2W  4.7ｵｰﾑ J</v>
          </cell>
          <cell r="E507" t="str">
            <v>ERJ12ZYJ472U</v>
          </cell>
          <cell r="F507" t="str">
            <v>CT319</v>
          </cell>
        </row>
        <row r="508">
          <cell r="C508" t="str">
            <v>112068752X</v>
          </cell>
          <cell r="D508" t="str">
            <v>VR 3ｶﾞﾀ ｻｰﾒｯﾄ 1Kｵｰﾑﾃｰﾌﾟ</v>
          </cell>
          <cell r="E508" t="str">
            <v>RH03ADC13X</v>
          </cell>
          <cell r="F508" t="str">
            <v>CT320</v>
          </cell>
        </row>
        <row r="509">
          <cell r="C509" t="str">
            <v>111231391X</v>
          </cell>
          <cell r="D509" t="str">
            <v>D1FS6 TAPING</v>
          </cell>
          <cell r="E509" t="str">
            <v>D1FS6-4063</v>
          </cell>
          <cell r="F509" t="str">
            <v>CT321</v>
          </cell>
        </row>
        <row r="510">
          <cell r="C510" t="str">
            <v>111231384X</v>
          </cell>
          <cell r="D510" t="str">
            <v>D1FL20U</v>
          </cell>
          <cell r="E510" t="str">
            <v>D1FL20U-4063</v>
          </cell>
          <cell r="F510" t="str">
            <v>CT322</v>
          </cell>
        </row>
        <row r="511">
          <cell r="C511" t="str">
            <v>111114678X</v>
          </cell>
          <cell r="D511" t="str">
            <v>TC7S00F CMOS TE85L ﾁｯﾌﾟT</v>
          </cell>
          <cell r="E511" t="str">
            <v>TC7S00F CMOS TE85L Chip T</v>
          </cell>
          <cell r="F511" t="str">
            <v>CT323</v>
          </cell>
        </row>
        <row r="512">
          <cell r="C512" t="str">
            <v>111070936X</v>
          </cell>
          <cell r="D512" t="str">
            <v>2SK1954-Z TAPING</v>
          </cell>
          <cell r="E512" t="str">
            <v>2SK1954-Z-E1</v>
          </cell>
          <cell r="F512" t="str">
            <v>CT324</v>
          </cell>
        </row>
        <row r="513">
          <cell r="C513" t="str">
            <v>111069527X</v>
          </cell>
          <cell r="D513" t="str">
            <v>AN77L12M</v>
          </cell>
          <cell r="E513" t="str">
            <v>AN77L12M</v>
          </cell>
          <cell r="F513" t="str">
            <v>CT325</v>
          </cell>
        </row>
        <row r="514">
          <cell r="C514" t="str">
            <v>111024056X</v>
          </cell>
          <cell r="D514" t="str">
            <v>2SC4081(S)  T106S  ﾁｯﾌﾟT</v>
          </cell>
          <cell r="E514" t="str">
            <v>2SC4081T106S  ChipT</v>
          </cell>
          <cell r="F514" t="str">
            <v>CT326</v>
          </cell>
        </row>
        <row r="515">
          <cell r="C515" t="str">
            <v>111012253X</v>
          </cell>
          <cell r="D515" t="str">
            <v>2SA1576(S)  T106S  ﾁｯﾌﾟT</v>
          </cell>
          <cell r="E515" t="str">
            <v>2SA1576AT106S  ChipT</v>
          </cell>
          <cell r="F515" t="str">
            <v>CT327</v>
          </cell>
        </row>
        <row r="516">
          <cell r="C516" t="str">
            <v>112805959X</v>
          </cell>
          <cell r="D516" t="str">
            <v>SR73 2ET 0.47Ω(J)　TAPING</v>
          </cell>
          <cell r="E516" t="str">
            <v>SR73 2ET 0.47Ω(J)　TAPING</v>
          </cell>
          <cell r="F516" t="str">
            <v>CT328</v>
          </cell>
        </row>
        <row r="517">
          <cell r="C517" t="str">
            <v>111231524X</v>
          </cell>
          <cell r="D517" t="str">
            <v>SR73 2ET 0.47Ω(J)　TAPING</v>
          </cell>
          <cell r="E517" t="str">
            <v>RR264M-400              TAPING</v>
          </cell>
          <cell r="F517" t="str">
            <v>CT329</v>
          </cell>
        </row>
        <row r="518">
          <cell r="C518" t="str">
            <v>111068926X</v>
          </cell>
          <cell r="D518" t="str">
            <v>TL594INS          16ﾃｰﾌﾟ</v>
          </cell>
          <cell r="E518" t="str">
            <v xml:space="preserve">TL594INSR </v>
          </cell>
          <cell r="F518" t="str">
            <v>CT611</v>
          </cell>
        </row>
        <row r="519">
          <cell r="C519" t="str">
            <v>111069022X</v>
          </cell>
          <cell r="D519" t="str">
            <v>MAX1627 ｽｲｯﾁﾝｸﾞｺﾝﾄﾛｰﾗ</v>
          </cell>
          <cell r="E519" t="str">
            <v>MAX1627 Switching Controller</v>
          </cell>
          <cell r="F519" t="str">
            <v>CT612</v>
          </cell>
        </row>
        <row r="520">
          <cell r="C520" t="str">
            <v>111101801X</v>
          </cell>
          <cell r="D520" t="str">
            <v>NE555PS            ｽﾃｨｯｸ</v>
          </cell>
          <cell r="E520" t="str">
            <v>NE555PSR</v>
          </cell>
          <cell r="F520" t="str">
            <v>CT615</v>
          </cell>
        </row>
        <row r="521">
          <cell r="C521" t="str">
            <v>111103511X</v>
          </cell>
          <cell r="D521" t="str">
            <v>MC14001BF EL  16MMﾃｰﾌﾟ</v>
          </cell>
          <cell r="E521" t="str">
            <v>MC14001BF EL  16MM Tape</v>
          </cell>
          <cell r="F521" t="str">
            <v>CT616</v>
          </cell>
        </row>
        <row r="522">
          <cell r="C522" t="str">
            <v>111103524X</v>
          </cell>
          <cell r="D522" t="str">
            <v>MC74HC138AF EL</v>
          </cell>
          <cell r="E522" t="str">
            <v>MC74HC138AF EL</v>
          </cell>
          <cell r="F522" t="str">
            <v>CT617</v>
          </cell>
        </row>
        <row r="523">
          <cell r="C523" t="str">
            <v>111113783X</v>
          </cell>
          <cell r="D523" t="str">
            <v>MC74HC00AFEL    16MMﾃ-ﾌﾟ</v>
          </cell>
          <cell r="E523" t="str">
            <v>MC74HC00AFEL    16MM Tape</v>
          </cell>
          <cell r="F523" t="str">
            <v>CT618</v>
          </cell>
        </row>
        <row r="524">
          <cell r="C524" t="str">
            <v>111113790X</v>
          </cell>
          <cell r="D524" t="str">
            <v>MC74HC04AFEL    16MMﾃ-ﾌﾟ</v>
          </cell>
          <cell r="E524" t="str">
            <v>MC74HC04AFEL    16MM Tape</v>
          </cell>
          <cell r="F524" t="str">
            <v>CT619</v>
          </cell>
        </row>
        <row r="525">
          <cell r="C525" t="str">
            <v>111113806X</v>
          </cell>
          <cell r="D525" t="str">
            <v>MC74HC74AFEL    16MMﾃ-ﾌﾟ</v>
          </cell>
          <cell r="E525" t="str">
            <v>MC74HC74AFEL    16MM Tape</v>
          </cell>
          <cell r="F525" t="str">
            <v>CT620</v>
          </cell>
        </row>
        <row r="526">
          <cell r="C526" t="str">
            <v>111114188X</v>
          </cell>
          <cell r="D526" t="str">
            <v>MC14538BF          ｽﾃｨｯｸ</v>
          </cell>
          <cell r="E526" t="str">
            <v>MC14538BF  Stick</v>
          </cell>
          <cell r="F526" t="str">
            <v>CT621</v>
          </cell>
        </row>
        <row r="527">
          <cell r="C527" t="str">
            <v>111114290X</v>
          </cell>
          <cell r="D527" t="str">
            <v>MC14011BF          ｽﾃｨｯｸ</v>
          </cell>
          <cell r="E527" t="str">
            <v>MC14011BF  Stick</v>
          </cell>
          <cell r="F527" t="str">
            <v>CT622</v>
          </cell>
        </row>
        <row r="528">
          <cell r="C528" t="str">
            <v>111114542X</v>
          </cell>
          <cell r="D528" t="str">
            <v>MC14013BFEL     16MMﾃ-ﾌﾟ</v>
          </cell>
          <cell r="E528" t="str">
            <v>MC14013BFEL     16MM Tape</v>
          </cell>
          <cell r="F528" t="str">
            <v>CT623</v>
          </cell>
        </row>
        <row r="529">
          <cell r="C529" t="str">
            <v>111114551X</v>
          </cell>
          <cell r="D529" t="str">
            <v>MC14093BFEL     16MMﾃ-ﾌﾟ</v>
          </cell>
          <cell r="E529" t="str">
            <v>MC14093BFEL     16MM Tape</v>
          </cell>
          <cell r="F529" t="str">
            <v>CT624</v>
          </cell>
        </row>
        <row r="530">
          <cell r="C530" t="str">
            <v>111115053X</v>
          </cell>
          <cell r="D530" t="str">
            <v>HD74HC541FP EL  24MMﾃ-ﾌﾟ</v>
          </cell>
          <cell r="E530" t="str">
            <v>HD74HC541FP EL  24MM Tape</v>
          </cell>
          <cell r="F530" t="str">
            <v>CT625</v>
          </cell>
        </row>
        <row r="531">
          <cell r="C531" t="str">
            <v>111115112X</v>
          </cell>
          <cell r="D531" t="str">
            <v>HD74HC08FPEL    16MMﾃ-ﾌﾟ</v>
          </cell>
          <cell r="E531" t="str">
            <v>HD74HC08FPEL-E-Q</v>
          </cell>
          <cell r="F531" t="str">
            <v>CT626</v>
          </cell>
        </row>
        <row r="532">
          <cell r="C532" t="str">
            <v>111116100X</v>
          </cell>
          <cell r="D532" t="str">
            <v>HD74HC123AFP EL 16MMﾃ-ﾌﾟ</v>
          </cell>
          <cell r="E532" t="str">
            <v>HD74HC123AFPEL-E-Q</v>
          </cell>
          <cell r="F532" t="str">
            <v>CT629</v>
          </cell>
        </row>
        <row r="533">
          <cell r="C533" t="str">
            <v>111119439X</v>
          </cell>
          <cell r="D533" t="str">
            <v>MAX232CWE-T CMOS TAPING</v>
          </cell>
          <cell r="E533" t="str">
            <v>MAX232CWE-T CMOS TAPING</v>
          </cell>
          <cell r="F533" t="str">
            <v>CT639</v>
          </cell>
        </row>
        <row r="534">
          <cell r="C534" t="str">
            <v>111316328X</v>
          </cell>
          <cell r="D534" t="str">
            <v>93LC86-I/SN</v>
          </cell>
          <cell r="E534" t="str">
            <v>93LC86-I/SN</v>
          </cell>
          <cell r="F534" t="str">
            <v>CT647</v>
          </cell>
        </row>
        <row r="535">
          <cell r="C535" t="str">
            <v>111316333X</v>
          </cell>
          <cell r="D535" t="str">
            <v>S-3513BEFS</v>
          </cell>
          <cell r="E535" t="str">
            <v>S-3513BEFS-TB</v>
          </cell>
          <cell r="F535" t="str">
            <v>CT648</v>
          </cell>
        </row>
        <row r="536">
          <cell r="C536" t="str">
            <v>111317103X</v>
          </cell>
          <cell r="D536" t="str">
            <v>S-29355A</v>
          </cell>
          <cell r="E536" t="str">
            <v>BR9040F-W E2</v>
          </cell>
          <cell r="F536" t="str">
            <v>CT650</v>
          </cell>
        </row>
        <row r="537">
          <cell r="C537" t="str">
            <v>113327791X</v>
          </cell>
          <cell r="D537" t="str">
            <v>ECEV16V10MF(BP)</v>
          </cell>
          <cell r="E537" t="str">
            <v>ECEV1CA100NR</v>
          </cell>
          <cell r="F537" t="str">
            <v>CT654</v>
          </cell>
        </row>
        <row r="538">
          <cell r="C538" t="str">
            <v>113327876X</v>
          </cell>
          <cell r="D538" t="str">
            <v>EEVHB 16V 47MF    16ﾃ-ﾌﾟ</v>
          </cell>
          <cell r="E538" t="str">
            <v>EEVHB1C470P</v>
          </cell>
          <cell r="F538" t="str">
            <v>CT656</v>
          </cell>
        </row>
        <row r="539">
          <cell r="C539" t="str">
            <v>113328637X</v>
          </cell>
          <cell r="D539" t="str">
            <v>EEVHB 6.3V 47MF   12ﾃ-ﾌﾟ</v>
          </cell>
          <cell r="E539" t="str">
            <v>EEVHB0J470R</v>
          </cell>
          <cell r="F539" t="str">
            <v>CT657</v>
          </cell>
        </row>
        <row r="540">
          <cell r="C540" t="str">
            <v>113328644X</v>
          </cell>
          <cell r="D540" t="str">
            <v>EEVHB  6.3V  100MF  16MM</v>
          </cell>
          <cell r="E540" t="str">
            <v>EEVHB0J101P</v>
          </cell>
          <cell r="F540" t="str">
            <v>CT658</v>
          </cell>
        </row>
        <row r="541">
          <cell r="C541" t="str">
            <v>113328653X</v>
          </cell>
          <cell r="D541" t="str">
            <v>EEVHB 16V 22MF    12ﾃ-ﾌﾟ</v>
          </cell>
          <cell r="E541" t="str">
            <v>EEVHB1C220R</v>
          </cell>
          <cell r="F541" t="str">
            <v>CT659</v>
          </cell>
        </row>
        <row r="542">
          <cell r="C542" t="str">
            <v>113328699X</v>
          </cell>
          <cell r="D542" t="str">
            <v>EEVHB 35V 10MF      ﾃｰﾌﾟ</v>
          </cell>
          <cell r="E542" t="str">
            <v>EEVHB1V100R</v>
          </cell>
          <cell r="F542" t="str">
            <v>CT660</v>
          </cell>
        </row>
        <row r="543">
          <cell r="C543" t="str">
            <v>113328703X</v>
          </cell>
          <cell r="D543" t="str">
            <v>EEVHP 50V 1MF BP 12 ﾃｰﾌﾟ</v>
          </cell>
          <cell r="E543" t="str">
            <v>EEVHP1H1ROR</v>
          </cell>
          <cell r="F543" t="str">
            <v>CT661</v>
          </cell>
        </row>
        <row r="544">
          <cell r="C544" t="str">
            <v>113328909X</v>
          </cell>
          <cell r="D544" t="str">
            <v>EEVHP  25V 22MF(BP) 16MM</v>
          </cell>
          <cell r="E544" t="str">
            <v>EEVHP1E220P</v>
          </cell>
          <cell r="F544" t="str">
            <v>CT662</v>
          </cell>
        </row>
        <row r="545">
          <cell r="C545" t="str">
            <v>114197641X</v>
          </cell>
          <cell r="D545" t="str">
            <v>CDRH74  100MH     16ﾃ-ﾌﾟ</v>
          </cell>
          <cell r="E545" t="str">
            <v>CDRH74  100MH     16 Tape</v>
          </cell>
          <cell r="F545" t="str">
            <v>CT673</v>
          </cell>
        </row>
        <row r="546">
          <cell r="C546" t="str">
            <v>114198488X</v>
          </cell>
          <cell r="D546" t="str">
            <v>SLF10145T-680M1R2 24ﾃｰﾌﾟ</v>
          </cell>
          <cell r="E546" t="str">
            <v>SLF10145T-680M1R2 24 TAPE</v>
          </cell>
          <cell r="F546" t="str">
            <v>CT674</v>
          </cell>
        </row>
        <row r="547">
          <cell r="C547" t="str">
            <v>114198495X</v>
          </cell>
          <cell r="D547" t="str">
            <v>SLF10145T-101M1RO 24ﾃｰﾌﾟ</v>
          </cell>
          <cell r="E547" t="str">
            <v>SLF10145T-101M1RO 24 TAPE</v>
          </cell>
          <cell r="F547" t="str">
            <v>CT675</v>
          </cell>
        </row>
        <row r="548">
          <cell r="C548" t="str">
            <v>114198505X</v>
          </cell>
          <cell r="D548" t="str">
            <v>SLF12565T-221M1RO 24ﾃｰﾌﾟ</v>
          </cell>
          <cell r="E548" t="str">
            <v>SLF12565T-221M1RO 24 TAPE</v>
          </cell>
          <cell r="F548" t="str">
            <v>CT676</v>
          </cell>
        </row>
        <row r="549">
          <cell r="C549" t="str">
            <v>114198529X</v>
          </cell>
          <cell r="D549" t="str">
            <v>SLF10145T-150M2R2</v>
          </cell>
          <cell r="E549" t="str">
            <v>SLF10145T-150M2R2</v>
          </cell>
          <cell r="F549" t="str">
            <v>CT677</v>
          </cell>
        </row>
        <row r="550">
          <cell r="C550" t="str">
            <v>115460603X</v>
          </cell>
          <cell r="D550" t="str">
            <v>DMX26S 32.768KHz 16ﾃｰﾌﾟ</v>
          </cell>
          <cell r="E550" t="str">
            <v>DMX26S 32.768KHz 16 Tape</v>
          </cell>
          <cell r="F550" t="str">
            <v>CT680</v>
          </cell>
        </row>
        <row r="551">
          <cell r="C551" t="str">
            <v>123361204X</v>
          </cell>
          <cell r="D551" t="str">
            <v>S11B-ZR-SM3A-TF   32ﾃｰﾌﾟ</v>
          </cell>
          <cell r="E551" t="str">
            <v>S11B-ZR-SM3A-TF   32 Tape</v>
          </cell>
          <cell r="F551" t="str">
            <v>CT683</v>
          </cell>
        </row>
        <row r="552">
          <cell r="C552" t="str">
            <v>123362470X</v>
          </cell>
          <cell r="D552" t="str">
            <v>ｺﾈｸﾀ B3B-PH-SM3-TB</v>
          </cell>
          <cell r="E552" t="str">
            <v>Connector B3B-PH-SM3-TB</v>
          </cell>
          <cell r="F552" t="str">
            <v>CT687</v>
          </cell>
        </row>
        <row r="553">
          <cell r="C553" t="str">
            <v>114199355X</v>
          </cell>
          <cell r="D553" t="str">
            <v>ｺﾈｸﾀ B3B-PH-SM3-TB</v>
          </cell>
          <cell r="E553" t="str">
            <v>CDRH103R-150NC</v>
          </cell>
          <cell r="F553" t="str">
            <v>CT688</v>
          </cell>
        </row>
        <row r="554">
          <cell r="C554" t="str">
            <v>111068069X</v>
          </cell>
          <cell r="D554" t="str">
            <v>TL1451ACPW ｽｲｯﾁﾝｸﾞICﾃ-ﾌﾟ</v>
          </cell>
          <cell r="E554" t="str">
            <v>TL1451ACPWR</v>
          </cell>
          <cell r="F554" t="str">
            <v>CT691</v>
          </cell>
        </row>
        <row r="555">
          <cell r="C555">
            <v>1111028130</v>
          </cell>
          <cell r="D555" t="str">
            <v>SN74LV175APW       ｽﾃｨｯｸ</v>
          </cell>
          <cell r="E555" t="str">
            <v>SN74LV175APWR</v>
          </cell>
          <cell r="F555" t="str">
            <v>CT697</v>
          </cell>
        </row>
        <row r="556">
          <cell r="C556" t="str">
            <v>111102925X</v>
          </cell>
          <cell r="D556" t="str">
            <v>CD4046BPW         12ﾃｰﾌﾟ</v>
          </cell>
          <cell r="E556" t="str">
            <v>CD4046BPWR</v>
          </cell>
          <cell r="F556" t="str">
            <v>CT698</v>
          </cell>
        </row>
        <row r="557">
          <cell r="C557" t="str">
            <v>111314849X</v>
          </cell>
          <cell r="D557" t="str">
            <v>TC74VHC123AFT     16ﾃｰﾌﾟ</v>
          </cell>
          <cell r="E557" t="str">
            <v>TC74VHC123AFT (EL)</v>
          </cell>
          <cell r="F557" t="str">
            <v>CT699</v>
          </cell>
        </row>
        <row r="558">
          <cell r="C558" t="str">
            <v>111314948X</v>
          </cell>
          <cell r="D558" t="str">
            <v>TC74ACT08FT       16ﾃｰﾌﾟ</v>
          </cell>
          <cell r="E558" t="str">
            <v>TC74ACT08FT  (EL)</v>
          </cell>
          <cell r="F558" t="str">
            <v>CT700</v>
          </cell>
        </row>
        <row r="559">
          <cell r="C559" t="str">
            <v>114199096X</v>
          </cell>
          <cell r="D559" t="str">
            <v>SLF7045T 100MH</v>
          </cell>
          <cell r="E559" t="str">
            <v>SLF7045T-101MR50</v>
          </cell>
          <cell r="F559" t="str">
            <v>CT706</v>
          </cell>
        </row>
        <row r="560">
          <cell r="C560" t="str">
            <v>114199108X</v>
          </cell>
          <cell r="D560" t="str">
            <v>SLF10145T 1000MH</v>
          </cell>
          <cell r="E560" t="str">
            <v>SLF10145T-102MR29</v>
          </cell>
          <cell r="F560" t="str">
            <v>CT707</v>
          </cell>
        </row>
        <row r="561">
          <cell r="C561" t="str">
            <v>115442603X</v>
          </cell>
          <cell r="D561" t="str">
            <v>LPF H354LAI-4402=P3 12T</v>
          </cell>
          <cell r="E561" t="str">
            <v>H354LAI-4402 DDD=P3</v>
          </cell>
          <cell r="F561" t="str">
            <v>CT708</v>
          </cell>
        </row>
        <row r="562">
          <cell r="C562" t="str">
            <v>123362124X</v>
          </cell>
          <cell r="D562" t="str">
            <v>BM05B-SRSS-TB     16ﾃｰﾌﾟ</v>
          </cell>
          <cell r="E562" t="str">
            <v xml:space="preserve">BM05B-SRSS-TB     </v>
          </cell>
          <cell r="F562" t="str">
            <v>CT712</v>
          </cell>
        </row>
        <row r="563">
          <cell r="C563" t="str">
            <v>123362393X</v>
          </cell>
          <cell r="D563" t="str">
            <v>BM08B-SRSS-TB</v>
          </cell>
          <cell r="E563" t="str">
            <v>BM08B-SRSS-TB</v>
          </cell>
          <cell r="F563" t="str">
            <v>CT713</v>
          </cell>
        </row>
        <row r="564">
          <cell r="C564" t="str">
            <v>123362412X</v>
          </cell>
          <cell r="D564" t="str">
            <v>BM07B-SRSS-TB</v>
          </cell>
          <cell r="E564" t="str">
            <v>BM07B-SRSS-TB</v>
          </cell>
          <cell r="F564" t="str">
            <v>CT714</v>
          </cell>
        </row>
        <row r="565">
          <cell r="C565" t="str">
            <v>123362425X</v>
          </cell>
          <cell r="D565" t="str">
            <v>BM10B-SRSS-TB</v>
          </cell>
          <cell r="E565" t="str">
            <v>BM10B-SRSS-TB</v>
          </cell>
          <cell r="F565" t="str">
            <v>CT715</v>
          </cell>
        </row>
        <row r="566">
          <cell r="C566" t="str">
            <v>123362430X</v>
          </cell>
          <cell r="D566" t="str">
            <v>SM05B-SRSS-TB</v>
          </cell>
          <cell r="E566" t="str">
            <v>SM05B-SRSS-TB</v>
          </cell>
          <cell r="F566" t="str">
            <v>CT716</v>
          </cell>
        </row>
        <row r="567">
          <cell r="C567" t="str">
            <v>123362447X</v>
          </cell>
          <cell r="D567" t="str">
            <v>SM07B-SRSS-TB</v>
          </cell>
          <cell r="E567" t="str">
            <v>SM07B-SRSS-TB</v>
          </cell>
          <cell r="F567" t="str">
            <v>CT717</v>
          </cell>
        </row>
        <row r="568">
          <cell r="C568" t="str">
            <v>113420812X</v>
          </cell>
          <cell r="D568" t="str">
            <v>EEVHB 6.3V 330MF</v>
          </cell>
          <cell r="E568" t="str">
            <v>EEVHB0J331P</v>
          </cell>
          <cell r="F568" t="str">
            <v>CT722</v>
          </cell>
        </row>
        <row r="569">
          <cell r="C569" t="str">
            <v>114199074X</v>
          </cell>
          <cell r="D569" t="str">
            <v>SLF7045T 1000MH</v>
          </cell>
          <cell r="E569" t="str">
            <v>SLF7045T-102MR14</v>
          </cell>
          <cell r="F569" t="str">
            <v>CT726</v>
          </cell>
        </row>
        <row r="570">
          <cell r="C570" t="str">
            <v>114199089X</v>
          </cell>
          <cell r="D570" t="str">
            <v>SLF7045T 330MH</v>
          </cell>
          <cell r="E570" t="str">
            <v>SLF7045T-331MR25</v>
          </cell>
          <cell r="F570" t="str">
            <v>CT727</v>
          </cell>
        </row>
        <row r="571">
          <cell r="C571" t="str">
            <v>115511923X</v>
          </cell>
          <cell r="D571" t="str">
            <v>A6S-3102-P</v>
          </cell>
          <cell r="E571" t="str">
            <v>A6S-3102-P</v>
          </cell>
          <cell r="F571" t="str">
            <v>CT728</v>
          </cell>
        </row>
        <row r="572">
          <cell r="C572" t="str">
            <v>123362386X</v>
          </cell>
          <cell r="D572" t="str">
            <v>BM06B-SRSS-TB</v>
          </cell>
          <cell r="E572" t="str">
            <v>BM06B-SRSS-TB</v>
          </cell>
          <cell r="F572" t="str">
            <v>CT730</v>
          </cell>
        </row>
        <row r="573">
          <cell r="C573" t="str">
            <v>123362557X</v>
          </cell>
          <cell r="D573" t="str">
            <v>BM04B-SRSS-TB</v>
          </cell>
          <cell r="E573" t="str">
            <v>BM04B-SRSS-TB</v>
          </cell>
          <cell r="F573" t="str">
            <v>CT731</v>
          </cell>
        </row>
        <row r="574">
          <cell r="C574" t="str">
            <v>123362568X</v>
          </cell>
          <cell r="D574" t="str">
            <v>BM03B-SRSS-TB</v>
          </cell>
          <cell r="E574" t="str">
            <v>BM03B-SRSS-TB</v>
          </cell>
          <cell r="F574" t="str">
            <v>CT732</v>
          </cell>
        </row>
        <row r="575">
          <cell r="C575" t="str">
            <v>123363011X</v>
          </cell>
          <cell r="D575" t="str">
            <v>BM09B-SRSS-TB</v>
          </cell>
          <cell r="E575" t="str">
            <v>BM09B-SRSS-TB</v>
          </cell>
          <cell r="F575" t="str">
            <v>CT733</v>
          </cell>
        </row>
        <row r="576">
          <cell r="C576" t="str">
            <v>123362371X</v>
          </cell>
          <cell r="D576" t="str">
            <v>BM02B-SRSS-TB</v>
          </cell>
          <cell r="E576" t="str">
            <v>BM02B-SRSS-TB</v>
          </cell>
          <cell r="F576" t="str">
            <v>CT734</v>
          </cell>
        </row>
        <row r="577">
          <cell r="C577" t="str">
            <v>114199409X</v>
          </cell>
          <cell r="D577" t="str">
            <v>SLF7045T 470MH      TAPING</v>
          </cell>
          <cell r="E577" t="str">
            <v>SLF7045T 470MH      TAPING</v>
          </cell>
          <cell r="F577" t="str">
            <v>CT736</v>
          </cell>
        </row>
        <row r="578">
          <cell r="C578" t="str">
            <v>111069651X</v>
          </cell>
          <cell r="D578" t="str">
            <v>HA17385HRP TAPING</v>
          </cell>
          <cell r="E578" t="str">
            <v>HA17385HRP TAPING</v>
          </cell>
          <cell r="F578" t="str">
            <v>CT741</v>
          </cell>
        </row>
        <row r="579">
          <cell r="C579" t="str">
            <v>113420900X</v>
          </cell>
          <cell r="D579" t="str">
            <v>20SVP 10MF OSｺﾝ</v>
          </cell>
          <cell r="E579" t="str">
            <v>20SVP 10MF OSｺﾝ</v>
          </cell>
          <cell r="F579" t="str">
            <v>CT742</v>
          </cell>
        </row>
        <row r="580">
          <cell r="C580" t="str">
            <v>113328622X</v>
          </cell>
          <cell r="D580" t="str">
            <v>EEV-HB6.3V 22MF R-TAPING</v>
          </cell>
          <cell r="E580" t="str">
            <v>EEV-HB6.3V 22MF R-TAPING</v>
          </cell>
          <cell r="F580" t="str">
            <v>CT744</v>
          </cell>
        </row>
        <row r="581">
          <cell r="C581" t="str">
            <v>111070998X</v>
          </cell>
          <cell r="D581" t="str">
            <v>2SJ634                TAPING</v>
          </cell>
          <cell r="E581" t="str">
            <v>2SJ634                TAPING</v>
          </cell>
          <cell r="F581" t="str">
            <v>CT745</v>
          </cell>
        </row>
        <row r="582">
          <cell r="C582" t="str">
            <v>111041668X</v>
          </cell>
          <cell r="D582" t="str">
            <v>DSSA-P0300SA</v>
          </cell>
          <cell r="E582" t="str">
            <v>P0300SARP</v>
          </cell>
          <cell r="F582" t="str">
            <v>CT746</v>
          </cell>
        </row>
        <row r="583">
          <cell r="C583">
            <v>1113149020</v>
          </cell>
          <cell r="D583" t="str">
            <v>BT829BKRF</v>
          </cell>
          <cell r="E583" t="str">
            <v>BT829BKRF</v>
          </cell>
          <cell r="F583" t="str">
            <v>CT909</v>
          </cell>
        </row>
        <row r="584">
          <cell r="C584">
            <v>1154603660</v>
          </cell>
          <cell r="D584" t="str">
            <v>NR-18 27.0MHZ 20/10</v>
          </cell>
          <cell r="E584" t="str">
            <v>NR-18 27.0MHZ 20/10</v>
          </cell>
          <cell r="F584" t="str">
            <v>SA001</v>
          </cell>
        </row>
        <row r="585">
          <cell r="C585">
            <v>1133291770</v>
          </cell>
          <cell r="D585" t="str">
            <v>CE04 LXY 35V 220MF VB 8*20(H20)</v>
          </cell>
          <cell r="E585" t="str">
            <v>CE04 LXY 35V 220MF VB 8*20(H20)</v>
          </cell>
          <cell r="F585" t="str">
            <v>SA002</v>
          </cell>
        </row>
        <row r="586">
          <cell r="C586">
            <v>1110821170</v>
          </cell>
          <cell r="D586" t="str">
            <v>GL3LR8 LED(RED)</v>
          </cell>
          <cell r="E586" t="str">
            <v>GL3LR8 LED(RED)</v>
          </cell>
          <cell r="F586" t="str">
            <v>SA003</v>
          </cell>
        </row>
        <row r="587">
          <cell r="C587">
            <v>1231649480</v>
          </cell>
          <cell r="D587" t="str">
            <v>VHｺﾈｸﾀ B2P-VH</v>
          </cell>
          <cell r="E587" t="str">
            <v>VH Connector B2P-VH</v>
          </cell>
          <cell r="F587" t="str">
            <v>SA004</v>
          </cell>
        </row>
        <row r="588">
          <cell r="C588">
            <v>1120661580</v>
          </cell>
          <cell r="D588" t="str">
            <v>EVM-L4G 500 ｵｰﾑ</v>
          </cell>
          <cell r="E588" t="str">
            <v>EVM-L4G 500 Ω</v>
          </cell>
          <cell r="F588" t="str">
            <v>SA005</v>
          </cell>
        </row>
        <row r="589">
          <cell r="C589">
            <v>1233623260</v>
          </cell>
          <cell r="D589" t="str">
            <v>ｺﾈｸﾀ B11B-PH-K-S</v>
          </cell>
          <cell r="E589" t="str">
            <v>Connector B11B-PH-K-S</v>
          </cell>
          <cell r="F589" t="str">
            <v>SA006</v>
          </cell>
        </row>
        <row r="590">
          <cell r="C590">
            <v>1233622740</v>
          </cell>
          <cell r="D590" t="str">
            <v>ｺﾈｸﾀ B6B-PH-K-S</v>
          </cell>
          <cell r="E590" t="str">
            <v>Connector B6B-PH-K-S</v>
          </cell>
          <cell r="F590" t="str">
            <v>SA007</v>
          </cell>
        </row>
        <row r="591">
          <cell r="C591">
            <v>1231649680</v>
          </cell>
          <cell r="D591" t="str">
            <v>VHｺﾈｸﾀ  B4P-VH</v>
          </cell>
          <cell r="E591" t="str">
            <v>VH Connector  B4P-VH</v>
          </cell>
          <cell r="F591" t="str">
            <v>SA008</v>
          </cell>
        </row>
        <row r="592">
          <cell r="C592">
            <v>1120661690</v>
          </cell>
          <cell r="D592" t="str">
            <v>EVM-L4G   1Kｵｰﾑ</v>
          </cell>
          <cell r="E592" t="str">
            <v>EVM-L4G   1K　Ω</v>
          </cell>
          <cell r="F592" t="str">
            <v>SA009</v>
          </cell>
        </row>
        <row r="593">
          <cell r="C593">
            <v>1233623130</v>
          </cell>
          <cell r="D593" t="str">
            <v>ｺﾈｸﾀ B10B-PH-K-S</v>
          </cell>
          <cell r="E593" t="str">
            <v>Connector B10B-PH-K-S</v>
          </cell>
          <cell r="F593" t="str">
            <v>SA010</v>
          </cell>
        </row>
        <row r="594">
          <cell r="C594">
            <v>1233622410</v>
          </cell>
          <cell r="D594" t="str">
            <v>ｺﾈｸﾀ B3B-PH-K-S</v>
          </cell>
          <cell r="E594" t="str">
            <v>Connector B3B-PH-K-S</v>
          </cell>
          <cell r="F594" t="str">
            <v>SA011</v>
          </cell>
        </row>
        <row r="595">
          <cell r="C595">
            <v>1124708720</v>
          </cell>
          <cell r="D595" t="str">
            <v>R50 8.2Kｵｰﾑ J (X)</v>
          </cell>
          <cell r="E595" t="str">
            <v>R50 8.2KΩ J (X)</v>
          </cell>
          <cell r="F595" t="str">
            <v>SA012</v>
          </cell>
        </row>
        <row r="596">
          <cell r="C596">
            <v>1133291530</v>
          </cell>
          <cell r="D596" t="str">
            <v>CE04 LXY 35V 560MF VB 12.5*20(K20)</v>
          </cell>
          <cell r="E596" t="str">
            <v>CE04 LXY 35V 560MF VB 12.5*20(K20)</v>
          </cell>
          <cell r="F596" t="str">
            <v>SA013</v>
          </cell>
        </row>
        <row r="597">
          <cell r="C597">
            <v>1232622640</v>
          </cell>
          <cell r="D597" t="str">
            <v>2P ｺﾈｸﾀ ﾖｺ (PH)</v>
          </cell>
          <cell r="E597" t="str">
            <v>2P Connector  (PH)</v>
          </cell>
          <cell r="F597" t="str">
            <v>SA014</v>
          </cell>
        </row>
        <row r="598">
          <cell r="C598">
            <v>1151428600</v>
          </cell>
          <cell r="D598" t="str">
            <v>ﾒｶｷｰSW B3F-1150</v>
          </cell>
          <cell r="E598" t="str">
            <v>Mechanic Key-SW B3F-1150</v>
          </cell>
          <cell r="F598" t="str">
            <v>SA015</v>
          </cell>
        </row>
        <row r="599">
          <cell r="C599">
            <v>1232691060</v>
          </cell>
          <cell r="D599" t="str">
            <v>ｺﾈｸﾀ 21R-1.25FJ</v>
          </cell>
          <cell r="E599" t="str">
            <v>Connector 21R-1.25FJ</v>
          </cell>
          <cell r="F599" t="str">
            <v>SA016</v>
          </cell>
        </row>
        <row r="600">
          <cell r="C600">
            <v>1130282030</v>
          </cell>
          <cell r="D600" t="str">
            <v>CE04KMA 50V  10MFVB105ﾟC</v>
          </cell>
          <cell r="E600" t="str">
            <v>CE04KMA 50V  10MFVB105ﾟC</v>
          </cell>
          <cell r="F600" t="str">
            <v>SA017</v>
          </cell>
        </row>
        <row r="601">
          <cell r="C601">
            <v>1232647920</v>
          </cell>
          <cell r="D601" t="str">
            <v>B3B-ZR ｺﾈｸﾀ</v>
          </cell>
          <cell r="E601" t="str">
            <v>B3B-ZR Connector</v>
          </cell>
          <cell r="F601" t="str">
            <v>SA018</v>
          </cell>
        </row>
        <row r="602">
          <cell r="C602">
            <v>1233622960</v>
          </cell>
          <cell r="D602" t="str">
            <v>ｺﾈｸﾀ B8B-PH-K-S</v>
          </cell>
          <cell r="E602" t="str">
            <v>Connector B8B-PH-K-S</v>
          </cell>
          <cell r="F602" t="str">
            <v>SA019</v>
          </cell>
        </row>
        <row r="603">
          <cell r="C603">
            <v>1123166080</v>
          </cell>
          <cell r="D603" t="str">
            <v>SR25N  1.8Kｵｰﾑ J</v>
          </cell>
          <cell r="E603" t="str">
            <v>SR25N  1.8KΩ J</v>
          </cell>
          <cell r="F603" t="str">
            <v>SA020</v>
          </cell>
        </row>
        <row r="604">
          <cell r="C604">
            <v>1133278180</v>
          </cell>
          <cell r="D604" t="str">
            <v>CE04SXE50V68MFVB</v>
          </cell>
          <cell r="E604" t="str">
            <v>CE04SXE50V68MFVB</v>
          </cell>
          <cell r="F604" t="str">
            <v>SA021</v>
          </cell>
        </row>
        <row r="605">
          <cell r="C605">
            <v>1232647850</v>
          </cell>
          <cell r="D605" t="str">
            <v>B2B-ZRｺﾈｸﾀ</v>
          </cell>
          <cell r="E605" t="str">
            <v>B2B-ZR Connector</v>
          </cell>
          <cell r="F605" t="str">
            <v>SA022</v>
          </cell>
        </row>
        <row r="606">
          <cell r="C606">
            <v>1233622610</v>
          </cell>
          <cell r="D606" t="str">
            <v>ｺﾈｸﾀ B5B-PH-K-S</v>
          </cell>
          <cell r="E606" t="str">
            <v>Connector B5B-PH-K-S</v>
          </cell>
          <cell r="F606" t="str">
            <v>SA023</v>
          </cell>
        </row>
        <row r="607">
          <cell r="C607">
            <v>1154427770</v>
          </cell>
          <cell r="D607" t="str">
            <v>SFE10.7MA19 ｾﾗﾌｨﾙ</v>
          </cell>
          <cell r="E607" t="str">
            <v>SFE10.7MA19 Ceramic Filter</v>
          </cell>
          <cell r="F607" t="str">
            <v>SA024</v>
          </cell>
        </row>
        <row r="608">
          <cell r="C608">
            <v>1123165960</v>
          </cell>
          <cell r="D608" t="str">
            <v>SR25N  820 ｵｰﾑ J</v>
          </cell>
          <cell r="E608" t="str">
            <v>SR25N  820 Ω J</v>
          </cell>
          <cell r="F608" t="str">
            <v>SA025</v>
          </cell>
        </row>
        <row r="609">
          <cell r="C609">
            <v>1120661720</v>
          </cell>
          <cell r="D609" t="str">
            <v>EVM-L4G A00 2Kｵ-ﾑ(B)</v>
          </cell>
          <cell r="E609" t="str">
            <v>EVM-L4G A00 2KΩ(B)</v>
          </cell>
          <cell r="F609" t="str">
            <v>SA026</v>
          </cell>
        </row>
        <row r="610">
          <cell r="C610">
            <v>1233622340</v>
          </cell>
          <cell r="D610" t="str">
            <v>ｺﾈｸﾀ B2B-PH-K-S</v>
          </cell>
          <cell r="E610" t="str">
            <v>Connector B2B-PH-K-S</v>
          </cell>
          <cell r="F610" t="str">
            <v>SA027</v>
          </cell>
        </row>
        <row r="611">
          <cell r="C611">
            <v>1154603390</v>
          </cell>
          <cell r="D611" t="str">
            <v>NR-18 5MHZ 50/50</v>
          </cell>
          <cell r="E611" t="str">
            <v>NR-18 5MHZ 50/50</v>
          </cell>
          <cell r="F611" t="str">
            <v>SA028</v>
          </cell>
        </row>
        <row r="612">
          <cell r="C612">
            <v>1123165890</v>
          </cell>
          <cell r="D612" t="str">
            <v>SR25N  680 ｵｰﾑ J</v>
          </cell>
          <cell r="E612" t="str">
            <v>SR25N  680 Ω J</v>
          </cell>
          <cell r="F612" t="str">
            <v>SA029</v>
          </cell>
        </row>
        <row r="613">
          <cell r="C613">
            <v>1233623310</v>
          </cell>
          <cell r="D613" t="str">
            <v>ｺﾈｸﾀ B12B-PH-K-S</v>
          </cell>
          <cell r="E613" t="str">
            <v>Connector B12B-PH-K-S</v>
          </cell>
          <cell r="F613" t="str">
            <v>SA030</v>
          </cell>
        </row>
        <row r="614">
          <cell r="C614" t="str">
            <v>111036284T</v>
          </cell>
          <cell r="D614" t="str">
            <v>1SS133 T-77</v>
          </cell>
          <cell r="E614" t="str">
            <v>1SS133 T-77</v>
          </cell>
          <cell r="F614" t="str">
            <v>SA031</v>
          </cell>
        </row>
        <row r="615">
          <cell r="C615">
            <v>1232690940</v>
          </cell>
          <cell r="D615" t="str">
            <v>ｺﾈｸﾀ 21P-1.25FJ</v>
          </cell>
          <cell r="E615" t="str">
            <v>Connector 21P-1.25FJ</v>
          </cell>
          <cell r="F615" t="str">
            <v>SA032</v>
          </cell>
        </row>
        <row r="616">
          <cell r="C616">
            <v>1232627580</v>
          </cell>
          <cell r="D616" t="str">
            <v>B2B-EH-A</v>
          </cell>
          <cell r="E616" t="str">
            <v>B2B-EH-A</v>
          </cell>
          <cell r="F616" t="str">
            <v>SA033</v>
          </cell>
        </row>
        <row r="617">
          <cell r="C617">
            <v>1133274120</v>
          </cell>
          <cell r="D617" t="str">
            <v>CE04KMF 50V 1000MFVB</v>
          </cell>
          <cell r="E617" t="str">
            <v>CE04KMF 50V 1000MFVB</v>
          </cell>
          <cell r="F617" t="str">
            <v>SA034</v>
          </cell>
        </row>
        <row r="618">
          <cell r="C618">
            <v>1154403910</v>
          </cell>
          <cell r="D618" t="str">
            <v>ﾌｨﾙﾀDSS310-55D223S50</v>
          </cell>
          <cell r="E618" t="str">
            <v>Filter DSS310-55D223S50</v>
          </cell>
          <cell r="F618" t="str">
            <v>SA035</v>
          </cell>
        </row>
        <row r="619">
          <cell r="C619">
            <v>1100601780</v>
          </cell>
          <cell r="D619" t="str">
            <v>PKM17EPP-4001 ｱﾂﾃﾞﾝﾌﾞｻﾞｰ</v>
          </cell>
          <cell r="E619" t="str">
            <v>PKM17EPP-4001-BO</v>
          </cell>
          <cell r="F619" t="str">
            <v>SA036</v>
          </cell>
        </row>
        <row r="620">
          <cell r="C620" t="str">
            <v>112494014F</v>
          </cell>
          <cell r="D620" t="str">
            <v>SPR5L30 10ｵｰﾑ(J)</v>
          </cell>
          <cell r="E620" t="str">
            <v>SPR5L30 10Ω(J)</v>
          </cell>
          <cell r="F620" t="str">
            <v>SA037</v>
          </cell>
        </row>
        <row r="621">
          <cell r="C621" t="str">
            <v>111032899F</v>
          </cell>
          <cell r="D621" t="str">
            <v>S2VB20</v>
          </cell>
          <cell r="E621" t="str">
            <v>S2VB20</v>
          </cell>
          <cell r="F621" t="str">
            <v>SA039</v>
          </cell>
        </row>
        <row r="622">
          <cell r="C622">
            <v>1232690320</v>
          </cell>
          <cell r="D622" t="str">
            <v>ｺﾈｸﾀ 15FE-BT-M</v>
          </cell>
          <cell r="E622" t="str">
            <v>Connector 15FE-BT-M</v>
          </cell>
          <cell r="F622" t="str">
            <v>SA040</v>
          </cell>
        </row>
        <row r="623">
          <cell r="C623">
            <v>1110410330</v>
          </cell>
          <cell r="D623" t="str">
            <v>ERZV07820 ﾊﾞﾘｽﾀ</v>
          </cell>
          <cell r="E623" t="str">
            <v>ERZV07D820</v>
          </cell>
          <cell r="F623" t="str">
            <v>SA042</v>
          </cell>
        </row>
        <row r="624">
          <cell r="C624">
            <v>1233624670</v>
          </cell>
          <cell r="D624" t="str">
            <v>ｺﾈｸﾀ SNT-100-BK-G</v>
          </cell>
          <cell r="E624" t="str">
            <v>Connector SNT-100-BK-G</v>
          </cell>
          <cell r="F624" t="str">
            <v>SA044</v>
          </cell>
        </row>
        <row r="625">
          <cell r="C625">
            <v>1233614000</v>
          </cell>
          <cell r="D625" t="str">
            <v>6R-FJ ｺﾈｸﾀ</v>
          </cell>
          <cell r="E625" t="str">
            <v>6R-FJ Connector</v>
          </cell>
          <cell r="F625" t="str">
            <v>SA045</v>
          </cell>
        </row>
        <row r="626">
          <cell r="C626">
            <v>1151625830</v>
          </cell>
          <cell r="D626" t="str">
            <v>ﾘﾚ- G6H-2 DC5V</v>
          </cell>
          <cell r="E626" t="str">
            <v>Relay G6H-2 DC5V</v>
          </cell>
          <cell r="F626" t="str">
            <v>SA046</v>
          </cell>
        </row>
        <row r="627">
          <cell r="C627">
            <v>1233614110</v>
          </cell>
          <cell r="D627" t="str">
            <v>6P-FJ ｺﾈｸﾀ</v>
          </cell>
          <cell r="E627" t="str">
            <v>6P-FJ Connector</v>
          </cell>
          <cell r="F627" t="str">
            <v>SA047</v>
          </cell>
        </row>
        <row r="628">
          <cell r="C628">
            <v>1230207720</v>
          </cell>
          <cell r="D628" t="str">
            <v>Dｻﾌﾞｺﾈｸﾀ 9P 103-0007-01</v>
          </cell>
          <cell r="E628" t="str">
            <v>D Sub Connector 9P 103-0007-01</v>
          </cell>
          <cell r="F628" t="str">
            <v>SA049</v>
          </cell>
        </row>
        <row r="629">
          <cell r="C629">
            <v>1231649570</v>
          </cell>
          <cell r="D629" t="str">
            <v>VHｺﾈｸﾀ B3P-VH</v>
          </cell>
          <cell r="E629" t="str">
            <v>(W)B3P-VH</v>
          </cell>
          <cell r="F629" t="str">
            <v>SA053</v>
          </cell>
        </row>
        <row r="630">
          <cell r="C630">
            <v>1130277890</v>
          </cell>
          <cell r="D630" t="str">
            <v>CE04KMA 6.3V 47MFVB105ﾟC</v>
          </cell>
          <cell r="E630" t="str">
            <v>CE04KMA 6.3V 47MFVB105ﾟC</v>
          </cell>
          <cell r="F630" t="str">
            <v>SB013</v>
          </cell>
        </row>
        <row r="631">
          <cell r="C631">
            <v>1130278020</v>
          </cell>
          <cell r="D631" t="str">
            <v>CE04KMA 6.3V100MFVB105ﾟC</v>
          </cell>
          <cell r="E631" t="str">
            <v>CE04KMA 6.3V100MFVB105ﾟC</v>
          </cell>
          <cell r="F631" t="str">
            <v>SB016</v>
          </cell>
        </row>
        <row r="632">
          <cell r="C632">
            <v>1151217950</v>
          </cell>
          <cell r="D632" t="str">
            <v>ESD-32228 ｽﾗｲﾄﾞSW</v>
          </cell>
          <cell r="E632" t="str">
            <v>ESD-32228 Slide Switch</v>
          </cell>
          <cell r="F632" t="str">
            <v>SB021</v>
          </cell>
        </row>
        <row r="633">
          <cell r="C633">
            <v>1155115740</v>
          </cell>
          <cell r="D633" t="str">
            <v>A6E-4104 ﾃﾞｨｯﾌﾟｽｲｯﾁ</v>
          </cell>
          <cell r="E633" t="str">
            <v>A6E-4104 DIP Switch</v>
          </cell>
          <cell r="F633" t="str">
            <v>SB023</v>
          </cell>
        </row>
        <row r="634">
          <cell r="C634">
            <v>1232682510</v>
          </cell>
          <cell r="D634" t="str">
            <v>ｺﾈｸﾀ 15FE-ST-M</v>
          </cell>
          <cell r="E634" t="str">
            <v>Connector 15FE-ST-M</v>
          </cell>
          <cell r="F634" t="str">
            <v>SB028</v>
          </cell>
        </row>
        <row r="635">
          <cell r="C635">
            <v>1155107400</v>
          </cell>
          <cell r="D635" t="str">
            <v>DIPｽｲｯﾁ J-S8766-04 4ﾋﾞｯﾄ</v>
          </cell>
          <cell r="E635" t="str">
            <v>DIP Switch J-S8766-04 4 Bit</v>
          </cell>
          <cell r="F635" t="str">
            <v>SB030</v>
          </cell>
        </row>
        <row r="636">
          <cell r="C636">
            <v>1233624560</v>
          </cell>
          <cell r="D636" t="str">
            <v>ﾍｯﾀﾞｰTSW-103-07-F-S</v>
          </cell>
          <cell r="E636" t="str">
            <v>Header TSW-103-07-F-S</v>
          </cell>
          <cell r="F636" t="str">
            <v>SB033</v>
          </cell>
        </row>
        <row r="637">
          <cell r="C637">
            <v>1062504460</v>
          </cell>
          <cell r="D637" t="str">
            <v>Dｻﾌﾞｲﾝﾁﾈｼﾞ 060-0019-023</v>
          </cell>
          <cell r="E637" t="str">
            <v>D Sub inch screw 060-0019-023</v>
          </cell>
          <cell r="F637" t="str">
            <v>SB040</v>
          </cell>
        </row>
        <row r="638">
          <cell r="C638">
            <v>1127500440</v>
          </cell>
          <cell r="D638" t="str">
            <v>BPR26F 0.22ｵｰﾑ</v>
          </cell>
          <cell r="E638" t="str">
            <v>BPR26F 0R22J</v>
          </cell>
          <cell r="F638" t="str">
            <v>SB046</v>
          </cell>
        </row>
        <row r="639">
          <cell r="C639">
            <v>1232676690</v>
          </cell>
          <cell r="D639" t="str">
            <v>ｺﾈｸﾀ B3P5-VH</v>
          </cell>
          <cell r="E639" t="str">
            <v>B3P5-VH</v>
          </cell>
          <cell r="F639" t="str">
            <v>SB051</v>
          </cell>
        </row>
        <row r="640">
          <cell r="C640">
            <v>1232627940</v>
          </cell>
          <cell r="D640" t="str">
            <v>ｺﾈｸﾀ B6B-EH-A</v>
          </cell>
          <cell r="E640" t="str">
            <v>B6B-EH-A</v>
          </cell>
          <cell r="F640" t="str">
            <v>SB052</v>
          </cell>
        </row>
        <row r="641">
          <cell r="C641">
            <v>1110247950</v>
          </cell>
          <cell r="D641" t="str">
            <v>TAP 2SD2012/2531</v>
          </cell>
          <cell r="E641" t="str">
            <v>TAP 2SD2012/2531</v>
          </cell>
          <cell r="F641" t="str">
            <v>SB062</v>
          </cell>
        </row>
        <row r="642">
          <cell r="C642">
            <v>1110416570</v>
          </cell>
          <cell r="D642" t="str">
            <v>ERZV 14D182 ｻｰｼﾞｱﾌﾞｿｰﾊﾞ</v>
          </cell>
          <cell r="E642" t="str">
            <v>ERZV14D182</v>
          </cell>
          <cell r="F642" t="str">
            <v>SB063</v>
          </cell>
        </row>
        <row r="643">
          <cell r="C643">
            <v>1110414530</v>
          </cell>
          <cell r="D643" t="str">
            <v>ERZV 10D271 ｻｰｼﾞｱﾌﾞｿｰﾊﾞ</v>
          </cell>
          <cell r="E643" t="str">
            <v>ERZV10D271</v>
          </cell>
          <cell r="F643" t="str">
            <v>SB064</v>
          </cell>
        </row>
        <row r="644">
          <cell r="C644">
            <v>1110416480</v>
          </cell>
          <cell r="D644" t="str">
            <v>M8R210C</v>
          </cell>
          <cell r="E644" t="str">
            <v>M8R210C</v>
          </cell>
          <cell r="F644" t="str">
            <v>SB065</v>
          </cell>
        </row>
        <row r="645">
          <cell r="C645">
            <v>1113166980</v>
          </cell>
          <cell r="D645" t="str">
            <v>S-80845ALY ﾘｾｯﾄIC   CMOS</v>
          </cell>
          <cell r="E645" t="str">
            <v>S-80845ALY Reset IC   CMOS</v>
          </cell>
          <cell r="F645" t="str">
            <v>SC001</v>
          </cell>
        </row>
        <row r="646">
          <cell r="C646">
            <v>1154403840</v>
          </cell>
          <cell r="D646" t="str">
            <v>ﾉｲｽﾞﾌｨﾙﾀ BL02RN2-R62</v>
          </cell>
          <cell r="E646" t="str">
            <v>Noise Filter BL02RN2-R62</v>
          </cell>
          <cell r="F646" t="str">
            <v>SC010</v>
          </cell>
        </row>
        <row r="647">
          <cell r="C647">
            <v>1112313110</v>
          </cell>
          <cell r="D647" t="str">
            <v>SF5S6</v>
          </cell>
          <cell r="E647" t="str">
            <v>SF5S6-4100</v>
          </cell>
          <cell r="F647" t="str">
            <v>SC029</v>
          </cell>
        </row>
        <row r="648">
          <cell r="C648">
            <v>1132417780</v>
          </cell>
          <cell r="D648" t="str">
            <v>ECQUL 275 0.1MF</v>
          </cell>
          <cell r="E648" t="str">
            <v>ECQU2A104ML</v>
          </cell>
          <cell r="F648" t="str">
            <v>SC030</v>
          </cell>
        </row>
        <row r="649">
          <cell r="C649">
            <v>1133585350</v>
          </cell>
          <cell r="D649" t="str">
            <v>ECKA 2KV 2700PF KBP</v>
          </cell>
          <cell r="E649" t="str">
            <v>ECKA3D272KBP</v>
          </cell>
          <cell r="F649" t="str">
            <v>SC031</v>
          </cell>
        </row>
        <row r="650">
          <cell r="C650">
            <v>1112313000</v>
          </cell>
          <cell r="D650" t="str">
            <v>SF10SC9</v>
          </cell>
          <cell r="E650" t="str">
            <v>SF10SC9-4100</v>
          </cell>
          <cell r="F650" t="str">
            <v>SC033</v>
          </cell>
        </row>
        <row r="651">
          <cell r="C651">
            <v>1133585420</v>
          </cell>
          <cell r="D651" t="str">
            <v>TS250VAC 2200PF</v>
          </cell>
          <cell r="E651" t="str">
            <v>ECKATS222ME</v>
          </cell>
          <cell r="F651" t="str">
            <v>SC034</v>
          </cell>
        </row>
        <row r="652">
          <cell r="C652">
            <v>1140520030</v>
          </cell>
          <cell r="D652" t="str">
            <v>ELF15N010A</v>
          </cell>
          <cell r="E652" t="str">
            <v>ELF15N010A</v>
          </cell>
          <cell r="F652" t="str">
            <v>SC038</v>
          </cell>
        </row>
        <row r="653">
          <cell r="C653">
            <v>1141403480</v>
          </cell>
          <cell r="D653" t="str">
            <v>TSL0709S 100K1R9</v>
          </cell>
          <cell r="E653" t="str">
            <v>TSL0709S 100K1R9</v>
          </cell>
          <cell r="F653" t="str">
            <v>SC039</v>
          </cell>
        </row>
        <row r="654">
          <cell r="C654">
            <v>1112312870</v>
          </cell>
          <cell r="D654" t="str">
            <v>D3SB60</v>
          </cell>
          <cell r="E654" t="str">
            <v>D3SB60-4100</v>
          </cell>
          <cell r="F654" t="str">
            <v>SC052</v>
          </cell>
        </row>
        <row r="655">
          <cell r="C655">
            <v>1133245410</v>
          </cell>
          <cell r="D655" t="str">
            <v>CE04KME35V 22MF(BP)VB</v>
          </cell>
          <cell r="E655" t="str">
            <v>KMEBP35VB22MTC04N 6.3x11</v>
          </cell>
          <cell r="F655" t="str">
            <v>SD041</v>
          </cell>
        </row>
        <row r="656">
          <cell r="C656">
            <v>1232680080</v>
          </cell>
          <cell r="D656" t="str">
            <v>S4B-ZR</v>
          </cell>
          <cell r="E656" t="str">
            <v>S4B-ZR</v>
          </cell>
          <cell r="F656" t="str">
            <v>SD042</v>
          </cell>
        </row>
        <row r="657">
          <cell r="C657">
            <v>1240433410</v>
          </cell>
          <cell r="D657" t="str">
            <v>15T96(120)P1.25-8BB</v>
          </cell>
          <cell r="E657" t="str">
            <v>SMCD-15X120-BDX8(BL)-P1.25-S4-M (UL2896)</v>
          </cell>
          <cell r="F657" t="str">
            <v>SE037</v>
          </cell>
        </row>
        <row r="658">
          <cell r="C658">
            <v>1240433290</v>
          </cell>
          <cell r="D658" t="str">
            <v>40T96(152)P0.5-5-BB-S3+3</v>
          </cell>
          <cell r="E658" t="str">
            <v>SML2CD-40X152-BDX6(BL)-P0.5-S3-N-M （UL2896）</v>
          </cell>
          <cell r="F658" t="str">
            <v>SE039</v>
          </cell>
        </row>
        <row r="659">
          <cell r="C659">
            <v>1240433160</v>
          </cell>
          <cell r="D659" t="str">
            <v>33T96(152)P0.5-5-BB-S3+3</v>
          </cell>
          <cell r="E659" t="str">
            <v>SML2CD-33X152-BDX6(BL)-P0.5-S3-N-M （UL2896）</v>
          </cell>
          <cell r="F659" t="str">
            <v>SE040</v>
          </cell>
        </row>
        <row r="660">
          <cell r="C660">
            <v>1240433340</v>
          </cell>
          <cell r="D660" t="str">
            <v>15T96(82)P0.5-5-BB-S3+3</v>
          </cell>
          <cell r="E660" t="str">
            <v>SML2CD-15X82-BDX6(BL)-P0.5-S3-N-M （UL2896）</v>
          </cell>
          <cell r="F660" t="str">
            <v>SE041</v>
          </cell>
        </row>
        <row r="661">
          <cell r="C661">
            <v>1110123290</v>
          </cell>
          <cell r="D661" t="str">
            <v>2SB1366Y</v>
          </cell>
          <cell r="E661" t="str">
            <v>KTB1366YU</v>
          </cell>
          <cell r="F661" t="str">
            <v>SJ010</v>
          </cell>
        </row>
        <row r="662">
          <cell r="C662">
            <v>1151449700</v>
          </cell>
          <cell r="D662" t="str">
            <v>ﾃﾞﾝｹﾞﾝSW AAP8Y2112</v>
          </cell>
          <cell r="E662" t="str">
            <v>Push Switch  AAP8Y2112</v>
          </cell>
          <cell r="F662" t="str">
            <v>SJ016</v>
          </cell>
        </row>
        <row r="663">
          <cell r="C663">
            <v>1010842080</v>
          </cell>
          <cell r="D663" t="str">
            <v>ｺﾙｹﾞｰﾄﾋｰﾄｼﾝｸ L=201.5</v>
          </cell>
          <cell r="E663" t="str">
            <v>Colgate Heat Sink L=201.5</v>
          </cell>
          <cell r="F663" t="str">
            <v>SL013</v>
          </cell>
        </row>
        <row r="664">
          <cell r="C664">
            <v>1010845960</v>
          </cell>
          <cell r="D664" t="str">
            <v>ﾋｰﾄｼﾝｸ 30FB109H-25</v>
          </cell>
          <cell r="E664" t="str">
            <v>Heat Sink 30FB109H-25</v>
          </cell>
          <cell r="F664" t="str">
            <v>SM003</v>
          </cell>
        </row>
        <row r="665">
          <cell r="C665">
            <v>1230204400</v>
          </cell>
          <cell r="D665" t="str">
            <v>Dｻﾌﾞﾌﾟﾗｸﾞ 25P JBZ-25P</v>
          </cell>
          <cell r="E665" t="str">
            <v>D Sub Plug 25P JBZ-25P</v>
          </cell>
          <cell r="F665" t="str">
            <v>SN004</v>
          </cell>
        </row>
        <row r="666">
          <cell r="C666">
            <v>1154050330</v>
          </cell>
          <cell r="D666" t="str">
            <v>HTM1A</v>
          </cell>
          <cell r="E666" t="str">
            <v>HTM001</v>
          </cell>
          <cell r="F666" t="str">
            <v>SO025</v>
          </cell>
        </row>
        <row r="667">
          <cell r="C667">
            <v>7999921020</v>
          </cell>
          <cell r="D667" t="str">
            <v>Sony bond</v>
          </cell>
          <cell r="E667" t="str">
            <v>Sony bond</v>
          </cell>
          <cell r="F667" t="str">
            <v>BA006</v>
          </cell>
        </row>
        <row r="668">
          <cell r="C668" t="str">
            <v>113327807X</v>
          </cell>
          <cell r="D668" t="str">
            <v>RGV 50V 1MF 12ﾃｰﾌﾟ</v>
          </cell>
          <cell r="E668" t="str">
            <v>RGV 50V 1MF 12 Tape</v>
          </cell>
          <cell r="F668" t="str">
            <v>CT655</v>
          </cell>
        </row>
        <row r="669">
          <cell r="C669" t="str">
            <v>113329603X</v>
          </cell>
          <cell r="D669" t="str">
            <v>RGV 35V  22MF   16MMﾃｰﾌﾟ</v>
          </cell>
          <cell r="E669" t="str">
            <v>RGV 35V  22MF   16MM Tape</v>
          </cell>
          <cell r="F669" t="str">
            <v>CT663</v>
          </cell>
        </row>
        <row r="670">
          <cell r="C670" t="str">
            <v>113329614X</v>
          </cell>
          <cell r="D670" t="str">
            <v>RGV 50V  47MF       ﾃｰﾌﾟ</v>
          </cell>
          <cell r="E670" t="str">
            <v>RGV 50V  47MF Tape</v>
          </cell>
          <cell r="F670" t="str">
            <v>CT664</v>
          </cell>
        </row>
        <row r="671">
          <cell r="C671" t="str">
            <v>113329627X</v>
          </cell>
          <cell r="D671" t="str">
            <v>RGV 25V 100MF       ﾃｰﾌﾟ</v>
          </cell>
          <cell r="E671" t="str">
            <v>RGV 25V 100MF Tape</v>
          </cell>
          <cell r="F671" t="str">
            <v>CT665</v>
          </cell>
        </row>
        <row r="672">
          <cell r="C672" t="str">
            <v>113329632X</v>
          </cell>
          <cell r="D672" t="str">
            <v>RGV 16V 470MF       ﾃｰﾌﾟ</v>
          </cell>
          <cell r="E672" t="str">
            <v>RGV 16V 470MF Tape</v>
          </cell>
          <cell r="F672" t="str">
            <v>CT666</v>
          </cell>
        </row>
        <row r="673">
          <cell r="C673" t="str">
            <v>113329649X</v>
          </cell>
          <cell r="D673" t="str">
            <v>RZV 16V 47MF        ﾃ-ﾌﾟ</v>
          </cell>
          <cell r="E673" t="str">
            <v>RZV 16V 47MF Tape</v>
          </cell>
          <cell r="F673" t="str">
            <v>CT667</v>
          </cell>
        </row>
        <row r="674">
          <cell r="C674" t="str">
            <v>113329940X</v>
          </cell>
          <cell r="D674" t="str">
            <v>RGV 16V   10MF    12ﾃｰﾌﾟ</v>
          </cell>
          <cell r="E674" t="str">
            <v>RGV 16V   10MF  12 Tape</v>
          </cell>
          <cell r="F674" t="str">
            <v>CT670</v>
          </cell>
        </row>
        <row r="675">
          <cell r="C675" t="str">
            <v>113420056X</v>
          </cell>
          <cell r="D675" t="str">
            <v>RGV 50V  2.2MF    12ﾃｰﾌﾟ</v>
          </cell>
          <cell r="E675" t="str">
            <v>RGV 50V  2.2MF 12 Tape</v>
          </cell>
          <cell r="F675" t="str">
            <v>CT671</v>
          </cell>
        </row>
        <row r="676">
          <cell r="C676" t="str">
            <v>113329960X</v>
          </cell>
          <cell r="D676" t="str">
            <v>RGV 6.3V  22MF    12ﾃｰﾌﾟ</v>
          </cell>
          <cell r="E676" t="str">
            <v>RGV 6.3V  22MF    12 Tape</v>
          </cell>
          <cell r="F676" t="str">
            <v>CT702</v>
          </cell>
        </row>
        <row r="677">
          <cell r="C677" t="str">
            <v>113420012X</v>
          </cell>
          <cell r="D677" t="str">
            <v>RGV 25V  4.7MF    12ﾃｰﾌﾟ</v>
          </cell>
          <cell r="E677" t="str">
            <v>RGV 25V  4.7MF    12 Tape</v>
          </cell>
          <cell r="F677" t="str">
            <v>CT703</v>
          </cell>
        </row>
        <row r="678">
          <cell r="C678" t="str">
            <v>113420825X</v>
          </cell>
          <cell r="D678" t="str">
            <v>RGV 35V 100MF</v>
          </cell>
          <cell r="E678" t="str">
            <v>RGV 35V 100MF</v>
          </cell>
          <cell r="F678" t="str">
            <v>CT723</v>
          </cell>
        </row>
        <row r="679">
          <cell r="C679" t="str">
            <v>113423972X</v>
          </cell>
          <cell r="D679" t="str">
            <v>RGV 50V 10MF            TAPING</v>
          </cell>
          <cell r="E679" t="str">
            <v>RGV 50V 10MF            TAPING</v>
          </cell>
          <cell r="F679" t="str">
            <v>CT738</v>
          </cell>
        </row>
        <row r="680">
          <cell r="C680">
            <v>1133288390</v>
          </cell>
          <cell r="D680" t="str">
            <v>YXF 25V 470MF</v>
          </cell>
          <cell r="E680" t="str">
            <v>YXF 25V 470MF</v>
          </cell>
          <cell r="F680" t="str">
            <v>SA038</v>
          </cell>
        </row>
        <row r="681">
          <cell r="C681">
            <v>1133288110</v>
          </cell>
          <cell r="D681" t="str">
            <v>YXF 10V 470MF</v>
          </cell>
          <cell r="E681" t="str">
            <v>YXF 10V 470MF</v>
          </cell>
          <cell r="F681" t="str">
            <v>SB006</v>
          </cell>
        </row>
        <row r="682">
          <cell r="C682">
            <v>1133288840</v>
          </cell>
          <cell r="D682" t="str">
            <v>CE04 YXF 10V1000MF</v>
          </cell>
          <cell r="E682" t="str">
            <v>CE04 YXF 10V1000MF</v>
          </cell>
          <cell r="F682" t="str">
            <v>SB008</v>
          </cell>
        </row>
        <row r="683">
          <cell r="C683">
            <v>1133295390</v>
          </cell>
          <cell r="D683" t="str">
            <v>YXF 25V 100MF</v>
          </cell>
          <cell r="E683" t="str">
            <v>YXF 25V 100MF</v>
          </cell>
          <cell r="F683" t="str">
            <v>SB011</v>
          </cell>
        </row>
        <row r="684">
          <cell r="C684">
            <v>1133287320</v>
          </cell>
          <cell r="D684" t="str">
            <v>YXF 10V 220MF</v>
          </cell>
          <cell r="E684" t="str">
            <v>YXF 10V 220MF</v>
          </cell>
          <cell r="F684" t="str">
            <v>SB018</v>
          </cell>
        </row>
        <row r="685">
          <cell r="C685">
            <v>1133296940</v>
          </cell>
          <cell r="D685" t="str">
            <v>ZA 16V470MF</v>
          </cell>
          <cell r="E685" t="str">
            <v>ZA 16V470MF</v>
          </cell>
          <cell r="F685" t="str">
            <v>SB020</v>
          </cell>
        </row>
        <row r="686">
          <cell r="C686">
            <v>1133295910</v>
          </cell>
          <cell r="D686" t="str">
            <v>CE04 MH7 16V 100MF</v>
          </cell>
          <cell r="E686" t="str">
            <v>CE04 MH7 16V 100MF</v>
          </cell>
          <cell r="F686" t="str">
            <v>SB022</v>
          </cell>
        </row>
        <row r="687">
          <cell r="C687">
            <v>1133298890</v>
          </cell>
          <cell r="D687" t="str">
            <v>YXF 35V 470MF</v>
          </cell>
          <cell r="E687" t="str">
            <v>YXF 35V 470MF</v>
          </cell>
          <cell r="F687" t="str">
            <v>SB024</v>
          </cell>
        </row>
        <row r="688">
          <cell r="C688">
            <v>1133290160</v>
          </cell>
          <cell r="D688" t="str">
            <v>YXF 35V 1000MF</v>
          </cell>
          <cell r="E688" t="str">
            <v>YXF 35V 1000MF</v>
          </cell>
          <cell r="F688" t="str">
            <v>SB026</v>
          </cell>
        </row>
        <row r="689">
          <cell r="C689">
            <v>1133295460</v>
          </cell>
          <cell r="D689" t="str">
            <v>NXA 25V 470MF BP</v>
          </cell>
          <cell r="E689" t="str">
            <v>NXA 25V 470MF BP</v>
          </cell>
          <cell r="F689" t="str">
            <v>SB037</v>
          </cell>
        </row>
        <row r="690">
          <cell r="C690">
            <v>1133288550</v>
          </cell>
          <cell r="D690" t="str">
            <v>CE04 YXF 16V 470MF</v>
          </cell>
          <cell r="E690" t="str">
            <v>CE04 YXF 16V 470MF</v>
          </cell>
          <cell r="F690" t="str">
            <v>SB044</v>
          </cell>
        </row>
        <row r="691">
          <cell r="C691">
            <v>1133288240</v>
          </cell>
          <cell r="D691" t="str">
            <v>YXF 16V 100MF</v>
          </cell>
          <cell r="E691" t="str">
            <v>YXF 16V 100MF</v>
          </cell>
          <cell r="F691" t="str">
            <v>SB045</v>
          </cell>
        </row>
        <row r="692">
          <cell r="C692">
            <v>1133298740</v>
          </cell>
          <cell r="D692" t="str">
            <v>YXF 16V 1000MF</v>
          </cell>
          <cell r="E692" t="str">
            <v>YXF 16V 1000MF</v>
          </cell>
          <cell r="F692" t="str">
            <v>SC012</v>
          </cell>
        </row>
        <row r="693">
          <cell r="C693">
            <v>1133290610</v>
          </cell>
          <cell r="D693" t="str">
            <v>YXG 35V560MF</v>
          </cell>
          <cell r="E693" t="str">
            <v>YXG 35V560MF</v>
          </cell>
          <cell r="F693" t="str">
            <v>SC014</v>
          </cell>
        </row>
        <row r="694">
          <cell r="C694">
            <v>1133290290</v>
          </cell>
          <cell r="D694" t="str">
            <v>NXA 35V 470MF</v>
          </cell>
          <cell r="E694" t="str">
            <v>NXA 35V 470MF</v>
          </cell>
          <cell r="F694" t="str">
            <v>SC016</v>
          </cell>
        </row>
        <row r="695">
          <cell r="C695">
            <v>1134239690</v>
          </cell>
          <cell r="D695" t="str">
            <v>NXA 10V1000MF BP</v>
          </cell>
          <cell r="E695" t="str">
            <v>NXA 10V1000MF BP</v>
          </cell>
          <cell r="F695" t="str">
            <v>SC027</v>
          </cell>
        </row>
        <row r="696">
          <cell r="C696">
            <v>1133288660</v>
          </cell>
          <cell r="D696" t="str">
            <v>CE04 YXF 50V 10MF</v>
          </cell>
          <cell r="E696" t="str">
            <v>CE04 YXF 50V 10MF</v>
          </cell>
          <cell r="F696" t="str">
            <v>SD043</v>
          </cell>
        </row>
        <row r="697">
          <cell r="C697" t="str">
            <v>100031821B</v>
          </cell>
          <cell r="D697" t="str">
            <v>SWﾃﾞﾝｹﾞﾝRPS-7240</v>
          </cell>
          <cell r="E697" t="str">
            <v>Switching  Power Supply RPS-7240</v>
          </cell>
          <cell r="F697" t="str">
            <v>SN006</v>
          </cell>
        </row>
        <row r="698">
          <cell r="C698" t="str">
            <v>133127957B</v>
          </cell>
          <cell r="D698" t="str">
            <v>CPV09 ﾄﾘｾﾂ(JPN)</v>
          </cell>
          <cell r="E698" t="str">
            <v>CPV09 Manual (JPN)</v>
          </cell>
          <cell r="F698" t="str">
            <v>SE055</v>
          </cell>
        </row>
        <row r="699">
          <cell r="C699">
            <v>1331283250</v>
          </cell>
          <cell r="D699" t="str">
            <v>S2950 ﾄﾘｾﾂ(JPN)</v>
          </cell>
          <cell r="E699" t="str">
            <v>S2950 Manual (JPN)</v>
          </cell>
          <cell r="F699" t="str">
            <v>SE056</v>
          </cell>
        </row>
        <row r="700">
          <cell r="C700">
            <v>1331284240</v>
          </cell>
          <cell r="D700" t="str">
            <v>ZPCD901J ﾄﾘｾﾂ(JPN)</v>
          </cell>
          <cell r="E700" t="str">
            <v>ZPCD901J Manual (JPN)</v>
          </cell>
          <cell r="F700" t="str">
            <v>SE057</v>
          </cell>
        </row>
        <row r="701">
          <cell r="C701">
            <v>1331293750</v>
          </cell>
          <cell r="D701" t="str">
            <v>ZPCD901J ﾄﾘｾﾂ(JPN)</v>
          </cell>
          <cell r="E701" t="str">
            <v>ICB41b Manual (JPN)</v>
          </cell>
          <cell r="F701" t="str">
            <v>SE058</v>
          </cell>
        </row>
        <row r="702">
          <cell r="C702" t="str">
            <v>133125582C</v>
          </cell>
          <cell r="D702" t="str">
            <v>TCR0350 ﾄﾘｾﾂ(JPN)</v>
          </cell>
          <cell r="E702" t="str">
            <v>TCR0350 Manual (JPN)</v>
          </cell>
          <cell r="F702" t="str">
            <v>SE059</v>
          </cell>
        </row>
        <row r="703">
          <cell r="C703">
            <v>1331285250</v>
          </cell>
          <cell r="D703" t="str">
            <v>CMS161D ﾄﾘｾﾂ (ENG)</v>
          </cell>
          <cell r="E703" t="str">
            <v>CMS161D Manual (ENG)</v>
          </cell>
          <cell r="F703" t="str">
            <v>SE060</v>
          </cell>
        </row>
        <row r="704">
          <cell r="C704" t="str">
            <v>133128020B</v>
          </cell>
          <cell r="D704" t="str">
            <v>CCV10SS ﾄﾘｾﾂ (JPN)</v>
          </cell>
          <cell r="E704" t="str">
            <v>CCV10SS Manual (JPN)</v>
          </cell>
          <cell r="F704" t="str">
            <v>SE061</v>
          </cell>
        </row>
        <row r="705">
          <cell r="C705">
            <v>1331282330</v>
          </cell>
          <cell r="D705" t="str">
            <v>CPV04 ﾄﾘｾﾂ(JPN)</v>
          </cell>
          <cell r="E705" t="str">
            <v>CPV04 Manual (JPN)</v>
          </cell>
          <cell r="F705" t="str">
            <v>SE062</v>
          </cell>
        </row>
        <row r="706">
          <cell r="C706" t="str">
            <v>133128295B</v>
          </cell>
          <cell r="D706" t="str">
            <v>C2900 ﾄﾘｾﾂ(JPN)</v>
          </cell>
          <cell r="E706" t="str">
            <v>C2900 Manual (JPN)</v>
          </cell>
          <cell r="F706" t="str">
            <v>SE063</v>
          </cell>
        </row>
        <row r="707">
          <cell r="C707">
            <v>1331284460</v>
          </cell>
          <cell r="D707" t="str">
            <v>ZCYH601 ﾄﾘｾﾂ(JPN)</v>
          </cell>
          <cell r="E707" t="str">
            <v>ZCYH601 Manual (JPN)</v>
          </cell>
          <cell r="F707" t="str">
            <v>SE064</v>
          </cell>
        </row>
        <row r="708">
          <cell r="C708" t="str">
            <v>133127948D</v>
          </cell>
          <cell r="D708" t="str">
            <v>CCV10 ﾄﾘｾﾂ (JPN)</v>
          </cell>
          <cell r="E708" t="str">
            <v>CCV10 Manual (JPN)</v>
          </cell>
          <cell r="F708" t="str">
            <v>SE065</v>
          </cell>
        </row>
        <row r="709">
          <cell r="C709" t="str">
            <v>133212505B</v>
          </cell>
          <cell r="D709" t="str">
            <v>CP10AL CDU ｾｯﾃｲﾁｭｳｲｼｮ</v>
          </cell>
          <cell r="E709" t="str">
            <v xml:space="preserve">CP10AL CDU Caution </v>
          </cell>
          <cell r="F709" t="str">
            <v>SF001</v>
          </cell>
        </row>
        <row r="710">
          <cell r="C710" t="str">
            <v>133212516A</v>
          </cell>
          <cell r="D710" t="str">
            <v>CMC0100 ｾｯﾁｼﾞｮｳﾉﾁｭｳｲ</v>
          </cell>
          <cell r="E710" t="str">
            <v>CMC0100 Caution</v>
          </cell>
          <cell r="F710" t="str">
            <v>SF002</v>
          </cell>
        </row>
        <row r="711">
          <cell r="C711" t="str">
            <v>133124138B</v>
          </cell>
          <cell r="D711" t="str">
            <v>CP10AL ﾄﾘｾﾂ(JPN)</v>
          </cell>
          <cell r="E711" t="str">
            <v>CP10AL Manual (JPN)</v>
          </cell>
          <cell r="F711" t="str">
            <v>SF003</v>
          </cell>
        </row>
        <row r="712">
          <cell r="C712" t="str">
            <v>133125353D</v>
          </cell>
          <cell r="D712" t="str">
            <v>CMS40P ﾄﾘｾﾂ(JPN)</v>
          </cell>
          <cell r="E712" t="str">
            <v>CMS40P Manual (JPN)</v>
          </cell>
          <cell r="F712" t="str">
            <v>SF004</v>
          </cell>
        </row>
        <row r="713">
          <cell r="C713">
            <v>1332125500</v>
          </cell>
          <cell r="D713" t="str">
            <v>ﾚﾝﾗｸｻｷｲﾁﾗﾝ</v>
          </cell>
          <cell r="E713" t="str">
            <v>Information Address</v>
          </cell>
          <cell r="F713" t="str">
            <v>SF007</v>
          </cell>
        </row>
        <row r="714">
          <cell r="C714" t="str">
            <v>133214112A</v>
          </cell>
          <cell r="D714" t="str">
            <v>CMS40P ﾁｭｳｲｶﾞｷ</v>
          </cell>
          <cell r="E714" t="str">
            <v>CMS40P Caution</v>
          </cell>
          <cell r="F714" t="str">
            <v>SF008</v>
          </cell>
        </row>
        <row r="715">
          <cell r="C715" t="str">
            <v>133125599C</v>
          </cell>
          <cell r="D715" t="str">
            <v>CMC0150 ﾄﾘｾﾂ(JPN)</v>
          </cell>
          <cell r="E715" t="str">
            <v>CMC0150 Manual (JPN)</v>
          </cell>
          <cell r="F715" t="str">
            <v>SF009</v>
          </cell>
        </row>
        <row r="716">
          <cell r="C716" t="str">
            <v>133213601B</v>
          </cell>
          <cell r="D716" t="str">
            <v>ｾｯﾁｼﾞｮｳﾉｺﾞﾁｭｳｲ(ﾜ･ｴｲ)</v>
          </cell>
          <cell r="E716" t="str">
            <v>Set Up Caution (JPN-ENG)</v>
          </cell>
          <cell r="F716" t="str">
            <v>SF010</v>
          </cell>
        </row>
        <row r="717">
          <cell r="C717">
            <v>1332127940</v>
          </cell>
          <cell r="D717" t="str">
            <v>ｾｺﾑ PL ﾁｭｳｲｼｮ NO.1</v>
          </cell>
          <cell r="E717" t="str">
            <v>SECOM PL Caution NO.1</v>
          </cell>
          <cell r="F717" t="str">
            <v>SF011</v>
          </cell>
        </row>
        <row r="718">
          <cell r="C718" t="str">
            <v>133124260C</v>
          </cell>
          <cell r="D718" t="str">
            <v>CMC0100 ﾄﾘｾﾂ(JPN)</v>
          </cell>
          <cell r="E718" t="str">
            <v>CMC0100 Manual (JPN)</v>
          </cell>
          <cell r="F718" t="str">
            <v>SF012</v>
          </cell>
        </row>
        <row r="719">
          <cell r="C719" t="str">
            <v>133124273C</v>
          </cell>
          <cell r="D719" t="str">
            <v>CMC0120 ﾄﾘｾﾂ(JPN)</v>
          </cell>
          <cell r="E719" t="str">
            <v>CMC0120 Manual (JPN)</v>
          </cell>
          <cell r="F719" t="str">
            <v>SF014</v>
          </cell>
        </row>
        <row r="720">
          <cell r="C720">
            <v>1332129540</v>
          </cell>
          <cell r="D720" t="str">
            <v>ｱﾝｾﾞﾝｼﾞｮｳﾉｺﾞﾁｭｳｲ ACｷｷ</v>
          </cell>
          <cell r="E720" t="str">
            <v>Safety Caution</v>
          </cell>
          <cell r="F720" t="str">
            <v>SF015</v>
          </cell>
        </row>
        <row r="721">
          <cell r="C721" t="str">
            <v>133124154B</v>
          </cell>
          <cell r="D721" t="str">
            <v>CP40L ﾄﾘｾﾂ(JPN)</v>
          </cell>
          <cell r="E721" t="str">
            <v>CP40L Manual (JPN)</v>
          </cell>
          <cell r="F721" t="str">
            <v>SF016</v>
          </cell>
        </row>
        <row r="722">
          <cell r="C722" t="str">
            <v>133127971B</v>
          </cell>
          <cell r="D722" t="str">
            <v>CMS161D ﾄﾘｾﾂ(JPN)</v>
          </cell>
          <cell r="E722" t="str">
            <v>CMS161D Manual (JPN)</v>
          </cell>
          <cell r="F722" t="str">
            <v>SF021</v>
          </cell>
        </row>
        <row r="723">
          <cell r="C723" t="str">
            <v>133127986B</v>
          </cell>
          <cell r="D723" t="str">
            <v>CMS161S ﾄﾘｾﾂ(JPN)</v>
          </cell>
          <cell r="E723" t="str">
            <v>CMS161S Manual (JPN)</v>
          </cell>
          <cell r="F723" t="str">
            <v>SF022</v>
          </cell>
        </row>
        <row r="724">
          <cell r="C724" t="str">
            <v>133128110A</v>
          </cell>
          <cell r="D724" t="str">
            <v>CMS0140 ﾄﾘｾﾂ (JPN)</v>
          </cell>
          <cell r="E724" t="str">
            <v>CMS0140 Manual (JPN)</v>
          </cell>
          <cell r="F724" t="str">
            <v>SF023</v>
          </cell>
        </row>
        <row r="725">
          <cell r="C725" t="str">
            <v>133128123A</v>
          </cell>
          <cell r="D725" t="str">
            <v>CMS0160 ﾄﾘｾﾂ (JPN)</v>
          </cell>
          <cell r="E725" t="str">
            <v>CMS0160 Manual (JPN)</v>
          </cell>
          <cell r="F725" t="str">
            <v>SF024</v>
          </cell>
        </row>
        <row r="726">
          <cell r="C726">
            <v>1331290560</v>
          </cell>
          <cell r="D726" t="str">
            <v>CMS0160 ﾄﾘｾﾂ (JPN)</v>
          </cell>
          <cell r="E726" t="str">
            <v>CCV10-CS Manual (JPN)</v>
          </cell>
          <cell r="F726" t="str">
            <v>SQ039</v>
          </cell>
        </row>
        <row r="727">
          <cell r="C727">
            <v>1331290250</v>
          </cell>
          <cell r="E727" t="str">
            <v>VC-4103 Manual (JPN)</v>
          </cell>
          <cell r="F727" t="str">
            <v>SD053</v>
          </cell>
        </row>
        <row r="728">
          <cell r="C728">
            <v>1331290120</v>
          </cell>
          <cell r="E728" t="str">
            <v>VP-9103 Manual (JPN)</v>
          </cell>
          <cell r="F728" t="str">
            <v>SD056</v>
          </cell>
        </row>
        <row r="729">
          <cell r="C729" t="str">
            <v>133127948F</v>
          </cell>
          <cell r="E729" t="str">
            <v>CCV10-3 Manual (JPN)</v>
          </cell>
          <cell r="F729" t="str">
            <v>SF026</v>
          </cell>
        </row>
        <row r="730">
          <cell r="C730" t="str">
            <v>133128512D</v>
          </cell>
          <cell r="E730" t="str">
            <v>CCV20-3 Manual (JPN)</v>
          </cell>
          <cell r="F730" t="str">
            <v>SF027</v>
          </cell>
        </row>
        <row r="731">
          <cell r="C731">
            <v>1331292540</v>
          </cell>
          <cell r="E731" t="str">
            <v>HB-PV09 Manual (JPN)</v>
          </cell>
          <cell r="F731" t="str">
            <v>SF028</v>
          </cell>
        </row>
        <row r="732">
          <cell r="C732">
            <v>1331292450</v>
          </cell>
          <cell r="E732" t="str">
            <v>HB-CV10 Manual (JPN)</v>
          </cell>
          <cell r="F732" t="str">
            <v>SF029</v>
          </cell>
        </row>
        <row r="733">
          <cell r="C733">
            <v>1331293170</v>
          </cell>
          <cell r="E733" t="str">
            <v>CP11AL Manual (JPN)</v>
          </cell>
          <cell r="F733" t="str">
            <v>SF030</v>
          </cell>
        </row>
        <row r="734">
          <cell r="C734" t="str">
            <v>133128567B</v>
          </cell>
          <cell r="D734" t="str">
            <v>CCV40-3 ﾄﾘｾﾂ(JPN)</v>
          </cell>
          <cell r="E734" t="str">
            <v>CCV40-3 Manual (JPN)</v>
          </cell>
          <cell r="F734" t="str">
            <v>SO041</v>
          </cell>
        </row>
        <row r="735">
          <cell r="C735" t="str">
            <v>133127993B</v>
          </cell>
          <cell r="D735" t="str">
            <v>CCC110 ﾄﾘｾﾂ(JPN)</v>
          </cell>
          <cell r="E735" t="str">
            <v>CCC110 Manual (JPN)</v>
          </cell>
          <cell r="F735" t="str">
            <v>SO042</v>
          </cell>
        </row>
        <row r="736">
          <cell r="C736" t="str">
            <v>133128183B</v>
          </cell>
          <cell r="D736" t="str">
            <v>CCV40SS ﾄﾘｾﾂ(JPN)</v>
          </cell>
          <cell r="E736" t="str">
            <v>CCV40SS Manual (JPN)</v>
          </cell>
          <cell r="F736" t="str">
            <v>SO043</v>
          </cell>
        </row>
        <row r="737">
          <cell r="C737" t="str">
            <v>133128512C</v>
          </cell>
          <cell r="D737" t="str">
            <v>CCV20 ﾄﾘｾﾂ(JPN)</v>
          </cell>
          <cell r="E737" t="str">
            <v>CCV20 Manual (JPN)</v>
          </cell>
          <cell r="F737" t="str">
            <v>SO044</v>
          </cell>
        </row>
        <row r="738">
          <cell r="C738">
            <v>1331286950</v>
          </cell>
          <cell r="D738" t="str">
            <v>CCV14 ﾄﾘｾﾂ(ENG)</v>
          </cell>
          <cell r="E738" t="str">
            <v>CCV14 Manual (ENG)</v>
          </cell>
          <cell r="F738" t="str">
            <v>SO045</v>
          </cell>
        </row>
        <row r="739">
          <cell r="C739">
            <v>1331288170</v>
          </cell>
          <cell r="D739" t="str">
            <v>CCV14CS Manual (ENG)</v>
          </cell>
          <cell r="E739" t="str">
            <v>CCV14CS Manual (ENG)</v>
          </cell>
          <cell r="F739" t="str">
            <v>SO046</v>
          </cell>
        </row>
        <row r="740">
          <cell r="C740">
            <v>1331287650</v>
          </cell>
          <cell r="D740" t="str">
            <v>CCV14-2 Manual (JPN)</v>
          </cell>
          <cell r="E740" t="str">
            <v>CCV14-2 Manual (JPN)</v>
          </cell>
          <cell r="F740" t="str">
            <v>SO047</v>
          </cell>
        </row>
        <row r="741">
          <cell r="C741">
            <v>1331288060</v>
          </cell>
          <cell r="D741" t="str">
            <v>CCV14-CS Manual (JPN)</v>
          </cell>
          <cell r="E741" t="str">
            <v>CCV14-CS Manual (JPN)</v>
          </cell>
          <cell r="F741" t="str">
            <v>SO048</v>
          </cell>
        </row>
        <row r="742">
          <cell r="C742" t="str">
            <v>133215061A</v>
          </cell>
          <cell r="D742" t="str">
            <v>CCV20 ｾﾂﾁﾖｳｱﾅｹﾞ-ｼﾞ</v>
          </cell>
          <cell r="E742" t="str">
            <v>CCV20 Hole Gauge (JPN)</v>
          </cell>
          <cell r="F742" t="str">
            <v>SH024</v>
          </cell>
        </row>
        <row r="743">
          <cell r="C743" t="str">
            <v>133215119A</v>
          </cell>
          <cell r="D743" t="str">
            <v>CCV20 ｲﾝﾅ-ｶﾊﾞ-ﾁﾖｳｾﾂﾉｺﾞﾁﾕｳｲ</v>
          </cell>
          <cell r="E743" t="str">
            <v>CCV20 Inner Cover Chyosetsu</v>
          </cell>
          <cell r="F743" t="str">
            <v>SO056</v>
          </cell>
        </row>
        <row r="744">
          <cell r="C744" t="str">
            <v>133128745A</v>
          </cell>
          <cell r="D744" t="str">
            <v>CCV20 ｲﾝﾅ-ｶﾊﾞ-ﾁﾖｳｾﾂﾉｺﾞﾁﾕｳｲ</v>
          </cell>
          <cell r="E744" t="str">
            <v>CCV24 Manual (ENG)</v>
          </cell>
          <cell r="F744" t="str">
            <v>SQ033</v>
          </cell>
        </row>
        <row r="745">
          <cell r="C745" t="str">
            <v>133128754A</v>
          </cell>
          <cell r="E745" t="str">
            <v>CCV44-3 Manual (ENG)</v>
          </cell>
          <cell r="F745" t="str">
            <v>SQ034</v>
          </cell>
        </row>
        <row r="746">
          <cell r="C746" t="str">
            <v>133128778A</v>
          </cell>
          <cell r="E746" t="str">
            <v>CCV24 Manual (JPN)</v>
          </cell>
          <cell r="F746" t="str">
            <v>SQ035</v>
          </cell>
        </row>
        <row r="747">
          <cell r="C747" t="str">
            <v>133128783A</v>
          </cell>
          <cell r="E747" t="str">
            <v>CCV44 Manual (JPN)</v>
          </cell>
          <cell r="F747" t="str">
            <v>SQ036</v>
          </cell>
        </row>
        <row r="748">
          <cell r="C748">
            <v>1331290470</v>
          </cell>
          <cell r="E748" t="str">
            <v>CCD10, CCD20 Manual (JPN)</v>
          </cell>
          <cell r="F748" t="str">
            <v>SQ037</v>
          </cell>
        </row>
        <row r="749">
          <cell r="C749" t="str">
            <v>133215153A</v>
          </cell>
          <cell r="E749" t="str">
            <v>CCV24-2 To chu y (ENG)</v>
          </cell>
          <cell r="F749" t="str">
            <v>SQ038</v>
          </cell>
        </row>
        <row r="750">
          <cell r="C750" t="str">
            <v>133215144A</v>
          </cell>
          <cell r="E750" t="str">
            <v>CCV20 Hole Gauge (ENG)</v>
          </cell>
          <cell r="F750" t="str">
            <v>SQ040</v>
          </cell>
        </row>
        <row r="751">
          <cell r="C751" t="str">
            <v>V322100520</v>
          </cell>
          <cell r="D751" t="str">
            <v>ﾎﾟﾘﾌﾞｸﾛ 190X280</v>
          </cell>
          <cell r="E751" t="str">
            <v>Poly bag 190X280</v>
          </cell>
          <cell r="F751" t="str">
            <v>SC051</v>
          </cell>
        </row>
        <row r="752">
          <cell r="C752" t="str">
            <v>V322100180</v>
          </cell>
          <cell r="D752" t="str">
            <v>ﾎﾟﾘﾌﾞｸﾛ 380X580</v>
          </cell>
          <cell r="E752" t="str">
            <v>Poly Bag 390X580</v>
          </cell>
          <cell r="F752" t="str">
            <v>SD021</v>
          </cell>
        </row>
        <row r="753">
          <cell r="C753" t="str">
            <v>V322100360</v>
          </cell>
          <cell r="D753" t="str">
            <v>ﾎﾟﾘﾌﾞｸﾛ 450X850</v>
          </cell>
          <cell r="E753" t="str">
            <v>Poly Bag 450X850</v>
          </cell>
          <cell r="F753" t="str">
            <v>SD022</v>
          </cell>
        </row>
        <row r="754">
          <cell r="C754" t="str">
            <v>V322100210</v>
          </cell>
          <cell r="D754" t="str">
            <v>ﾎﾟﾘﾌﾞｸﾛ 220*360</v>
          </cell>
          <cell r="E754" t="str">
            <v>Poly Bag 220X360</v>
          </cell>
          <cell r="F754" t="str">
            <v>SD023</v>
          </cell>
        </row>
        <row r="755">
          <cell r="C755" t="str">
            <v>V322100430</v>
          </cell>
          <cell r="D755" t="str">
            <v>ﾎﾟﾘﾌﾞｸﾛ 120X200</v>
          </cell>
          <cell r="E755" t="str">
            <v>Poly Bag 120X200</v>
          </cell>
          <cell r="F755" t="str">
            <v>SD024</v>
          </cell>
        </row>
        <row r="756">
          <cell r="C756">
            <v>6321310950</v>
          </cell>
          <cell r="D756" t="str">
            <v>ｴｱｰｷｬｯﾌﾟ 290*740(140ﾌｸﾛ)</v>
          </cell>
          <cell r="E756" t="str">
            <v>Air Cap 300*670</v>
          </cell>
          <cell r="F756" t="str">
            <v>SG032</v>
          </cell>
        </row>
        <row r="757">
          <cell r="C757">
            <v>1322102160</v>
          </cell>
          <cell r="D757" t="str">
            <v>ﾎﾟﾘﾌﾞｸﾛ  75*100*0.05</v>
          </cell>
          <cell r="E757" t="str">
            <v>Poly bag  75*100*0.05</v>
          </cell>
          <cell r="F757" t="str">
            <v>SQ016</v>
          </cell>
        </row>
        <row r="758">
          <cell r="C758" t="str">
            <v>V035230511</v>
          </cell>
          <cell r="D758" t="str">
            <v>ﾎﾟﾘﾌﾞｸﾛ  75*100*0.05</v>
          </cell>
          <cell r="E758" t="str">
            <v>TVC CP10AL NTSC Comp Chip KU P3680</v>
          </cell>
          <cell r="F758" t="str">
            <v>SP001</v>
          </cell>
        </row>
        <row r="759">
          <cell r="C759" t="str">
            <v>V035230512</v>
          </cell>
          <cell r="E759" t="str">
            <v>TVC CP40L NTSC Comp Chip KU P6460</v>
          </cell>
          <cell r="F759" t="str">
            <v>SP002</v>
          </cell>
        </row>
        <row r="760">
          <cell r="C760" t="str">
            <v>V035230513</v>
          </cell>
          <cell r="E760" t="str">
            <v>TVC CP40SAL NTSC Comp Chip KU P6500</v>
          </cell>
          <cell r="F760" t="str">
            <v>SP003</v>
          </cell>
        </row>
        <row r="761">
          <cell r="C761" t="str">
            <v>V035230514</v>
          </cell>
          <cell r="E761" t="str">
            <v>TVC CMS40P Main Chip KU  N8860</v>
          </cell>
          <cell r="F761" t="str">
            <v>SP004</v>
          </cell>
        </row>
        <row r="762">
          <cell r="C762" t="str">
            <v>V035230515</v>
          </cell>
          <cell r="E762" t="str">
            <v>TVC CMS40P Sub Chip KU N8900</v>
          </cell>
          <cell r="F762" t="str">
            <v>SP005</v>
          </cell>
        </row>
        <row r="763">
          <cell r="C763" t="str">
            <v>V035230516</v>
          </cell>
          <cell r="E763" t="str">
            <v>TVC CMS160D SW Chip KU P2660</v>
          </cell>
          <cell r="F763" t="str">
            <v>SP006</v>
          </cell>
        </row>
        <row r="764">
          <cell r="C764" t="str">
            <v>V035230517</v>
          </cell>
          <cell r="E764" t="str">
            <v>TVC CMS160D BNC Chip KU P2680</v>
          </cell>
          <cell r="F764" t="str">
            <v>SP007</v>
          </cell>
        </row>
        <row r="765">
          <cell r="C765" t="str">
            <v>V035230518</v>
          </cell>
          <cell r="E765" t="str">
            <v>TVC CMS90D SW Chip KU P2720</v>
          </cell>
          <cell r="F765" t="str">
            <v>SP008</v>
          </cell>
        </row>
        <row r="766">
          <cell r="C766" t="str">
            <v>V035230519</v>
          </cell>
          <cell r="E766" t="str">
            <v>TVC CMS90D BNC Chip KU P2740</v>
          </cell>
          <cell r="F766" t="str">
            <v>SP009</v>
          </cell>
        </row>
        <row r="767">
          <cell r="C767" t="str">
            <v>V035230520</v>
          </cell>
          <cell r="E767" t="str">
            <v>TVC CMS161D MAIN Chip Ku R0072</v>
          </cell>
          <cell r="F767" t="str">
            <v>SP010</v>
          </cell>
        </row>
        <row r="768">
          <cell r="C768" t="str">
            <v>V035230521</v>
          </cell>
          <cell r="E768" t="str">
            <v>TVC CMS161S MAIN Chip Ku R0074</v>
          </cell>
          <cell r="F768" t="str">
            <v>SP011</v>
          </cell>
        </row>
        <row r="769">
          <cell r="C769" t="str">
            <v>V035230522</v>
          </cell>
          <cell r="E769" t="str">
            <v>TVC CMS91D MAIN Chip Ku R0076</v>
          </cell>
          <cell r="F769" t="str">
            <v>SP012</v>
          </cell>
        </row>
        <row r="770">
          <cell r="C770" t="str">
            <v>V035230523</v>
          </cell>
          <cell r="E770" t="str">
            <v>TVC CMS91S MAIN Chip Ku R0078</v>
          </cell>
          <cell r="F770" t="str">
            <v>SP013</v>
          </cell>
        </row>
        <row r="771">
          <cell r="C771" t="str">
            <v>V035230524</v>
          </cell>
          <cell r="D771" t="str">
            <v>CPV09 MAIN ﾁｯﾌﾟKU</v>
          </cell>
          <cell r="E771" t="str">
            <v>TVC CPV09 Main CHIP KU</v>
          </cell>
          <cell r="F771" t="str">
            <v>SP014</v>
          </cell>
        </row>
        <row r="772">
          <cell r="C772" t="str">
            <v>V035230525</v>
          </cell>
          <cell r="D772" t="str">
            <v>CPV09 POWER ﾁｯﾌﾟKU</v>
          </cell>
          <cell r="E772" t="str">
            <v>TVC CPV09 Power CHIPKU</v>
          </cell>
          <cell r="F772" t="str">
            <v>SP015</v>
          </cell>
        </row>
        <row r="773">
          <cell r="C773" t="str">
            <v>V035230526</v>
          </cell>
          <cell r="D773" t="str">
            <v>CPV09 FRONTﾁﾂﾌﾟ KU</v>
          </cell>
          <cell r="E773" t="str">
            <v>TVC CPV09 FRONT CHIP KU</v>
          </cell>
          <cell r="F773" t="str">
            <v>SP016</v>
          </cell>
        </row>
        <row r="774">
          <cell r="C774" t="str">
            <v>V035230527</v>
          </cell>
          <cell r="D774" t="str">
            <v>TCR0350 FRONTﾁｯﾌﾟKUR0045</v>
          </cell>
          <cell r="E774" t="str">
            <v>TVC TCR0350 FRONT CHIP KU R0045</v>
          </cell>
          <cell r="F774" t="str">
            <v>SP017</v>
          </cell>
        </row>
        <row r="775">
          <cell r="C775" t="str">
            <v>V035230528</v>
          </cell>
          <cell r="D775" t="str">
            <v>TCR0350 POWERﾁｯﾌﾟKUR0047</v>
          </cell>
          <cell r="E775" t="str">
            <v>TVC TCR0350 POWER CHIP KU R0047</v>
          </cell>
          <cell r="F775" t="str">
            <v>SP018</v>
          </cell>
        </row>
        <row r="776">
          <cell r="C776" t="str">
            <v>V035230529</v>
          </cell>
          <cell r="D776" t="str">
            <v>TCR0350 POWERﾁｯﾌﾟKUR0047</v>
          </cell>
          <cell r="E776" t="str">
            <v>TVC CMS91D PAL, NTSC MAIN Chip</v>
          </cell>
          <cell r="F776" t="str">
            <v>SP019</v>
          </cell>
        </row>
        <row r="777">
          <cell r="C777" t="str">
            <v>V035230530</v>
          </cell>
          <cell r="E777" t="str">
            <v>TVC CMS161D PAL, NTSC MAIN Chip Ku</v>
          </cell>
          <cell r="F777" t="str">
            <v>SP020</v>
          </cell>
        </row>
        <row r="778">
          <cell r="C778" t="str">
            <v>V035230531</v>
          </cell>
          <cell r="D778" t="str">
            <v>CV40 POWER ﾁｯﾌﾟKU</v>
          </cell>
          <cell r="E778" t="str">
            <v>CV40 POWER CHIP KU</v>
          </cell>
          <cell r="F778" t="str">
            <v>SP021</v>
          </cell>
        </row>
        <row r="779">
          <cell r="C779" t="str">
            <v>V035230532</v>
          </cell>
          <cell r="D779" t="str">
            <v>CV11 REAR ﾁｯﾌﾟKU</v>
          </cell>
          <cell r="E779" t="str">
            <v>CV11 REAR CHIP KU</v>
          </cell>
          <cell r="F779" t="str">
            <v>SP022</v>
          </cell>
        </row>
        <row r="780">
          <cell r="C780" t="str">
            <v>V035230533</v>
          </cell>
          <cell r="D780" t="str">
            <v>CCV40 CAMERA NEW ﾁｯﾌﾟKU</v>
          </cell>
          <cell r="E780" t="str">
            <v>CV40 CAMERA NEW CHIP KU</v>
          </cell>
          <cell r="F780" t="str">
            <v>SP023</v>
          </cell>
        </row>
        <row r="781">
          <cell r="C781" t="str">
            <v>V035230534</v>
          </cell>
          <cell r="D781" t="str">
            <v>CPV04ﾌｸｺﾞｳ ﾁﾂﾌﾟKU</v>
          </cell>
          <cell r="E781" t="str">
            <v>CPV04 FUKUGOU CHIP KU</v>
          </cell>
          <cell r="F781" t="str">
            <v>SP024</v>
          </cell>
        </row>
        <row r="782">
          <cell r="C782" t="str">
            <v>V035230535</v>
          </cell>
          <cell r="D782" t="str">
            <v>CV40 SIDE ﾁｯﾌﾟKU</v>
          </cell>
          <cell r="E782" t="str">
            <v>CV40 SIDE CHIP KU</v>
          </cell>
          <cell r="F782" t="str">
            <v>SP025</v>
          </cell>
        </row>
        <row r="783">
          <cell r="C783" t="str">
            <v>V035230536</v>
          </cell>
          <cell r="D783" t="str">
            <v>CV20 POWER ﾁﾂﾌﾟKU</v>
          </cell>
          <cell r="E783" t="str">
            <v>CV20 POWER CHIP KU</v>
          </cell>
          <cell r="F783" t="str">
            <v>SP026</v>
          </cell>
        </row>
        <row r="784">
          <cell r="C784" t="str">
            <v>V035230537</v>
          </cell>
          <cell r="D784" t="str">
            <v>CV14 POWER ﾁﾂﾌﾟKU</v>
          </cell>
          <cell r="E784" t="str">
            <v>CV14 POWER CHIP KU</v>
          </cell>
          <cell r="F784" t="str">
            <v>SP027</v>
          </cell>
        </row>
        <row r="785">
          <cell r="C785" t="str">
            <v>V035230538</v>
          </cell>
          <cell r="D785" t="str">
            <v>CV14 REAR ﾁﾂﾌﾟKU</v>
          </cell>
          <cell r="E785" t="str">
            <v>CV14 REAR CHIP KU</v>
          </cell>
          <cell r="F785" t="str">
            <v>SP028</v>
          </cell>
        </row>
        <row r="786">
          <cell r="C786" t="str">
            <v>V035230539</v>
          </cell>
          <cell r="D786" t="str">
            <v>CV14 PAL CAMERA ﾁﾂﾌﾟKU</v>
          </cell>
          <cell r="E786" t="str">
            <v>CV14 PAL CAMERA CHIP KU</v>
          </cell>
          <cell r="F786" t="str">
            <v>SP029</v>
          </cell>
        </row>
        <row r="787">
          <cell r="C787" t="str">
            <v>V035230540</v>
          </cell>
          <cell r="D787" t="str">
            <v>CCC110 ﾁｯﾌﾟKU (R0081)</v>
          </cell>
          <cell r="E787" t="str">
            <v>CCC110 CHIP KU (R0081)</v>
          </cell>
          <cell r="F787" t="str">
            <v>SP030</v>
          </cell>
        </row>
        <row r="788">
          <cell r="C788" t="str">
            <v>V035230541</v>
          </cell>
          <cell r="D788" t="str">
            <v>CCC110 ﾁｯﾌﾟKU (R0081)</v>
          </cell>
          <cell r="E788" t="str">
            <v>CV24 POWER CHIP KU</v>
          </cell>
          <cell r="F788" t="str">
            <v>SP031</v>
          </cell>
        </row>
        <row r="789">
          <cell r="C789" t="str">
            <v>V035230542</v>
          </cell>
          <cell r="E789" t="str">
            <v>CV44 SIDE CHIP KU</v>
          </cell>
          <cell r="F789" t="str">
            <v>SP032</v>
          </cell>
        </row>
        <row r="790">
          <cell r="C790" t="str">
            <v>V035230543</v>
          </cell>
          <cell r="D790" t="str">
            <v>CP11AL　ﾌｸｺﾞｳ　ﾁｯﾌﾟ　KU</v>
          </cell>
          <cell r="E790" t="str">
            <v>CP11AL Fukugou Chip KU</v>
          </cell>
          <cell r="F790" t="str">
            <v>SP033</v>
          </cell>
        </row>
        <row r="791">
          <cell r="C791" t="str">
            <v>V035230543</v>
          </cell>
          <cell r="D791" t="str">
            <v>CP11AL　ﾌｸｺﾞｳ　ﾁｯﾌﾟ　KU</v>
          </cell>
          <cell r="E791" t="str">
            <v>TVC CP10AL    　</v>
          </cell>
          <cell r="F791" t="str">
            <v>SP033</v>
          </cell>
        </row>
        <row r="792">
          <cell r="E792" t="str">
            <v>TVC CMC0100 　</v>
          </cell>
        </row>
        <row r="793">
          <cell r="E793" t="str">
            <v xml:space="preserve">TVC CP40L      </v>
          </cell>
        </row>
        <row r="794">
          <cell r="E794" t="str">
            <v xml:space="preserve">TVC CMC0110  </v>
          </cell>
        </row>
        <row r="795">
          <cell r="E795" t="str">
            <v xml:space="preserve">TVC CP40SAL   </v>
          </cell>
        </row>
        <row r="796">
          <cell r="E796" t="str">
            <v xml:space="preserve">TVC CMC0120   </v>
          </cell>
        </row>
        <row r="797">
          <cell r="E797" t="str">
            <v xml:space="preserve">TVC CMS40P      </v>
          </cell>
        </row>
        <row r="798">
          <cell r="E798" t="str">
            <v xml:space="preserve">TVC CMC0150   </v>
          </cell>
        </row>
        <row r="799">
          <cell r="E799" t="str">
            <v xml:space="preserve">TVC CMS161D </v>
          </cell>
        </row>
        <row r="800">
          <cell r="E800" t="str">
            <v>TVC CMS0160</v>
          </cell>
        </row>
        <row r="801">
          <cell r="E801" t="str">
            <v>TVC CMS161S</v>
          </cell>
        </row>
        <row r="802">
          <cell r="E802" t="str">
            <v xml:space="preserve">TVC CMS0140  </v>
          </cell>
        </row>
        <row r="803">
          <cell r="E803" t="str">
            <v xml:space="preserve">TVC CMS91D    </v>
          </cell>
        </row>
        <row r="804">
          <cell r="E804" t="str">
            <v xml:space="preserve">TVC CMS0150  </v>
          </cell>
        </row>
        <row r="805">
          <cell r="E805" t="str">
            <v xml:space="preserve">TVC CMS91S </v>
          </cell>
        </row>
        <row r="806">
          <cell r="E806" t="str">
            <v xml:space="preserve">TVC CMS0130  </v>
          </cell>
        </row>
        <row r="807">
          <cell r="E807" t="str">
            <v>TVC CMS91D  PAL, NTSC</v>
          </cell>
        </row>
        <row r="808">
          <cell r="E808" t="str">
            <v>TVC CMS161D PAL, NTSC</v>
          </cell>
        </row>
        <row r="809">
          <cell r="E809" t="str">
            <v>TVC CPV09</v>
          </cell>
        </row>
        <row r="810">
          <cell r="E810" t="str">
            <v xml:space="preserve">TVC S2950  </v>
          </cell>
        </row>
        <row r="811">
          <cell r="E811" t="str">
            <v xml:space="preserve">TVC ZP-CD901J </v>
          </cell>
        </row>
        <row r="812">
          <cell r="E812" t="str">
            <v>VP 9103</v>
          </cell>
        </row>
        <row r="813">
          <cell r="E813" t="str">
            <v>CPV04</v>
          </cell>
        </row>
        <row r="814">
          <cell r="E814" t="str">
            <v>CCC110</v>
          </cell>
        </row>
        <row r="815">
          <cell r="E815" t="str">
            <v>TVC TCR0350</v>
          </cell>
        </row>
        <row r="816">
          <cell r="E816" t="str">
            <v>CCV10</v>
          </cell>
        </row>
        <row r="817">
          <cell r="E817" t="str">
            <v>VC-4103</v>
          </cell>
        </row>
        <row r="818">
          <cell r="E818" t="str">
            <v>CCV10CS</v>
          </cell>
        </row>
        <row r="819">
          <cell r="E819" t="str">
            <v>C2900</v>
          </cell>
        </row>
        <row r="820">
          <cell r="E820" t="str">
            <v>Z-CYH601</v>
          </cell>
        </row>
        <row r="821">
          <cell r="E821" t="str">
            <v>CCD10</v>
          </cell>
        </row>
        <row r="822">
          <cell r="E822" t="str">
            <v>CCD20</v>
          </cell>
        </row>
        <row r="823">
          <cell r="E823" t="str">
            <v>CCV14-2</v>
          </cell>
        </row>
        <row r="824">
          <cell r="E824" t="str">
            <v>CCV14-2 NTSC</v>
          </cell>
        </row>
        <row r="825">
          <cell r="E825" t="str">
            <v>CCV14-2 PAL</v>
          </cell>
        </row>
        <row r="826">
          <cell r="E826" t="str">
            <v>CCV14-CS</v>
          </cell>
        </row>
        <row r="827">
          <cell r="E827" t="str">
            <v>CCV14-CS NTSC</v>
          </cell>
        </row>
        <row r="828">
          <cell r="E828" t="str">
            <v>CCV14-CS PAL</v>
          </cell>
        </row>
        <row r="829">
          <cell r="E829" t="str">
            <v>CCV20-2</v>
          </cell>
        </row>
        <row r="830">
          <cell r="E830" t="str">
            <v>CCV24-2</v>
          </cell>
        </row>
        <row r="831">
          <cell r="E831" t="str">
            <v>CCV24-2 NTSC</v>
          </cell>
        </row>
        <row r="832">
          <cell r="E832" t="str">
            <v>CCV24-2 PAL</v>
          </cell>
        </row>
        <row r="833">
          <cell r="E833" t="str">
            <v>CCV44-3</v>
          </cell>
        </row>
        <row r="834">
          <cell r="E834" t="str">
            <v>CCV44-3 NTSC</v>
          </cell>
        </row>
        <row r="835">
          <cell r="E835" t="str">
            <v>CCV44-3 PAL</v>
          </cell>
        </row>
        <row r="836">
          <cell r="E836" t="str">
            <v>CCV40-SS</v>
          </cell>
        </row>
        <row r="837">
          <cell r="E837" t="str">
            <v>CCV40-3</v>
          </cell>
        </row>
        <row r="838">
          <cell r="C838" t="str">
            <v>111067039X</v>
          </cell>
          <cell r="D838" t="str">
            <v>CXD1267AN-T4  16ﾃ-ﾌﾟ</v>
          </cell>
          <cell r="E838" t="str">
            <v>CXD1267AN-T4  16 TAPE</v>
          </cell>
          <cell r="F838" t="str">
            <v>CT719</v>
          </cell>
        </row>
        <row r="839">
          <cell r="C839">
            <v>1111025520</v>
          </cell>
          <cell r="D839" t="str">
            <v>CXD1159Q</v>
          </cell>
          <cell r="E839" t="str">
            <v>CXD1159Q</v>
          </cell>
          <cell r="F839" t="str">
            <v>CT901</v>
          </cell>
        </row>
        <row r="840">
          <cell r="C840">
            <v>1110903290</v>
          </cell>
          <cell r="D840" t="str">
            <v>ICX408AK CCD</v>
          </cell>
          <cell r="E840" t="str">
            <v>ICX408AK CCD</v>
          </cell>
          <cell r="F840" t="str">
            <v>SB054</v>
          </cell>
        </row>
        <row r="841">
          <cell r="C841">
            <v>1110903340</v>
          </cell>
          <cell r="D841" t="str">
            <v>ICX228AK</v>
          </cell>
          <cell r="E841" t="str">
            <v>ICX228AK</v>
          </cell>
          <cell r="F841" t="str">
            <v>SC032</v>
          </cell>
        </row>
        <row r="842">
          <cell r="C842">
            <v>1110903890</v>
          </cell>
          <cell r="D842" t="str">
            <v>ICX229AK</v>
          </cell>
          <cell r="E842" t="str">
            <v>ICX229AK</v>
          </cell>
          <cell r="F842" t="str">
            <v>SO001</v>
          </cell>
        </row>
        <row r="843">
          <cell r="C843">
            <v>1110903890</v>
          </cell>
          <cell r="D843" t="str">
            <v>SB01-05CP-TBｼﾖﾂﾄｷｰ ﾁｯﾌﾟT</v>
          </cell>
          <cell r="E843" t="str">
            <v>SB01-05CP-TB Short Key Chip T</v>
          </cell>
          <cell r="F843" t="str">
            <v>SO001</v>
          </cell>
        </row>
        <row r="844">
          <cell r="C844" t="str">
            <v>115222043B</v>
          </cell>
          <cell r="D844" t="str">
            <v>P6G-CV40 CAMERA NEW 112*186</v>
          </cell>
          <cell r="E844" t="str">
            <v>P6G-CV40 CAMERA NEW 112*186</v>
          </cell>
          <cell r="F844" t="str">
            <v>CP018</v>
          </cell>
        </row>
        <row r="845">
          <cell r="C845">
            <v>1152711330</v>
          </cell>
          <cell r="D845" t="str">
            <v>P2G-CV40 SIDE 112*116</v>
          </cell>
          <cell r="E845" t="str">
            <v>P2G-CV40 SIDE 112*116</v>
          </cell>
          <cell r="F845" t="str">
            <v>CP020</v>
          </cell>
        </row>
        <row r="846">
          <cell r="C846">
            <v>1152127360</v>
          </cell>
          <cell r="E846" t="str">
            <v>P2G-CCV44 SIDE 112*116</v>
          </cell>
          <cell r="F846" t="str">
            <v>CP024</v>
          </cell>
        </row>
        <row r="847">
          <cell r="C847">
            <v>1152807240</v>
          </cell>
          <cell r="E847" t="str">
            <v>P4G-CCV24 POWER 112*124</v>
          </cell>
          <cell r="F847" t="str">
            <v>CP025</v>
          </cell>
        </row>
        <row r="848">
          <cell r="C848" t="str">
            <v>111036761X</v>
          </cell>
          <cell r="D848" t="str">
            <v>SB01-05CP-TBｼﾖﾂﾄｷｰ ﾁｯﾌﾟT</v>
          </cell>
          <cell r="E848" t="str">
            <v>SB01-05CP-TB Short Key Chip T</v>
          </cell>
          <cell r="F848" t="str">
            <v>CT011</v>
          </cell>
        </row>
        <row r="849">
          <cell r="C849" t="str">
            <v>113133853X</v>
          </cell>
          <cell r="D849" t="str">
            <v>16V   1MF 267M(F) ﾁｯﾌﾟT</v>
          </cell>
          <cell r="E849" t="str">
            <v>16V   1MF 267M(F) CHIP T</v>
          </cell>
          <cell r="F849" t="str">
            <v>CT144</v>
          </cell>
        </row>
        <row r="850">
          <cell r="C850" t="str">
            <v>113133882X</v>
          </cell>
          <cell r="D850" t="str">
            <v>25V0.47MF 267M(F) ﾁｯﾌﾟT</v>
          </cell>
          <cell r="E850" t="str">
            <v>25V0.47MF 267M(F) CHIP T</v>
          </cell>
          <cell r="F850" t="str">
            <v>CT145</v>
          </cell>
        </row>
        <row r="851">
          <cell r="C851" t="str">
            <v>113133952X</v>
          </cell>
          <cell r="D851" t="str">
            <v>16V  10MF 267M(F) ﾁｯﾌﾟT</v>
          </cell>
          <cell r="E851" t="str">
            <v>16V  10MF 267M(F) CHIP T</v>
          </cell>
          <cell r="F851" t="str">
            <v>CT146</v>
          </cell>
        </row>
        <row r="852">
          <cell r="C852" t="str">
            <v>113134353X</v>
          </cell>
          <cell r="D852" t="str">
            <v>10V  10MF 267E(M) ﾁｯﾌﾟT</v>
          </cell>
          <cell r="E852" t="str">
            <v>10V  10MF 267E(M) CHIP T</v>
          </cell>
          <cell r="F852" t="str">
            <v>CT147</v>
          </cell>
        </row>
        <row r="853">
          <cell r="C853" t="str">
            <v>115443767X</v>
          </cell>
          <cell r="D853" t="str">
            <v>HF50ACC575018-T  12ﾃｰﾌﾟ</v>
          </cell>
          <cell r="E853" t="str">
            <v>HF50ACC575018-T  12 TAPE</v>
          </cell>
          <cell r="F853" t="str">
            <v>CT207</v>
          </cell>
        </row>
        <row r="854">
          <cell r="C854" t="str">
            <v>115443808X</v>
          </cell>
          <cell r="D854" t="str">
            <v>ACF321825-681-T  12ﾃｰﾌﾟ</v>
          </cell>
          <cell r="E854" t="str">
            <v>ACF321825-681-T  12 TAPE</v>
          </cell>
          <cell r="F854" t="str">
            <v>CT208</v>
          </cell>
        </row>
        <row r="855">
          <cell r="C855" t="str">
            <v>111022814X</v>
          </cell>
          <cell r="D855" t="str">
            <v>2SD1048(X6)     TB ﾁｯﾌﾟT</v>
          </cell>
          <cell r="E855" t="str">
            <v>2SD1048(X6)     TB-T</v>
          </cell>
          <cell r="F855" t="str">
            <v>CT210</v>
          </cell>
        </row>
        <row r="856">
          <cell r="C856" t="str">
            <v>111024025X</v>
          </cell>
          <cell r="D856" t="str">
            <v>2SC4399(5)-TL TAPING</v>
          </cell>
          <cell r="E856" t="str">
            <v>2SC4399(5)-TL TAPING</v>
          </cell>
          <cell r="F856" t="str">
            <v>CT211</v>
          </cell>
        </row>
        <row r="857">
          <cell r="C857" t="str">
            <v>111039728X</v>
          </cell>
          <cell r="D857" t="str">
            <v>DZD6.8Z-TA         ﾁｯﾌﾟT</v>
          </cell>
          <cell r="E857" t="str">
            <v xml:space="preserve">6.8Z- DZD6.8Z-TA  </v>
          </cell>
          <cell r="F857" t="str">
            <v>CT218</v>
          </cell>
        </row>
        <row r="858">
          <cell r="C858" t="str">
            <v>111067637X</v>
          </cell>
          <cell r="D858" t="str">
            <v>AN77L09M-E1       12ﾃ-ﾌﾟ</v>
          </cell>
          <cell r="E858" t="str">
            <v>AN77L09M-E1       12 Tape</v>
          </cell>
          <cell r="F858" t="str">
            <v>CT221</v>
          </cell>
        </row>
        <row r="859">
          <cell r="C859" t="str">
            <v>111068601X</v>
          </cell>
          <cell r="D859" t="str">
            <v>NJM431U TE1 TAPING</v>
          </cell>
          <cell r="E859" t="str">
            <v>NJM431U TE1 TAPING</v>
          </cell>
          <cell r="F859" t="str">
            <v>CT223</v>
          </cell>
        </row>
        <row r="860">
          <cell r="C860" t="str">
            <v>113133918X</v>
          </cell>
          <cell r="D860" t="str">
            <v>35V0.22MF 267M(F) ﾁｯﾌﾟT</v>
          </cell>
          <cell r="E860" t="str">
            <v>35V0.22MF 267M(F) Chip T</v>
          </cell>
          <cell r="F860" t="str">
            <v>CT276</v>
          </cell>
        </row>
        <row r="861">
          <cell r="C861" t="str">
            <v>113134421X</v>
          </cell>
          <cell r="D861" t="str">
            <v>20V 4.7MF 267E(M) ﾁｯﾌﾟT</v>
          </cell>
          <cell r="E861" t="str">
            <v>20V 4.7MF 267E(M) Chip T</v>
          </cell>
          <cell r="F861" t="str">
            <v>CT277</v>
          </cell>
        </row>
        <row r="862">
          <cell r="C862" t="str">
            <v>113134849X</v>
          </cell>
          <cell r="D862" t="str">
            <v>MCM 20V3.3MF      ﾁｯﾌﾟT</v>
          </cell>
          <cell r="E862" t="str">
            <v>20MCM335MATER</v>
          </cell>
          <cell r="F862" t="str">
            <v>CT278</v>
          </cell>
        </row>
        <row r="863">
          <cell r="C863" t="str">
            <v>113134858X</v>
          </cell>
          <cell r="D863" t="str">
            <v>MCM 35V 1MF       ﾁｯﾌﾟT</v>
          </cell>
          <cell r="E863" t="str">
            <v xml:space="preserve">35MCM105MATER </v>
          </cell>
          <cell r="F863" t="str">
            <v>CT279</v>
          </cell>
        </row>
        <row r="864">
          <cell r="C864" t="str">
            <v>113134887X</v>
          </cell>
          <cell r="D864" t="str">
            <v>35V  3.3MF   267E  ﾁｯﾌﾟT</v>
          </cell>
          <cell r="E864" t="str">
            <v>35V  3.3MF   267E  Chip T</v>
          </cell>
          <cell r="F864" t="str">
            <v>CT280</v>
          </cell>
        </row>
        <row r="865">
          <cell r="C865" t="str">
            <v>113135091X</v>
          </cell>
          <cell r="D865" t="str">
            <v>3528B 6.3V 47MF</v>
          </cell>
          <cell r="E865" t="str">
            <v>6MCM476MB2TER</v>
          </cell>
          <cell r="F865" t="str">
            <v>CT281</v>
          </cell>
        </row>
        <row r="866">
          <cell r="C866" t="str">
            <v>113135127X</v>
          </cell>
          <cell r="D866" t="str">
            <v>6032C 10V 47MF</v>
          </cell>
          <cell r="E866" t="str">
            <v>10MCM476MCTER</v>
          </cell>
          <cell r="F866" t="str">
            <v>CT282</v>
          </cell>
        </row>
        <row r="867">
          <cell r="C867" t="str">
            <v>113135132X</v>
          </cell>
          <cell r="D867" t="str">
            <v>3216A 16V 4.7MF 267E</v>
          </cell>
          <cell r="E867" t="str">
            <v>16MCM475MATER</v>
          </cell>
          <cell r="F867" t="str">
            <v>CT283</v>
          </cell>
        </row>
        <row r="868">
          <cell r="C868" t="str">
            <v>112066516X</v>
          </cell>
          <cell r="D868" t="str">
            <v>RH03AVAN3J 1K  ChipT</v>
          </cell>
          <cell r="E868" t="str">
            <v>RH03AVA13X</v>
          </cell>
          <cell r="F868" t="str">
            <v>CT300</v>
          </cell>
        </row>
        <row r="869">
          <cell r="C869" t="str">
            <v>113135114X</v>
          </cell>
          <cell r="D869" t="str">
            <v>6032C3 25V 10MF</v>
          </cell>
          <cell r="E869" t="str">
            <v>25MCM106MCTER</v>
          </cell>
          <cell r="F869" t="str">
            <v>CT308</v>
          </cell>
        </row>
        <row r="870">
          <cell r="C870" t="str">
            <v>115404368X</v>
          </cell>
          <cell r="D870" t="str">
            <v>ﾋｭ-ｽﾞJAA2402 501NATAPING</v>
          </cell>
          <cell r="E870" t="str">
            <v>Fuse JAA2402 501NATAPING</v>
          </cell>
          <cell r="F870" t="str">
            <v>CT310</v>
          </cell>
        </row>
        <row r="871">
          <cell r="C871" t="str">
            <v>113134869X</v>
          </cell>
          <cell r="D871" t="str">
            <v>MCE    6.3V   10MF ﾁｯﾌﾟT</v>
          </cell>
          <cell r="E871" t="str">
            <v>6MCE 106 MATER</v>
          </cell>
          <cell r="F871" t="str">
            <v>CT315</v>
          </cell>
        </row>
        <row r="872">
          <cell r="C872" t="str">
            <v>111063998X</v>
          </cell>
          <cell r="D872" t="str">
            <v>ﾐｭPC4570G    T1 32MMﾃｰﾌﾟ</v>
          </cell>
          <cell r="E872" t="str">
            <v>PC4570G    T1 32MM Tape</v>
          </cell>
          <cell r="F872" t="str">
            <v>CT601</v>
          </cell>
        </row>
        <row r="873">
          <cell r="C873" t="str">
            <v>111066786X</v>
          </cell>
          <cell r="D873" t="str">
            <v>NJM2267M TE3    12MMﾃｰﾌﾟ</v>
          </cell>
          <cell r="E873" t="str">
            <v>NJM2267M TE3    12MM Tape</v>
          </cell>
          <cell r="F873" t="str">
            <v>CT605</v>
          </cell>
        </row>
        <row r="874">
          <cell r="C874" t="str">
            <v>111066823X</v>
          </cell>
          <cell r="D874" t="str">
            <v>NJM2248M  TE3     12ﾃｰﾌﾟ</v>
          </cell>
          <cell r="E874" t="str">
            <v>NJM2248M  TE3     12 Tape</v>
          </cell>
          <cell r="F874" t="str">
            <v>CT606</v>
          </cell>
        </row>
        <row r="875">
          <cell r="C875" t="str">
            <v>111067079X</v>
          </cell>
          <cell r="D875" t="str">
            <v>NJM2207M(TE1)   16MMﾃ-ﾌﾟ</v>
          </cell>
          <cell r="E875" t="str">
            <v>NJM2207M(TE1)   16MM Tape</v>
          </cell>
          <cell r="F875" t="str">
            <v>CT607</v>
          </cell>
        </row>
        <row r="876">
          <cell r="C876" t="str">
            <v>111067127X</v>
          </cell>
          <cell r="D876" t="str">
            <v>NJM2235M</v>
          </cell>
          <cell r="E876" t="str">
            <v>NJM2235M</v>
          </cell>
          <cell r="F876" t="str">
            <v>CT608</v>
          </cell>
        </row>
        <row r="877">
          <cell r="C877" t="str">
            <v>111119347X</v>
          </cell>
          <cell r="D877" t="str">
            <v>ﾐｭPD6453GT-101     ｽﾃｨｯｸ</v>
          </cell>
          <cell r="E877" t="str">
            <v>PD6453GT-101 Stick</v>
          </cell>
          <cell r="F877" t="str">
            <v>CT636</v>
          </cell>
        </row>
        <row r="878">
          <cell r="C878" t="str">
            <v>111314582X</v>
          </cell>
          <cell r="D878" t="str">
            <v>ﾐｭPC659AGS         ｽﾃｨｯｸ</v>
          </cell>
          <cell r="E878" t="str">
            <v>PC659AGS Stick</v>
          </cell>
          <cell r="F878" t="str">
            <v>CT644</v>
          </cell>
        </row>
        <row r="879">
          <cell r="C879" t="str">
            <v>111316676X</v>
          </cell>
          <cell r="D879" t="str">
            <v>NJU7223DL1-33</v>
          </cell>
          <cell r="E879" t="str">
            <v>NJU7223DL1-33</v>
          </cell>
          <cell r="F879" t="str">
            <v>CT649</v>
          </cell>
        </row>
        <row r="880">
          <cell r="C880" t="str">
            <v>113420924X</v>
          </cell>
          <cell r="D880" t="str">
            <v>PXA 10VC 120MF    TAPING</v>
          </cell>
          <cell r="E880" t="str">
            <v>PXA 10VC 120MF    TAPING</v>
          </cell>
          <cell r="F880" t="str">
            <v>CT672</v>
          </cell>
        </row>
        <row r="881">
          <cell r="C881" t="str">
            <v>115442782X</v>
          </cell>
          <cell r="D881" t="str">
            <v>630LMN-1062     12MMﾃｰﾌﾟ</v>
          </cell>
          <cell r="E881" t="str">
            <v>630LMN-1062     12MM Tape</v>
          </cell>
          <cell r="F881" t="str">
            <v>CT678</v>
          </cell>
        </row>
        <row r="882">
          <cell r="C882" t="str">
            <v>111066045X</v>
          </cell>
          <cell r="D882" t="str">
            <v>NJM4580 E-D TE1  12ﾁｯﾌﾟT</v>
          </cell>
          <cell r="E882" t="str">
            <v>NJM4580 E-D TE1  12 Chip T</v>
          </cell>
          <cell r="F882" t="str">
            <v>CT689</v>
          </cell>
        </row>
        <row r="883">
          <cell r="C883" t="str">
            <v>111067664X</v>
          </cell>
          <cell r="D883" t="str">
            <v>ﾐｭPD16510  TE1    32ﾃ-ﾌﾟ</v>
          </cell>
          <cell r="E883" t="str">
            <v>uPD16510  GR-8JG-E1</v>
          </cell>
          <cell r="F883" t="str">
            <v>CT690</v>
          </cell>
        </row>
        <row r="884">
          <cell r="C884" t="str">
            <v>111068564X</v>
          </cell>
          <cell r="D884" t="str">
            <v>NJM062V (TE1)</v>
          </cell>
          <cell r="E884" t="str">
            <v>NJM062V (TE1)</v>
          </cell>
          <cell r="F884" t="str">
            <v>CT692</v>
          </cell>
        </row>
        <row r="885">
          <cell r="C885" t="str">
            <v>111068735X</v>
          </cell>
          <cell r="D885" t="str">
            <v>LA1225M TAPING</v>
          </cell>
          <cell r="E885" t="str">
            <v>LA1225M-TE-L</v>
          </cell>
          <cell r="F885" t="str">
            <v>CT693</v>
          </cell>
        </row>
        <row r="886">
          <cell r="C886" t="str">
            <v>111069147X</v>
          </cell>
          <cell r="D886" t="str">
            <v>PC357NT ﾌｫﾄｶﾌﾟﾗ</v>
          </cell>
          <cell r="E886" t="str">
            <v xml:space="preserve">PC357NT </v>
          </cell>
          <cell r="F886" t="str">
            <v>CT694</v>
          </cell>
        </row>
        <row r="887">
          <cell r="C887" t="str">
            <v>111069486X</v>
          </cell>
          <cell r="D887" t="str">
            <v>NJM2274R</v>
          </cell>
          <cell r="E887" t="str">
            <v>NJM2274R TE1</v>
          </cell>
          <cell r="F887" t="str">
            <v>CT695</v>
          </cell>
        </row>
        <row r="888">
          <cell r="C888" t="str">
            <v>111069493X</v>
          </cell>
          <cell r="D888" t="str">
            <v>NJM2904V</v>
          </cell>
          <cell r="E888" t="str">
            <v>NJM2904V TE1</v>
          </cell>
          <cell r="F888" t="str">
            <v>CT696</v>
          </cell>
        </row>
        <row r="889">
          <cell r="C889" t="str">
            <v>113328682X</v>
          </cell>
          <cell r="D889" t="str">
            <v>EEV HB 25V 33MF</v>
          </cell>
          <cell r="E889" t="str">
            <v>EEV HB 1E330P</v>
          </cell>
          <cell r="F889" t="str">
            <v>CT701</v>
          </cell>
        </row>
        <row r="890">
          <cell r="C890" t="str">
            <v>115443101X</v>
          </cell>
          <cell r="D890" t="str">
            <v>628BIN-1010=P3  12MMﾃｰﾌﾟ</v>
          </cell>
          <cell r="E890" t="str">
            <v>628BIN-1010=P3</v>
          </cell>
          <cell r="F890" t="str">
            <v>CT709</v>
          </cell>
        </row>
        <row r="891">
          <cell r="C891">
            <v>1111036940</v>
          </cell>
          <cell r="D891" t="str">
            <v>uPD6467GR-516</v>
          </cell>
          <cell r="E891" t="str">
            <v>uPD6467GR-516</v>
          </cell>
          <cell r="F891" t="str">
            <v>CT718</v>
          </cell>
        </row>
        <row r="892">
          <cell r="C892" t="str">
            <v>111068582X</v>
          </cell>
          <cell r="D892" t="str">
            <v>NJM78M12DL1A(TE1)</v>
          </cell>
          <cell r="E892" t="str">
            <v>NJM78M12DL1A(TE1)</v>
          </cell>
          <cell r="F892" t="str">
            <v>CT720</v>
          </cell>
        </row>
        <row r="893">
          <cell r="C893" t="str">
            <v>113421158X</v>
          </cell>
          <cell r="D893" t="str">
            <v>MVY 10VC 470MF</v>
          </cell>
          <cell r="E893" t="str">
            <v>MVY 10VC 470MF</v>
          </cell>
          <cell r="F893" t="str">
            <v>CT724</v>
          </cell>
        </row>
        <row r="894">
          <cell r="C894" t="str">
            <v>113421169X</v>
          </cell>
          <cell r="D894" t="str">
            <v>MVY 16VC 470MF</v>
          </cell>
          <cell r="E894" t="str">
            <v>MVY 16VC 470MF</v>
          </cell>
          <cell r="F894" t="str">
            <v>CT725</v>
          </cell>
        </row>
        <row r="895">
          <cell r="C895" t="str">
            <v>123360593X</v>
          </cell>
          <cell r="D895" t="str">
            <v>DF13A-4P-1.25H  24MMﾃ-ﾌﾟ</v>
          </cell>
          <cell r="E895" t="str">
            <v>DF13A-4P-1.25H  24MM Tape</v>
          </cell>
          <cell r="F895" t="str">
            <v>CT729</v>
          </cell>
        </row>
        <row r="896">
          <cell r="C896" t="str">
            <v>115443156X</v>
          </cell>
          <cell r="D896" t="str">
            <v>BPF 628BIN-1015=P3  TAPING</v>
          </cell>
          <cell r="E896" t="str">
            <v>BPF 628BIN-1015=P3  TAPING</v>
          </cell>
          <cell r="F896" t="str">
            <v>CT735</v>
          </cell>
        </row>
        <row r="897">
          <cell r="C897" t="str">
            <v>113424171X</v>
          </cell>
          <cell r="D897" t="str">
            <v>PXA 16VC 82MF TAPING</v>
          </cell>
          <cell r="E897" t="str">
            <v>PXA 16VC 82MF TAPING</v>
          </cell>
          <cell r="F897" t="str">
            <v>CT737</v>
          </cell>
        </row>
        <row r="898">
          <cell r="C898" t="str">
            <v>113421011X</v>
          </cell>
          <cell r="D898" t="str">
            <v>MVE 50V220MF J10 TAPING</v>
          </cell>
          <cell r="E898" t="str">
            <v>MVE 50V220MF J10 TAPING</v>
          </cell>
          <cell r="F898" t="str">
            <v>CT739</v>
          </cell>
        </row>
        <row r="899">
          <cell r="C899" t="str">
            <v>113421000X</v>
          </cell>
          <cell r="D899" t="str">
            <v>MVY 25V 220MF(M) H10 TAPING</v>
          </cell>
          <cell r="E899" t="str">
            <v>MVY 25V 220MF(M) H10 TAPING</v>
          </cell>
          <cell r="F899" t="str">
            <v>CT740</v>
          </cell>
        </row>
        <row r="900">
          <cell r="C900" t="str">
            <v>113329744X</v>
          </cell>
          <cell r="D900" t="str">
            <v>MVH 35V33MF</v>
          </cell>
          <cell r="E900" t="str">
            <v>MVH 35V33MF</v>
          </cell>
          <cell r="F900" t="str">
            <v>CT743</v>
          </cell>
        </row>
        <row r="901">
          <cell r="C901" t="str">
            <v>111102563X</v>
          </cell>
          <cell r="D901" t="str">
            <v>ﾐｭPD6466GS (TOA ROM1)</v>
          </cell>
          <cell r="E901" t="str">
            <v>PD6466GS (TOA ROM1)</v>
          </cell>
          <cell r="F901" t="str">
            <v>CT902</v>
          </cell>
        </row>
        <row r="902">
          <cell r="C902">
            <v>1111190510</v>
          </cell>
          <cell r="D902" t="str">
            <v>ﾐｭPD65802GD-012-LBD  ﾄﾚｲ</v>
          </cell>
          <cell r="E902" t="str">
            <v>PD65802GD-012-LBD  Tray</v>
          </cell>
          <cell r="F902" t="str">
            <v>CT903</v>
          </cell>
        </row>
        <row r="903">
          <cell r="C903" t="str">
            <v>111122215A</v>
          </cell>
          <cell r="D903" t="str">
            <v>EPM7160ELC84-20 QUAD ﾄﾚｲ</v>
          </cell>
          <cell r="E903" t="str">
            <v>EPM7160ELC84-20 QUAD Tray</v>
          </cell>
          <cell r="F903" t="str">
            <v>CT904</v>
          </cell>
        </row>
        <row r="904">
          <cell r="C904" t="str">
            <v>111122228A</v>
          </cell>
          <cell r="D904" t="str">
            <v>EPM7160ELC84-20MULTI ﾄﾚｲ</v>
          </cell>
          <cell r="E904" t="str">
            <v>EPM7160ELC84-20MULTI Tray</v>
          </cell>
          <cell r="F904" t="str">
            <v>CT905</v>
          </cell>
        </row>
        <row r="905">
          <cell r="C905">
            <v>1111231710</v>
          </cell>
          <cell r="D905" t="str">
            <v>EPC1441LC20(CMS161D-1.0)</v>
          </cell>
          <cell r="E905" t="str">
            <v>EPC1441LC20(CMS161D-1.0)</v>
          </cell>
          <cell r="F905" t="str">
            <v>CT906</v>
          </cell>
        </row>
        <row r="906">
          <cell r="C906">
            <v>1113120050</v>
          </cell>
          <cell r="D906" t="str">
            <v>HM530281 RTT-(20､25) ﾄﾚｲ</v>
          </cell>
          <cell r="E906" t="str">
            <v>HM530281 RTT-(20､25) Tray</v>
          </cell>
          <cell r="F906" t="str">
            <v>CT907</v>
          </cell>
        </row>
        <row r="907">
          <cell r="C907">
            <v>1113163400</v>
          </cell>
          <cell r="D907" t="str">
            <v>MBCG46134-137</v>
          </cell>
          <cell r="E907" t="str">
            <v>MBCG46134-137</v>
          </cell>
          <cell r="F907" t="str">
            <v>CT911</v>
          </cell>
        </row>
        <row r="908">
          <cell r="C908">
            <v>1113163590</v>
          </cell>
          <cell r="D908" t="str">
            <v>EPF6016ATC100-3</v>
          </cell>
          <cell r="E908" t="str">
            <v>EPF6016ATC100-3</v>
          </cell>
          <cell r="F908" t="str">
            <v>CT912</v>
          </cell>
        </row>
        <row r="909">
          <cell r="C909">
            <v>1113163730</v>
          </cell>
          <cell r="D909" t="str">
            <v>HD64F2643FC25</v>
          </cell>
          <cell r="E909" t="str">
            <v>HD64F2643FC25</v>
          </cell>
          <cell r="F909" t="str">
            <v>CT913</v>
          </cell>
        </row>
        <row r="910">
          <cell r="C910">
            <v>1113163950</v>
          </cell>
          <cell r="D910" t="str">
            <v>HD64F2238RFA13</v>
          </cell>
          <cell r="E910" t="str">
            <v>HD64F2238RFA13</v>
          </cell>
          <cell r="F910" t="str">
            <v>CT914</v>
          </cell>
        </row>
        <row r="911">
          <cell r="C911">
            <v>1113171580</v>
          </cell>
          <cell r="D911" t="str">
            <v>uPD78P078GF-3BA</v>
          </cell>
          <cell r="E911" t="str">
            <v>uPD78P078GF-3BA</v>
          </cell>
          <cell r="F911" t="str">
            <v>CT915</v>
          </cell>
        </row>
        <row r="912">
          <cell r="C912">
            <v>1230329590</v>
          </cell>
          <cell r="D912" t="str">
            <v>BNC J2ﾚﾝ</v>
          </cell>
          <cell r="E912" t="str">
            <v>BNC J2 Ream</v>
          </cell>
          <cell r="F912" t="str">
            <v>SA041</v>
          </cell>
        </row>
        <row r="913">
          <cell r="C913">
            <v>1011302530</v>
          </cell>
          <cell r="D913" t="str">
            <v>ﾃﾞﾝﾁﾎﾙﾀﾞ 24H-1</v>
          </cell>
          <cell r="E913" t="str">
            <v>Battery Holder 24H-1</v>
          </cell>
          <cell r="F913" t="str">
            <v>SA043</v>
          </cell>
        </row>
        <row r="914">
          <cell r="C914">
            <v>1240271720</v>
          </cell>
          <cell r="D914" t="str">
            <v>ﾀﾝｼﾀﾞｲ ML-700NH-14P</v>
          </cell>
          <cell r="E914" t="str">
            <v>Terminal ML-700NH-14P</v>
          </cell>
          <cell r="F914" t="str">
            <v>SA048</v>
          </cell>
        </row>
        <row r="915">
          <cell r="C915" t="str">
            <v>123010906A</v>
          </cell>
          <cell r="D915" t="str">
            <v>BNCｺﾈｸﾀJXT1146-0100202ﾚﾝ</v>
          </cell>
          <cell r="E915" t="str">
            <v>BNC Connector JXT1146-0100202</v>
          </cell>
          <cell r="F915" t="str">
            <v>SA050</v>
          </cell>
        </row>
        <row r="916">
          <cell r="C916">
            <v>1000323490</v>
          </cell>
          <cell r="D916" t="str">
            <v>AES30-5</v>
          </cell>
          <cell r="E916" t="str">
            <v>AES30-5</v>
          </cell>
          <cell r="F916" t="str">
            <v>SA051</v>
          </cell>
        </row>
        <row r="917">
          <cell r="C917" t="str">
            <v>123010917A</v>
          </cell>
          <cell r="D917" t="str">
            <v>BNCｺﾈｸﾀJXT1146-0100104ﾚﾝ</v>
          </cell>
          <cell r="E917" t="str">
            <v>BNC Connector JXT1146-0100104</v>
          </cell>
          <cell r="F917" t="str">
            <v>SA052</v>
          </cell>
        </row>
        <row r="918">
          <cell r="C918">
            <v>1230330990</v>
          </cell>
          <cell r="D918" t="str">
            <v>ﾋﾟﾝｼﾞｬｯｸJPJ1044-01-010</v>
          </cell>
          <cell r="E918" t="str">
            <v>Pinjack JPJ1044-01-010</v>
          </cell>
          <cell r="F918" t="str">
            <v>SB001</v>
          </cell>
        </row>
        <row r="919">
          <cell r="C919">
            <v>1230524410</v>
          </cell>
          <cell r="D919" t="str">
            <v>ｺﾈｸﾀXJ8A-0211(ﾀﾝﾗｸｿｹｯﾄ）</v>
          </cell>
          <cell r="E919" t="str">
            <v>Connector J8A-0211</v>
          </cell>
          <cell r="F919" t="str">
            <v>SB002</v>
          </cell>
        </row>
        <row r="920">
          <cell r="C920">
            <v>1233624010</v>
          </cell>
          <cell r="D920" t="str">
            <v>ｺﾈｸﾀXG8S-0331 3Pﾍｯﾀﾞ</v>
          </cell>
          <cell r="E920" t="str">
            <v>Connector XG8S-0331 3P Header</v>
          </cell>
          <cell r="F920" t="str">
            <v>SB003</v>
          </cell>
        </row>
        <row r="921">
          <cell r="C921">
            <v>1151214500</v>
          </cell>
          <cell r="D921" t="str">
            <v>ESD-11V120  ｽﾗｲﾄﾞSW</v>
          </cell>
          <cell r="E921" t="str">
            <v>ESD-11V120  Slide Switch</v>
          </cell>
          <cell r="F921" t="str">
            <v>SB009</v>
          </cell>
        </row>
        <row r="922">
          <cell r="C922">
            <v>1110817290</v>
          </cell>
          <cell r="D922" t="str">
            <v>GL8EG24 LED(GRN)</v>
          </cell>
          <cell r="E922" t="str">
            <v>GL8EG24 LED(GRN)</v>
          </cell>
          <cell r="F922" t="str">
            <v>SB031</v>
          </cell>
        </row>
        <row r="923">
          <cell r="C923">
            <v>1230331470</v>
          </cell>
          <cell r="D923" t="str">
            <v>ﾋﾟﾝｼﾞｬｯｸJP J1451-01-111</v>
          </cell>
          <cell r="E923" t="str">
            <v>Pin Jack JP J1451-01-111</v>
          </cell>
          <cell r="F923" t="str">
            <v>SB034</v>
          </cell>
        </row>
        <row r="924">
          <cell r="C924">
            <v>1154208870</v>
          </cell>
          <cell r="D924" t="str">
            <v>FDKﾘﾁｭｳﾑﾃﾞﾝﾁ CR2450</v>
          </cell>
          <cell r="E924" t="str">
            <v>FDKﾘﾁｭｳﾑﾃﾞﾝﾁ CR2450</v>
          </cell>
          <cell r="F924" t="str">
            <v>SB035</v>
          </cell>
        </row>
        <row r="925">
          <cell r="C925">
            <v>1133295660</v>
          </cell>
          <cell r="D925" t="str">
            <v>MV-AX 10V 470MF</v>
          </cell>
          <cell r="E925" t="str">
            <v>MV-AX 10V 470MF</v>
          </cell>
          <cell r="F925" t="str">
            <v>SB038</v>
          </cell>
        </row>
        <row r="926">
          <cell r="C926">
            <v>1151215510</v>
          </cell>
          <cell r="D926" t="str">
            <v>ｽﾗｲﾄﾞｽｲｯﾁ SS-302-B12H09</v>
          </cell>
          <cell r="E926" t="str">
            <v>Slide Switch SS-302-B12H09</v>
          </cell>
          <cell r="F926" t="str">
            <v>SB039</v>
          </cell>
        </row>
        <row r="927">
          <cell r="C927">
            <v>1134202230</v>
          </cell>
          <cell r="D927" t="str">
            <v>CE04KMY 50V 100MF</v>
          </cell>
          <cell r="E927" t="str">
            <v>CE04KMY 50V 100MF</v>
          </cell>
          <cell r="F927" t="str">
            <v>SB047</v>
          </cell>
        </row>
        <row r="928">
          <cell r="C928">
            <v>1230324900</v>
          </cell>
          <cell r="D928" t="str">
            <v>ｶﾒﾗ 4Pｺﾈｸﾀ</v>
          </cell>
          <cell r="E928" t="str">
            <v>Camera 4P Connector</v>
          </cell>
          <cell r="F928" t="str">
            <v>SB048</v>
          </cell>
        </row>
        <row r="929">
          <cell r="C929">
            <v>1134208560</v>
          </cell>
          <cell r="D929" t="str">
            <v>CE04KZE35V 560MF VB</v>
          </cell>
          <cell r="E929" t="str">
            <v>CE04KZE35V 560MF VB</v>
          </cell>
          <cell r="F929" t="str">
            <v>SB049</v>
          </cell>
        </row>
        <row r="930">
          <cell r="C930">
            <v>1230319030</v>
          </cell>
          <cell r="D930" t="str">
            <v>ﾋﾟﾝｼﾞｬｯｸ JPJ2545-01-510</v>
          </cell>
          <cell r="E930" t="str">
            <v>JPJ2545-01-510</v>
          </cell>
          <cell r="F930" t="str">
            <v>SB050</v>
          </cell>
        </row>
        <row r="931">
          <cell r="C931">
            <v>1050518080</v>
          </cell>
          <cell r="D931" t="str">
            <v>CPV09 ｾﾞﾂｴﾝｼｰﾄ</v>
          </cell>
          <cell r="E931" t="str">
            <v>CPV09 Insulation sheet</v>
          </cell>
          <cell r="F931" t="str">
            <v>SB055</v>
          </cell>
        </row>
        <row r="932">
          <cell r="C932">
            <v>1050518370</v>
          </cell>
          <cell r="D932" t="str">
            <v>CPV09 ｾﾞﾂｴﾝｼｰﾄ(ﾃｰﾌﾟﾂｷ)</v>
          </cell>
          <cell r="E932" t="str">
            <v>CPV09 Insulation sheet (tape tsuki)</v>
          </cell>
          <cell r="F932" t="str">
            <v>SB056</v>
          </cell>
        </row>
        <row r="933">
          <cell r="C933">
            <v>1110695140</v>
          </cell>
          <cell r="D933" t="str">
            <v>STRG6624LF1129</v>
          </cell>
          <cell r="E933" t="str">
            <v>STRG6624LF1129</v>
          </cell>
          <cell r="F933" t="str">
            <v>SB057</v>
          </cell>
        </row>
        <row r="934">
          <cell r="C934">
            <v>1010829920</v>
          </cell>
          <cell r="D934" t="str">
            <v>ﾋｰﾄｼﾝｸ MTS-25-BS-AN-O</v>
          </cell>
          <cell r="E934" t="str">
            <v>MTS-25-BS-AN-O</v>
          </cell>
          <cell r="F934" t="str">
            <v>SB058</v>
          </cell>
        </row>
        <row r="935">
          <cell r="C935">
            <v>1010845610</v>
          </cell>
          <cell r="D935" t="str">
            <v>ﾋｰﾄｼﾝｸ SP111K</v>
          </cell>
          <cell r="E935" t="str">
            <v>Heat sink SP111K</v>
          </cell>
          <cell r="F935" t="str">
            <v>SB059</v>
          </cell>
        </row>
        <row r="936">
          <cell r="C936">
            <v>1110125960</v>
          </cell>
          <cell r="D936" t="str">
            <v>2SB1142 (S､T)</v>
          </cell>
          <cell r="E936" t="str">
            <v>2SB1142 (S､T)</v>
          </cell>
          <cell r="F936" t="str">
            <v>SB060</v>
          </cell>
        </row>
        <row r="937">
          <cell r="C937">
            <v>1020242380</v>
          </cell>
          <cell r="D937" t="str">
            <v>CCDｽﾍﾟｰｻ 0.5MM</v>
          </cell>
          <cell r="E937" t="str">
            <v>CCD Spacer 0.5MM</v>
          </cell>
          <cell r="F937" t="str">
            <v>SB061</v>
          </cell>
        </row>
        <row r="938">
          <cell r="C938">
            <v>1230522830</v>
          </cell>
          <cell r="D938" t="str">
            <v>HXC0324-01-310 BNCｿｹｯﾄ</v>
          </cell>
          <cell r="E938" t="str">
            <v>HXC0324-01-310 BNC</v>
          </cell>
          <cell r="F938" t="str">
            <v>SB066</v>
          </cell>
        </row>
        <row r="939">
          <cell r="C939">
            <v>1230115560</v>
          </cell>
          <cell r="D939" t="str">
            <v>BNCｺﾈｸﾀJXT1146-0100103ﾚ</v>
          </cell>
          <cell r="E939" t="str">
            <v>BNC Connector JXT1146-0100103</v>
          </cell>
          <cell r="F939" t="str">
            <v>SF044</v>
          </cell>
        </row>
        <row r="940">
          <cell r="C940">
            <v>1230525800</v>
          </cell>
          <cell r="D940" t="str">
            <v>HXC0328-01-110 SWﾅｼBNC</v>
          </cell>
          <cell r="E940" t="str">
            <v>HXC0328-01-110 None Switch BNC</v>
          </cell>
          <cell r="F940" t="str">
            <v>SC018</v>
          </cell>
        </row>
        <row r="941">
          <cell r="C941">
            <v>1050331230</v>
          </cell>
          <cell r="D941" t="str">
            <v>CCC100ZL ﾌｨﾙﾀ-ｸｯｼｮﾝ</v>
          </cell>
          <cell r="E941" t="str">
            <v>CCC100ZL Filter cushion</v>
          </cell>
          <cell r="F941" t="str">
            <v>SC022</v>
          </cell>
        </row>
        <row r="942">
          <cell r="C942" t="str">
            <v>102153758A</v>
          </cell>
          <cell r="D942" t="str">
            <v>CCC100ZL ｶﾞﾙﾊﾞﾉｶﾊﾞ-</v>
          </cell>
          <cell r="E942" t="str">
            <v>CCC100ZL</v>
          </cell>
          <cell r="F942" t="str">
            <v>SC023</v>
          </cell>
        </row>
        <row r="943">
          <cell r="C943">
            <v>1023121770</v>
          </cell>
          <cell r="D943" t="str">
            <v>CCC10Z ｾｯﾃﾝｶﾅｸﾞ</v>
          </cell>
          <cell r="E943" t="str">
            <v>CCC10Z Contactor</v>
          </cell>
          <cell r="F943" t="str">
            <v>SC024</v>
          </cell>
        </row>
        <row r="944">
          <cell r="C944">
            <v>1023000950</v>
          </cell>
          <cell r="D944" t="str">
            <v>CCC10ZD ｺｳｶﾞｸLPF</v>
          </cell>
          <cell r="E944" t="str">
            <v>CCC10ZD LPF</v>
          </cell>
          <cell r="F944" t="str">
            <v>SC026</v>
          </cell>
        </row>
        <row r="945">
          <cell r="C945">
            <v>1120689030</v>
          </cell>
          <cell r="D945" t="str">
            <v>FT-6P 100Kｵｰﾑ</v>
          </cell>
          <cell r="E945" t="str">
            <v>FT-6P 100K OHM</v>
          </cell>
          <cell r="F945" t="str">
            <v>SC028</v>
          </cell>
        </row>
        <row r="946">
          <cell r="C946">
            <v>1133285050</v>
          </cell>
          <cell r="D946" t="str">
            <v>OSｺﾝ 16V150MF</v>
          </cell>
          <cell r="E946" t="str">
            <v>CACFM1C151M</v>
          </cell>
          <cell r="F946" t="str">
            <v>SC035</v>
          </cell>
        </row>
        <row r="947">
          <cell r="C947">
            <v>1134208470</v>
          </cell>
          <cell r="D947" t="str">
            <v>KMQ200VSSN560M25A</v>
          </cell>
          <cell r="E947" t="str">
            <v>KMQ200VSSN560M25A</v>
          </cell>
          <cell r="F947" t="str">
            <v>SC036</v>
          </cell>
        </row>
        <row r="948">
          <cell r="C948">
            <v>1154609040</v>
          </cell>
          <cell r="D948" t="str">
            <v>28.636MHz UM-1</v>
          </cell>
          <cell r="E948" t="str">
            <v>28.636MHz UM-1</v>
          </cell>
          <cell r="F948" t="str">
            <v>SC040</v>
          </cell>
        </row>
        <row r="949">
          <cell r="C949" t="str">
            <v>102154089A</v>
          </cell>
          <cell r="D949" t="str">
            <v>CCC250 ﾚﾝｽﾞﾏｳﾝﾄ</v>
          </cell>
          <cell r="E949" t="str">
            <v>CCC250 Lens mount</v>
          </cell>
          <cell r="F949" t="str">
            <v>SC041</v>
          </cell>
        </row>
        <row r="950">
          <cell r="C950">
            <v>1065113940</v>
          </cell>
          <cell r="D950" t="str">
            <v>M3*7 ﾌﾘｰﾀﾝｼﾋﾞｽ</v>
          </cell>
          <cell r="E950" t="str">
            <v>F-22 M3*7</v>
          </cell>
          <cell r="F950" t="str">
            <v>SC042</v>
          </cell>
        </row>
        <row r="951">
          <cell r="C951">
            <v>1151105150</v>
          </cell>
          <cell r="D951" t="str">
            <v>ｼ-ｿSW SJ-W2H4A-01BB2</v>
          </cell>
          <cell r="E951" t="str">
            <v>SJ-W2H4A-01BB2</v>
          </cell>
          <cell r="F951" t="str">
            <v>SC043</v>
          </cell>
        </row>
        <row r="952">
          <cell r="C952">
            <v>1154049620</v>
          </cell>
          <cell r="D952" t="str">
            <v>ﾋｭｰｽﾞFGMLB 125V2A</v>
          </cell>
          <cell r="E952" t="str">
            <v>FGMLB 125V2A</v>
          </cell>
          <cell r="F952" t="str">
            <v>SC044</v>
          </cell>
        </row>
        <row r="953">
          <cell r="C953">
            <v>1240431030</v>
          </cell>
          <cell r="D953" t="str">
            <v>FCUJ(0.5)-20F-180</v>
          </cell>
          <cell r="E953" t="str">
            <v>FCUJ(0.5)-20F-180</v>
          </cell>
          <cell r="F953" t="str">
            <v>SC045</v>
          </cell>
        </row>
        <row r="954">
          <cell r="C954">
            <v>1240311930</v>
          </cell>
          <cell r="D954" t="str">
            <v>HXC0999-01-550 ｱｰｽﾗｸﾞ</v>
          </cell>
          <cell r="E954" t="str">
            <v>HXC0999-01-550</v>
          </cell>
          <cell r="F954" t="str">
            <v>SC048</v>
          </cell>
        </row>
        <row r="955">
          <cell r="C955">
            <v>1140182290</v>
          </cell>
          <cell r="D955" t="str">
            <v>PT106</v>
          </cell>
          <cell r="E955" t="str">
            <v>PT106</v>
          </cell>
          <cell r="F955" t="str">
            <v>SC049</v>
          </cell>
        </row>
        <row r="956">
          <cell r="C956" t="str">
            <v>V060100600</v>
          </cell>
          <cell r="D956" t="str">
            <v>+ﾅﾍﾞ2.5*4 FE ｸﾛｲﾛｸﾛﾒ-ﾄ</v>
          </cell>
          <cell r="E956" t="str">
            <v>+Pan 2.5X4 FE ZNC-BLK</v>
          </cell>
          <cell r="F956" t="str">
            <v>SD030</v>
          </cell>
        </row>
        <row r="957">
          <cell r="C957" t="str">
            <v>V060100400</v>
          </cell>
          <cell r="D957" t="str">
            <v>+ﾅﾍﾞ 2.5X4 FE NI</v>
          </cell>
          <cell r="E957" t="str">
            <v>+Pan 2.5X4 FE NI</v>
          </cell>
          <cell r="F957" t="str">
            <v>SD031</v>
          </cell>
        </row>
        <row r="958">
          <cell r="C958">
            <v>6311715770</v>
          </cell>
          <cell r="D958" t="str">
            <v>TOA ｼﾘｱﾙNO. ﾗﾍﾞﾙ (ﾛｰﾙ)</v>
          </cell>
          <cell r="E958" t="str">
            <v>TOA Serial No. Label (roll)</v>
          </cell>
          <cell r="F958" t="str">
            <v>SD036</v>
          </cell>
        </row>
        <row r="959">
          <cell r="C959">
            <v>1310632600</v>
          </cell>
          <cell r="D959" t="str">
            <v>TCR0180 ﾛｺﾞｼ-ﾙ</v>
          </cell>
          <cell r="E959" t="str">
            <v>TCR0180 Logo seal</v>
          </cell>
          <cell r="F959" t="str">
            <v>SD037</v>
          </cell>
        </row>
        <row r="960">
          <cell r="C960">
            <v>6235205610</v>
          </cell>
          <cell r="D960" t="str">
            <v>VHR-5N</v>
          </cell>
          <cell r="E960" t="str">
            <v>VHR-5N</v>
          </cell>
          <cell r="F960" t="str">
            <v>SD044</v>
          </cell>
        </row>
        <row r="961">
          <cell r="C961">
            <v>1133244600</v>
          </cell>
          <cell r="D961" t="str">
            <v>25V100MF(BP)</v>
          </cell>
          <cell r="E961" t="str">
            <v>25V100MF(BP)</v>
          </cell>
          <cell r="F961" t="str">
            <v>SD045</v>
          </cell>
        </row>
        <row r="962">
          <cell r="C962">
            <v>6060420040</v>
          </cell>
          <cell r="D962" t="str">
            <v>+ｻﾗPﾀｲﾄ 2*4 FE ｸﾛｱｴﾝ</v>
          </cell>
          <cell r="E962" t="str">
            <v>+Sara P tight 2*4 FE BLK</v>
          </cell>
          <cell r="F962" t="str">
            <v>SD046</v>
          </cell>
        </row>
        <row r="963">
          <cell r="C963" t="str">
            <v>V060301160</v>
          </cell>
          <cell r="D963" t="str">
            <v>ﾀｯｸﾀｲﾄﾙ（赤）ﾀｰ70-41NR</v>
          </cell>
          <cell r="E963" t="str">
            <v>+Bind  2X4  FE NI (TOA)</v>
          </cell>
          <cell r="F963" t="str">
            <v>SF025</v>
          </cell>
        </row>
        <row r="964">
          <cell r="C964" t="str">
            <v>V323100150</v>
          </cell>
          <cell r="D964" t="str">
            <v>ﾀｯｸﾀｲﾄﾙ（赤）ﾀｰ70-41NR</v>
          </cell>
          <cell r="E964" t="str">
            <v>Cutting Seal 8MM（RED)</v>
          </cell>
          <cell r="F964" t="str">
            <v>SF005</v>
          </cell>
        </row>
        <row r="965">
          <cell r="C965">
            <v>7999910220</v>
          </cell>
          <cell r="D965" t="str">
            <v>Solder thread 0.8mm</v>
          </cell>
          <cell r="E965" t="str">
            <v>Solder thread 0.8mm</v>
          </cell>
          <cell r="F965" t="str">
            <v>SF017</v>
          </cell>
        </row>
        <row r="966">
          <cell r="C966">
            <v>7999910370</v>
          </cell>
          <cell r="D966" t="str">
            <v>Solder thread 1.0mm</v>
          </cell>
          <cell r="E966" t="str">
            <v>Solder thread 1.0mm</v>
          </cell>
          <cell r="F966" t="str">
            <v>SF018</v>
          </cell>
        </row>
        <row r="967">
          <cell r="C967">
            <v>7999910440</v>
          </cell>
          <cell r="D967" t="str">
            <v>Solder thread 1.2mm</v>
          </cell>
          <cell r="E967" t="str">
            <v>Solder thread 1.2mm</v>
          </cell>
          <cell r="F967" t="str">
            <v>SF019</v>
          </cell>
        </row>
        <row r="968">
          <cell r="C968">
            <v>7999910640</v>
          </cell>
          <cell r="D968" t="str">
            <v>Solder thread 1.6mm</v>
          </cell>
          <cell r="E968" t="str">
            <v>Solder thread 1.6mm</v>
          </cell>
          <cell r="F968" t="str">
            <v>SF020</v>
          </cell>
        </row>
        <row r="969">
          <cell r="C969">
            <v>1323117170</v>
          </cell>
          <cell r="D969" t="str">
            <v>ﾊﾞ-ｺ-ﾄﾞﾖｳﾗﾍﾞﾙ 56*135</v>
          </cell>
          <cell r="E969" t="str">
            <v>Bar Code Label 56*135</v>
          </cell>
          <cell r="F969" t="str">
            <v>SG001</v>
          </cell>
        </row>
        <row r="970">
          <cell r="C970">
            <v>6063200180</v>
          </cell>
          <cell r="D970" t="str">
            <v>-ｽﾜﾘﾂｷﾄﾒﾈｼﾞ 4*4FEﾎﾟﾘｼ-ﾙ</v>
          </cell>
          <cell r="E970" t="str">
            <v>Tometsuki Neji 4*4FE Poly Seal</v>
          </cell>
          <cell r="F970" t="str">
            <v>SG012</v>
          </cell>
        </row>
        <row r="971">
          <cell r="C971" t="str">
            <v>124041950A</v>
          </cell>
          <cell r="D971" t="str">
            <v>VC2110S ｽﾌﾟﾘﾝｸﾞ ｸﾛﾆｯｹﾙ</v>
          </cell>
          <cell r="E971" t="str">
            <v>VC2110S Spring BLK</v>
          </cell>
          <cell r="F971" t="str">
            <v>SG013</v>
          </cell>
        </row>
        <row r="972">
          <cell r="C972">
            <v>1023170550</v>
          </cell>
          <cell r="D972" t="str">
            <v>CCC300 ﾏｳﾝﾄｶﾅｸﾞ</v>
          </cell>
          <cell r="E972" t="str">
            <v>CCC300 Mount Cramp</v>
          </cell>
          <cell r="F972" t="str">
            <v>SG014</v>
          </cell>
        </row>
        <row r="973">
          <cell r="C973">
            <v>1020242450</v>
          </cell>
          <cell r="D973" t="str">
            <v>CCDｽﾍﾟｰｻ 0.8MM</v>
          </cell>
          <cell r="E973" t="str">
            <v>CCD Space 0.8MM</v>
          </cell>
          <cell r="F973" t="str">
            <v>SG015</v>
          </cell>
        </row>
        <row r="974">
          <cell r="C974">
            <v>1021511650</v>
          </cell>
          <cell r="D974" t="str">
            <v>D5.5 ｶｸﾂﾏﾐｶﾞｲﾄﾞ ﾀﾞｲ=1</v>
          </cell>
          <cell r="E974" t="str">
            <v>D5.5 Square Knob Guide Dia=1</v>
          </cell>
          <cell r="F974" t="str">
            <v>SG016</v>
          </cell>
        </row>
        <row r="975">
          <cell r="C975" t="str">
            <v>105026666A</v>
          </cell>
          <cell r="D975" t="str">
            <v>CCC250 ﾌｨﾙﾀｸｯｼｮﾝ</v>
          </cell>
          <cell r="E975" t="str">
            <v>CCC250 Filter Cushion</v>
          </cell>
          <cell r="F975" t="str">
            <v>SG017</v>
          </cell>
        </row>
        <row r="976">
          <cell r="C976">
            <v>1020245350</v>
          </cell>
          <cell r="D976" t="str">
            <v>SBB-213 ｽﾘｰﾌﾞL=13</v>
          </cell>
          <cell r="E976" t="str">
            <v>SBB-213 Sleeve L=13</v>
          </cell>
          <cell r="F976" t="str">
            <v>SG018</v>
          </cell>
        </row>
        <row r="977">
          <cell r="C977">
            <v>1230331670</v>
          </cell>
          <cell r="D977" t="str">
            <v>ｼﾞｬｯｸ SVJ-420100 4P</v>
          </cell>
          <cell r="E977" t="str">
            <v>Jack SVJ-420100 4P</v>
          </cell>
          <cell r="F977" t="str">
            <v>SG020</v>
          </cell>
        </row>
        <row r="978">
          <cell r="C978">
            <v>1023001760</v>
          </cell>
          <cell r="D978" t="str">
            <v>C-2900 ｺｳｶﾞｸ LPF 7.3*7.8</v>
          </cell>
          <cell r="E978" t="str">
            <v>C-2900 Kogaku LPF 7.3*7.8</v>
          </cell>
          <cell r="F978" t="str">
            <v>SG022</v>
          </cell>
        </row>
        <row r="979">
          <cell r="C979">
            <v>1312120750</v>
          </cell>
          <cell r="D979" t="str">
            <v>ﾃｲｶｸﾒｲﾊﾞﾝ ﾑｼﾞ 7ｾｯﾄ</v>
          </cell>
          <cell r="E979" t="str">
            <v>Blank Name Plate 7Set</v>
          </cell>
          <cell r="F979" t="str">
            <v>SH022</v>
          </cell>
        </row>
        <row r="980">
          <cell r="C980">
            <v>1023195690</v>
          </cell>
          <cell r="D980" t="str">
            <v>CCV20 ｻﾝｼﾞｸﾎﾙﾀﾞ-</v>
          </cell>
          <cell r="E980" t="str">
            <v>CCV20 Sanjiku Holder</v>
          </cell>
          <cell r="F980" t="str">
            <v>SH023</v>
          </cell>
        </row>
        <row r="981">
          <cell r="C981">
            <v>1240273410</v>
          </cell>
          <cell r="D981" t="str">
            <v>ﾀﾝｼﾀﾞｲ F2360AX-2P</v>
          </cell>
          <cell r="E981" t="str">
            <v>Terminal F2360AX-2P</v>
          </cell>
          <cell r="F981" t="str">
            <v>SH027</v>
          </cell>
        </row>
        <row r="982">
          <cell r="C982">
            <v>1230109510</v>
          </cell>
          <cell r="D982" t="str">
            <v>BNC HXC0328-01-010</v>
          </cell>
          <cell r="E982" t="str">
            <v>BNC HXC0328-01-010</v>
          </cell>
          <cell r="F982" t="str">
            <v>SH028</v>
          </cell>
        </row>
        <row r="983">
          <cell r="C983">
            <v>1210901060</v>
          </cell>
          <cell r="D983" t="str">
            <v>D1103 LEDﾗｲﾄ 2*4</v>
          </cell>
          <cell r="E983" t="str">
            <v>D1103 LED Light 2*4</v>
          </cell>
          <cell r="F983" t="str">
            <v>SJ004</v>
          </cell>
        </row>
        <row r="984">
          <cell r="C984">
            <v>1022507050</v>
          </cell>
          <cell r="D984" t="str">
            <v>ﾌﾟﾗｽﾁｯｸｱｼ NO1</v>
          </cell>
          <cell r="E984" t="str">
            <v>Rubber Foot OK-20</v>
          </cell>
          <cell r="F984" t="str">
            <v>SJ011</v>
          </cell>
        </row>
        <row r="985">
          <cell r="C985">
            <v>1210301330</v>
          </cell>
          <cell r="D985" t="str">
            <v>ﾌﾟﾗｽﾁｯｸｱｼ NO1</v>
          </cell>
          <cell r="E985" t="str">
            <v>Plastic Foot NO1</v>
          </cell>
          <cell r="F985" t="str">
            <v>SK004</v>
          </cell>
        </row>
        <row r="986">
          <cell r="C986">
            <v>1000321700</v>
          </cell>
          <cell r="D986" t="str">
            <v>ｽｲｯﾁﾝｸﾞﾃﾞﾝｹﾞﾝ LCA50S-24X</v>
          </cell>
          <cell r="E986" t="str">
            <v>Switching  Power Supply LCA50S-24X</v>
          </cell>
          <cell r="F986" t="str">
            <v>SK005</v>
          </cell>
        </row>
        <row r="987">
          <cell r="C987">
            <v>1210141590</v>
          </cell>
          <cell r="D987" t="str">
            <v>ﾂﾏﾐ ﾏﾙ13       WHT</v>
          </cell>
          <cell r="E987" t="str">
            <v>Round Knob13       WHT</v>
          </cell>
          <cell r="F987" t="str">
            <v>SL001</v>
          </cell>
        </row>
        <row r="988">
          <cell r="C988">
            <v>1110114030</v>
          </cell>
          <cell r="D988" t="str">
            <v>2SB940</v>
          </cell>
          <cell r="E988" t="str">
            <v>2SB940</v>
          </cell>
          <cell r="F988" t="str">
            <v>SL011</v>
          </cell>
        </row>
        <row r="989">
          <cell r="C989">
            <v>1210171470</v>
          </cell>
          <cell r="D989" t="str">
            <v>CDS16M 3.5*7 ﾂﾏﾐ</v>
          </cell>
          <cell r="E989" t="str">
            <v>CDS16M 3.5*7 Knob</v>
          </cell>
          <cell r="F989" t="str">
            <v>SN001</v>
          </cell>
        </row>
        <row r="990">
          <cell r="C990">
            <v>1210171300</v>
          </cell>
          <cell r="D990" t="str">
            <v>CDS16M 12*12 2ｼｮｸﾂﾏﾐ</v>
          </cell>
          <cell r="E990" t="str">
            <v>CDS16M 12*12 2 Color  Knob</v>
          </cell>
          <cell r="F990" t="str">
            <v>SN002</v>
          </cell>
        </row>
        <row r="991">
          <cell r="C991">
            <v>1010478450</v>
          </cell>
          <cell r="D991" t="str">
            <v>EV300R ﾌﾛﾝﾄｶﾊﾞ-</v>
          </cell>
          <cell r="E991" t="str">
            <v>EV300R Front Cover</v>
          </cell>
          <cell r="F991" t="str">
            <v>SN005</v>
          </cell>
        </row>
        <row r="992">
          <cell r="C992">
            <v>1154433940</v>
          </cell>
          <cell r="D992" t="str">
            <v>ﾉｲｽﾞﾌｨﾙﾀ SUP-J3G-E-2A</v>
          </cell>
          <cell r="E992" t="str">
            <v>Noise Filter SUP-J3G-E-2A</v>
          </cell>
          <cell r="F992" t="str">
            <v>SM005</v>
          </cell>
        </row>
        <row r="993">
          <cell r="C993">
            <v>6062512640</v>
          </cell>
          <cell r="D993" t="str">
            <v>6ｶｸﾎﾞﾙﾄ 3ﾃﾝｾﾑｽ 8*14 SUS</v>
          </cell>
          <cell r="E993" t="str">
            <v>Hexagon Bolt 3 ten semusu 8*14 SUS</v>
          </cell>
          <cell r="F993" t="str">
            <v>SO026</v>
          </cell>
        </row>
        <row r="994">
          <cell r="C994">
            <v>6063700860</v>
          </cell>
          <cell r="D994" t="str">
            <v>ﾜｯｼｬ M8*16*1.2ｺｶﾞﾀﾏﾙ SUS</v>
          </cell>
          <cell r="E994" t="str">
            <v>Washer M8*16*1.2 Kogatamaru SUS</v>
          </cell>
          <cell r="F994" t="str">
            <v>SO002</v>
          </cell>
        </row>
        <row r="995">
          <cell r="C995">
            <v>1023001630</v>
          </cell>
          <cell r="D995" t="str">
            <v>CCV40 ｺｳｶﾞｸLPF 8.4*8.9</v>
          </cell>
          <cell r="E995" t="str">
            <v>CCV40 Kogaku LPF 8.4*8.9</v>
          </cell>
          <cell r="F995" t="str">
            <v>SO004</v>
          </cell>
        </row>
        <row r="996">
          <cell r="C996" t="str">
            <v>122051863A</v>
          </cell>
          <cell r="D996" t="str">
            <v>CCV40 ｾﾞﾂｴﾝ ﾜｯｼｬ</v>
          </cell>
          <cell r="E996" t="str">
            <v>CCV40 Zetsuen Washer</v>
          </cell>
          <cell r="F996" t="str">
            <v>SO021</v>
          </cell>
        </row>
        <row r="997">
          <cell r="C997">
            <v>1240260230</v>
          </cell>
          <cell r="D997" t="str">
            <v xml:space="preserve">ﾀﾝｼﾀﾞｲ ML-800S1V-2P </v>
          </cell>
          <cell r="E997" t="str">
            <v xml:space="preserve">Terminal ML-800S1V-2P </v>
          </cell>
          <cell r="F997" t="str">
            <v>SO022</v>
          </cell>
        </row>
        <row r="998">
          <cell r="C998">
            <v>1240273500</v>
          </cell>
          <cell r="D998" t="str">
            <v>ｷﾊﾞﾝﾀﾝｼ F4077B S</v>
          </cell>
          <cell r="E998" t="str">
            <v>Kiban tanshi F4077B S</v>
          </cell>
          <cell r="F998" t="str">
            <v>SO023</v>
          </cell>
        </row>
        <row r="999">
          <cell r="C999">
            <v>1140183130</v>
          </cell>
          <cell r="D999" t="str">
            <v>PT-725</v>
          </cell>
          <cell r="E999" t="str">
            <v>PT-725</v>
          </cell>
          <cell r="F999" t="str">
            <v>SO024</v>
          </cell>
        </row>
        <row r="1000">
          <cell r="C1000">
            <v>1255113820</v>
          </cell>
          <cell r="D1000" t="str">
            <v>CC1100 ｺｰﾄﾞﾌﾞｯｼﾝｸﾞ</v>
          </cell>
          <cell r="E1000" t="str">
            <v>CC1100 Code Pushing</v>
          </cell>
          <cell r="F1000" t="str">
            <v>SO027</v>
          </cell>
        </row>
        <row r="1001">
          <cell r="C1001">
            <v>1230109620</v>
          </cell>
          <cell r="D1001" t="str">
            <v>BNC HXC0330-01-010 SW</v>
          </cell>
          <cell r="E1001" t="str">
            <v>BNC HXC0330-01-010 SW</v>
          </cell>
          <cell r="F1001" t="str">
            <v>SO029</v>
          </cell>
        </row>
        <row r="1002">
          <cell r="C1002">
            <v>1050517920</v>
          </cell>
          <cell r="D1002" t="str">
            <v>NTF1026-C02(12-5)ﾂｳｷｼｰﾄ</v>
          </cell>
          <cell r="E1002" t="str">
            <v>NTF1026-C02(12-5) Siuki Sheet</v>
          </cell>
          <cell r="F1002" t="str">
            <v>SO031</v>
          </cell>
        </row>
        <row r="1003">
          <cell r="C1003" t="str">
            <v>121018715A</v>
          </cell>
          <cell r="D1003" t="str">
            <v>CCV40 ﾌﾛﾝﾄｽｸﾘ-ﾝ</v>
          </cell>
          <cell r="E1003" t="str">
            <v>CCV40 Front Screen</v>
          </cell>
          <cell r="F1003" t="str">
            <v>SO032</v>
          </cell>
        </row>
        <row r="1004">
          <cell r="C1004">
            <v>1310632040</v>
          </cell>
          <cell r="D1004" t="str">
            <v>ｼｸﾞﾈﾁｬｰ H=5.5</v>
          </cell>
          <cell r="E1004" t="str">
            <v>Signature H=5.5</v>
          </cell>
          <cell r="F1004" t="str">
            <v>SO038</v>
          </cell>
        </row>
        <row r="1005">
          <cell r="C1005">
            <v>6060101260</v>
          </cell>
          <cell r="D1005" t="str">
            <v>+ﾅﾍﾞ 3*8 3ﾃﾝｾﾑｽ P4 SUS</v>
          </cell>
          <cell r="E1005" t="str">
            <v>+Nabe 3*8 3 ten semusu P4 SUS</v>
          </cell>
          <cell r="F1005" t="str">
            <v>SO039</v>
          </cell>
        </row>
        <row r="1006">
          <cell r="C1006">
            <v>1154608960</v>
          </cell>
          <cell r="D1006" t="str">
            <v>28.375MHZ UM-1</v>
          </cell>
          <cell r="E1006" t="str">
            <v>28.375MHZ UM-1</v>
          </cell>
          <cell r="F1006" t="str">
            <v>SO049</v>
          </cell>
        </row>
        <row r="1007">
          <cell r="C1007">
            <v>6060130480</v>
          </cell>
          <cell r="D1007" t="str">
            <v>0/2ｼｭ +ﾅﾍﾞ 2*4 FE NI</v>
          </cell>
          <cell r="E1007" t="str">
            <v>0/2 Syu +Nabe 2*4 FE NI</v>
          </cell>
          <cell r="F1007" t="str">
            <v>SO040</v>
          </cell>
        </row>
        <row r="1008">
          <cell r="C1008">
            <v>1140520870</v>
          </cell>
          <cell r="D1008" t="str">
            <v>C004B-1MH PB-FREE</v>
          </cell>
          <cell r="E1008" t="str">
            <v>C004B-1MH PB-FREE</v>
          </cell>
          <cell r="F1008" t="str">
            <v>SQ014</v>
          </cell>
        </row>
        <row r="1009">
          <cell r="C1009">
            <v>1010263560</v>
          </cell>
          <cell r="D1009" t="str">
            <v>CCV20 ﾄﾞ-ﾑｶﾊﾞ- ASSY</v>
          </cell>
          <cell r="E1009" t="str">
            <v>CCV20 Dom Cover ASSY</v>
          </cell>
          <cell r="F1009" t="str">
            <v>SQ015</v>
          </cell>
        </row>
        <row r="1010">
          <cell r="C1010">
            <v>1230333140</v>
          </cell>
          <cell r="E1010" t="str">
            <v>Pin Jack JPJ1025-01-010</v>
          </cell>
          <cell r="F1010" t="str">
            <v>SQ023</v>
          </cell>
        </row>
        <row r="1011">
          <cell r="C1011">
            <v>1233987940</v>
          </cell>
          <cell r="E1011" t="str">
            <v>4P 418FRW-4PS</v>
          </cell>
          <cell r="F1011" t="str">
            <v>SQ030</v>
          </cell>
        </row>
        <row r="1012">
          <cell r="C1012">
            <v>1240434150</v>
          </cell>
          <cell r="E1012" t="str">
            <v>4P 418MCW-4PS</v>
          </cell>
          <cell r="F1012" t="str">
            <v>SQ031</v>
          </cell>
        </row>
        <row r="1013">
          <cell r="C1013">
            <v>1152014350</v>
          </cell>
          <cell r="E1013" t="str">
            <v>SJ-7 SSHA-S(500G/CAN)</v>
          </cell>
          <cell r="F1013" t="str">
            <v>BA007</v>
          </cell>
        </row>
        <row r="1014">
          <cell r="C1014">
            <v>1152014350</v>
          </cell>
          <cell r="D1014" t="str">
            <v>MVY 25V 470MF</v>
          </cell>
          <cell r="E1014" t="str">
            <v>P1F-CV11CS LENS ﾁﾂﾌﾟ112*110</v>
          </cell>
          <cell r="F1014" t="str">
            <v>SC053</v>
          </cell>
        </row>
        <row r="1015">
          <cell r="C1015" t="str">
            <v>111115369X</v>
          </cell>
          <cell r="D1015" t="str">
            <v>CXD1030M CMOS T6  24ﾃｰﾌﾟ</v>
          </cell>
          <cell r="E1015" t="str">
            <v>MVY 25V 470MF</v>
          </cell>
          <cell r="F1015" t="str">
            <v>CT627</v>
          </cell>
        </row>
        <row r="1016">
          <cell r="C1016" t="str">
            <v>113420801X</v>
          </cell>
          <cell r="D1016" t="str">
            <v>MVY 25V 470MF</v>
          </cell>
          <cell r="E1016" t="str">
            <v>MVY 25V 470MF</v>
          </cell>
          <cell r="F1016" t="str">
            <v>CT721</v>
          </cell>
        </row>
        <row r="1017">
          <cell r="C1017" t="str">
            <v>111115369X</v>
          </cell>
          <cell r="D1017" t="str">
            <v>CXD1030M CMOS T6  24ﾃｰﾌﾟ</v>
          </cell>
          <cell r="E1017" t="str">
            <v>CXD1030M CMOS T6  24 Tape</v>
          </cell>
          <cell r="F1017" t="str">
            <v>CT627</v>
          </cell>
        </row>
        <row r="1018">
          <cell r="C1018">
            <v>6310600080</v>
          </cell>
          <cell r="D1018" t="str">
            <v>SECOM ｼｰﾙ (ｼｮｳ)</v>
          </cell>
          <cell r="E1018" t="str">
            <v>SECOM Seal (Mini)</v>
          </cell>
          <cell r="F1018" t="str">
            <v>SF006</v>
          </cell>
        </row>
        <row r="1019">
          <cell r="C1019">
            <v>1253202290</v>
          </cell>
          <cell r="D1019" t="str">
            <v>ﾃ-ﾌﾞﾙﾀｯﾌﾟ 4600BC-N</v>
          </cell>
          <cell r="E1019" t="str">
            <v>Table Tap WH2633TWP</v>
          </cell>
          <cell r="F1019" t="str">
            <v>SG004</v>
          </cell>
        </row>
        <row r="1020">
          <cell r="C1020">
            <v>1065301110</v>
          </cell>
          <cell r="D1020" t="str">
            <v>VC2200 ﾘﾝｸﾞﾘﾃｰﾅ</v>
          </cell>
          <cell r="E1020" t="str">
            <v>VC2200 Ring Ritena</v>
          </cell>
          <cell r="F1020" t="str">
            <v>SG019</v>
          </cell>
        </row>
        <row r="1021">
          <cell r="C1021">
            <v>1021543910</v>
          </cell>
          <cell r="D1021" t="str">
            <v>CCV10 ﾚﾝｽﾞﾏｳﾝﾄ</v>
          </cell>
          <cell r="E1021" t="str">
            <v>CCV10 Lens Mount</v>
          </cell>
          <cell r="F1021" t="str">
            <v>SG023</v>
          </cell>
        </row>
        <row r="1022">
          <cell r="C1022">
            <v>1021540740</v>
          </cell>
          <cell r="D1022" t="str">
            <v>CCC300 ﾏｳﾝﾄﾍﾞｰｽ</v>
          </cell>
          <cell r="E1022" t="str">
            <v>CCC300 Mount Base</v>
          </cell>
          <cell r="F1022" t="str">
            <v>SG027</v>
          </cell>
        </row>
        <row r="1023">
          <cell r="C1023" t="str">
            <v>101171207A</v>
          </cell>
          <cell r="D1023" t="str">
            <v>VC2300 ｶﾑ</v>
          </cell>
          <cell r="E1023" t="str">
            <v>VC2300 Cam</v>
          </cell>
          <cell r="F1023" t="str">
            <v>SG028</v>
          </cell>
        </row>
        <row r="1024">
          <cell r="C1024">
            <v>1020517970</v>
          </cell>
          <cell r="D1024" t="str">
            <v>VC2200 ｶﾊﾞｰ</v>
          </cell>
          <cell r="E1024" t="str">
            <v>VC2200 Cover</v>
          </cell>
          <cell r="F1024" t="str">
            <v>SH010</v>
          </cell>
        </row>
        <row r="1025">
          <cell r="C1025">
            <v>1210334820</v>
          </cell>
          <cell r="D1025" t="str">
            <v>CC1000 ﾋﾞｼﾞｺﾝｶﾊﾞｰ</v>
          </cell>
          <cell r="E1025" t="str">
            <v>CC1000 Bigicon Cover</v>
          </cell>
          <cell r="F1025" t="str">
            <v>SH011</v>
          </cell>
        </row>
        <row r="1026">
          <cell r="C1026">
            <v>1230206640</v>
          </cell>
          <cell r="D1026" t="str">
            <v>Dｻﾌﾞｼ-ﾙﾄﾞｶﾊﾞ-J-C25-2C25P</v>
          </cell>
          <cell r="E1026" t="str">
            <v>D Sub Shield CoverJ-C25-2C25P</v>
          </cell>
          <cell r="F1026" t="str">
            <v>SN003</v>
          </cell>
        </row>
        <row r="1027">
          <cell r="C1027">
            <v>9991500050</v>
          </cell>
          <cell r="D1027" t="str">
            <v>SD-3 27.0MHz T/R 24ﾃｰﾌﾟ</v>
          </cell>
          <cell r="E1027" t="str">
            <v>Ink Ribbon (B110A) 64mm*300M</v>
          </cell>
          <cell r="F1027" t="str">
            <v>CT681</v>
          </cell>
        </row>
        <row r="1028">
          <cell r="C1028" t="str">
            <v>115460591X</v>
          </cell>
          <cell r="D1028" t="str">
            <v>SD-3 19.6608MHz T/R24ﾃｰﾌ</v>
          </cell>
          <cell r="E1028" t="str">
            <v>SD-3 19.6608MHz T/R24 Tape</v>
          </cell>
          <cell r="F1028" t="str">
            <v>CT679</v>
          </cell>
        </row>
        <row r="1029">
          <cell r="C1029" t="str">
            <v>115461383X</v>
          </cell>
          <cell r="D1029" t="str">
            <v>SD-3 27.0MHz T/R 24ﾃｰﾌﾟ</v>
          </cell>
          <cell r="E1029" t="str">
            <v>SD-3 27.0MHz T/R 24 Tape</v>
          </cell>
          <cell r="F1029" t="str">
            <v>CT681</v>
          </cell>
        </row>
        <row r="1030">
          <cell r="C1030" t="str">
            <v>115461163X</v>
          </cell>
          <cell r="D1030" t="str">
            <v>SD-3 12.288MHz   24ﾃ-ﾌﾟ</v>
          </cell>
          <cell r="E1030" t="str">
            <v>SD-3 12.288MHz   24 Tape</v>
          </cell>
          <cell r="F1030" t="str">
            <v>CT682</v>
          </cell>
        </row>
        <row r="1031">
          <cell r="C1031">
            <v>1154604900</v>
          </cell>
          <cell r="D1031" t="str">
            <v>HC-49U 14.31818M 17P KDK</v>
          </cell>
          <cell r="E1031" t="str">
            <v>HC-49U 14.31818M 17P KDK</v>
          </cell>
          <cell r="F1031" t="str">
            <v>SB015</v>
          </cell>
        </row>
        <row r="1032">
          <cell r="C1032">
            <v>1154605660</v>
          </cell>
          <cell r="D1032" t="str">
            <v>HC-49/U 28.63636MHz KDK</v>
          </cell>
          <cell r="E1032" t="str">
            <v>HC-49/U 28.63636MHz KDK</v>
          </cell>
          <cell r="F1032" t="str">
            <v>SC011</v>
          </cell>
        </row>
        <row r="1033">
          <cell r="C1033">
            <v>1111231020</v>
          </cell>
          <cell r="D1033" t="str">
            <v>BU6720GS</v>
          </cell>
          <cell r="E1033" t="str">
            <v>BU6720GS</v>
          </cell>
          <cell r="F1033" t="str">
            <v>CT916</v>
          </cell>
        </row>
        <row r="1034">
          <cell r="C1034">
            <v>1111231130</v>
          </cell>
          <cell r="D1034" t="str">
            <v>HD49323AF</v>
          </cell>
          <cell r="E1034" t="str">
            <v>HD49323AF</v>
          </cell>
          <cell r="F1034" t="str">
            <v>CT917</v>
          </cell>
        </row>
        <row r="1035">
          <cell r="C1035">
            <v>1111231260</v>
          </cell>
          <cell r="D1035" t="str">
            <v>UPD780054GK-A16-9EU</v>
          </cell>
          <cell r="E1035" t="str">
            <v>UPD780054GK-A16-9EU</v>
          </cell>
          <cell r="F1035" t="str">
            <v>CT918</v>
          </cell>
        </row>
        <row r="1036">
          <cell r="C1036">
            <v>1111232630</v>
          </cell>
          <cell r="D1036" t="str">
            <v>UPD780054GK TOAROM2</v>
          </cell>
          <cell r="E1036" t="str">
            <v>UPD780054GK-A19-9EU</v>
          </cell>
          <cell r="F1036" t="str">
            <v>CT919</v>
          </cell>
        </row>
        <row r="1037">
          <cell r="C1037">
            <v>1113169440</v>
          </cell>
          <cell r="D1037" t="str">
            <v>SR02120</v>
          </cell>
          <cell r="E1037" t="str">
            <v>SR02120</v>
          </cell>
          <cell r="F1037" t="str">
            <v>CT920</v>
          </cell>
        </row>
        <row r="1038">
          <cell r="C1038">
            <v>1113169530</v>
          </cell>
          <cell r="D1038" t="str">
            <v>HD49334F</v>
          </cell>
          <cell r="E1038" t="str">
            <v>HD49334F</v>
          </cell>
          <cell r="F1038" t="str">
            <v>CT921</v>
          </cell>
        </row>
        <row r="1039">
          <cell r="C1039" t="str">
            <v>115221295D</v>
          </cell>
          <cell r="D1039" t="str">
            <v>CMS40P MAIN P4G 230*310</v>
          </cell>
          <cell r="E1039" t="str">
            <v>CMS40P MAIN P4G 230*310</v>
          </cell>
          <cell r="F1039" t="str">
            <v>CP001</v>
          </cell>
        </row>
        <row r="1040">
          <cell r="C1040">
            <v>1152219160</v>
          </cell>
          <cell r="D1040" t="str">
            <v>P6G-CMS161D MAIN 230*330</v>
          </cell>
          <cell r="E1040" t="str">
            <v>P6G-CMS161D MAIN 230*330</v>
          </cell>
          <cell r="F1040" t="str">
            <v>CP002</v>
          </cell>
        </row>
        <row r="1041">
          <cell r="C1041">
            <v>1152706550</v>
          </cell>
          <cell r="D1041" t="str">
            <v>CMS40P-SUB-PCB ｷﾊﾞﾝ</v>
          </cell>
          <cell r="E1041" t="str">
            <v xml:space="preserve">CMS40P-SUB-PCB </v>
          </cell>
          <cell r="F1041" t="str">
            <v>CP003</v>
          </cell>
        </row>
        <row r="1042">
          <cell r="C1042">
            <v>1152707890</v>
          </cell>
          <cell r="D1042" t="str">
            <v>P2G-CMS160D SW   154*330</v>
          </cell>
          <cell r="E1042" t="str">
            <v>P2G-CMS160D SW   154*330</v>
          </cell>
          <cell r="F1042" t="str">
            <v>CP004</v>
          </cell>
        </row>
        <row r="1043">
          <cell r="C1043">
            <v>1152707960</v>
          </cell>
          <cell r="D1043" t="str">
            <v>P4G-CMS90D SW    154*318</v>
          </cell>
          <cell r="E1043" t="str">
            <v>P4G-CMS90D SW    154*318</v>
          </cell>
          <cell r="F1043" t="str">
            <v>CP005</v>
          </cell>
        </row>
        <row r="1044">
          <cell r="C1044">
            <v>1152708310</v>
          </cell>
          <cell r="D1044" t="str">
            <v>P2G-CMS160D BNC  180*310</v>
          </cell>
          <cell r="E1044" t="str">
            <v>P2G-CMS160D BNC  180*310</v>
          </cell>
          <cell r="F1044" t="str">
            <v>CP006</v>
          </cell>
        </row>
        <row r="1045">
          <cell r="C1045">
            <v>1152708480</v>
          </cell>
          <cell r="D1045" t="str">
            <v>P2G-CMS90D BNC   154*311</v>
          </cell>
          <cell r="E1045" t="str">
            <v>P2G-CMS90D BNC   154*311</v>
          </cell>
          <cell r="F1045" t="str">
            <v>CP007</v>
          </cell>
        </row>
        <row r="1046">
          <cell r="C1046" t="str">
            <v>115221905B</v>
          </cell>
          <cell r="D1046" t="str">
            <v>P6G-TCR0350 FRONT PCB</v>
          </cell>
          <cell r="E1046" t="str">
            <v>P6G-TCR0350 FRONT PCB</v>
          </cell>
          <cell r="F1046" t="str">
            <v>CP013</v>
          </cell>
        </row>
        <row r="1047">
          <cell r="C1047" t="str">
            <v>115221929B</v>
          </cell>
          <cell r="D1047" t="str">
            <v>P6G-CC110 187*154</v>
          </cell>
          <cell r="E1047" t="str">
            <v>P6G-CC110 187*154</v>
          </cell>
          <cell r="F1047" t="str">
            <v>CP023</v>
          </cell>
        </row>
        <row r="1048">
          <cell r="C1048">
            <v>1152220070</v>
          </cell>
          <cell r="D1048" t="str">
            <v>P4G-CV14 POWER</v>
          </cell>
          <cell r="E1048" t="str">
            <v>P4G-CV14 POWER</v>
          </cell>
          <cell r="F1048" t="str">
            <v>CP021</v>
          </cell>
        </row>
        <row r="1049">
          <cell r="C1049">
            <v>1152711590</v>
          </cell>
          <cell r="D1049" t="str">
            <v>P2G-CV14 REAR 112*116</v>
          </cell>
          <cell r="E1049" t="str">
            <v>P2G-CV14 REAR 112*116</v>
          </cell>
          <cell r="F1049" t="str">
            <v>CP022</v>
          </cell>
        </row>
        <row r="1050">
          <cell r="C1050" t="str">
            <v>115270857B</v>
          </cell>
          <cell r="D1050" t="str">
            <v>P2G-CP10ALCOMPPCB154*145</v>
          </cell>
          <cell r="E1050" t="str">
            <v>P2G-CP10ALCOMPPCB154*145</v>
          </cell>
          <cell r="F1050" t="str">
            <v>CP008</v>
          </cell>
        </row>
        <row r="1051">
          <cell r="C1051" t="str">
            <v>115270893B</v>
          </cell>
          <cell r="D1051" t="str">
            <v>P2G-CP40SAL COMP 230*230</v>
          </cell>
          <cell r="E1051" t="str">
            <v>P2G-CP40SAL COMP 230*230</v>
          </cell>
          <cell r="F1051" t="str">
            <v>CP009</v>
          </cell>
        </row>
        <row r="1052">
          <cell r="C1052">
            <v>1152124190</v>
          </cell>
          <cell r="D1052" t="str">
            <v>P2G-CPV09 FRONT 154*212</v>
          </cell>
          <cell r="E1052" t="str">
            <v>P2G-CPV09 FRONT 154*212</v>
          </cell>
          <cell r="F1052" t="str">
            <v>CP010</v>
          </cell>
        </row>
        <row r="1053">
          <cell r="C1053" t="str">
            <v>115212408B</v>
          </cell>
          <cell r="D1053" t="str">
            <v>P2G-CPV09 POWER 154*164</v>
          </cell>
          <cell r="E1053" t="str">
            <v>P2G-CPV09 POWER 154*164</v>
          </cell>
          <cell r="F1053" t="str">
            <v>CP011</v>
          </cell>
        </row>
        <row r="1054">
          <cell r="C1054" t="str">
            <v>115271085A</v>
          </cell>
          <cell r="D1054" t="str">
            <v>P2G-CPV09 MAIN 230*270</v>
          </cell>
          <cell r="E1054" t="str">
            <v>P2G-CPV09 MAIN 230*270</v>
          </cell>
          <cell r="F1054" t="str">
            <v>CP012</v>
          </cell>
        </row>
        <row r="1055">
          <cell r="C1055" t="str">
            <v>115280641B</v>
          </cell>
          <cell r="D1055" t="str">
            <v>P4G-TCR0350 POWER PCB</v>
          </cell>
          <cell r="E1055" t="str">
            <v>P4G-TCR0350 POWER PCB</v>
          </cell>
          <cell r="F1055" t="str">
            <v>CP014</v>
          </cell>
        </row>
        <row r="1056">
          <cell r="C1056">
            <v>1152711400</v>
          </cell>
          <cell r="D1056" t="str">
            <v>P2G-CV11 REAR 112*116</v>
          </cell>
          <cell r="E1056" t="str">
            <v>P2G-CV11 REAR 112*116</v>
          </cell>
          <cell r="F1056" t="str">
            <v>CP015</v>
          </cell>
        </row>
        <row r="1057">
          <cell r="C1057">
            <v>1152711950</v>
          </cell>
          <cell r="D1057" t="str">
            <v>P2G-CPV04 ﾌｸｺﾞｳ 236*180</v>
          </cell>
          <cell r="E1057" t="str">
            <v>P2G-CPV04 Fukugo 236*180</v>
          </cell>
          <cell r="F1057" t="str">
            <v>CP016</v>
          </cell>
        </row>
        <row r="1058">
          <cell r="C1058">
            <v>1152806740</v>
          </cell>
          <cell r="D1058" t="str">
            <v>P4G-CV40 POWER 112*186</v>
          </cell>
          <cell r="E1058" t="str">
            <v>P4G-CV40 POWER 112*186</v>
          </cell>
          <cell r="F1058" t="str">
            <v>CP017</v>
          </cell>
        </row>
        <row r="1059">
          <cell r="C1059">
            <v>1152807110</v>
          </cell>
          <cell r="D1059" t="str">
            <v>P4G-CV20 POWER 112*124</v>
          </cell>
          <cell r="E1059" t="str">
            <v>P4G-CV20 POWER 112*124</v>
          </cell>
          <cell r="F1059" t="str">
            <v>CP019</v>
          </cell>
        </row>
        <row r="1060">
          <cell r="C1060">
            <v>1152713350</v>
          </cell>
          <cell r="D1060" t="str">
            <v>P2G-CP11AL ﾌｸｺﾞｳ 230*260 G</v>
          </cell>
          <cell r="E1060" t="str">
            <v>P2G-CP11AL Fukugou 230*260 G</v>
          </cell>
          <cell r="F1060" t="str">
            <v>CP026</v>
          </cell>
        </row>
        <row r="1061">
          <cell r="C1061" t="str">
            <v>111317194X</v>
          </cell>
          <cell r="D1061" t="str">
            <v>TC4S11F      TE85L ﾁｯﾌﾟT</v>
          </cell>
          <cell r="E1061" t="str">
            <v>TC4S11F  TE85L CHIP</v>
          </cell>
          <cell r="F1061" t="str">
            <v>CT024</v>
          </cell>
        </row>
        <row r="1062">
          <cell r="C1062" t="str">
            <v>111310483X</v>
          </cell>
          <cell r="D1062" t="str">
            <v>TC7S14F     TE85L  ﾁｯﾌﾟT</v>
          </cell>
          <cell r="E1062" t="str">
            <v>TC7S14F     TE85L  CHIP</v>
          </cell>
          <cell r="F1062" t="str">
            <v>CT029</v>
          </cell>
        </row>
        <row r="1063">
          <cell r="C1063" t="str">
            <v>111066748X</v>
          </cell>
          <cell r="D1063" t="str">
            <v>NJM2241M  T1    24MMﾃ-ﾌﾟ</v>
          </cell>
          <cell r="E1063" t="str">
            <v>NJM2241TE1 24mm</v>
          </cell>
          <cell r="F1063" t="str">
            <v>CT603</v>
          </cell>
        </row>
        <row r="1064">
          <cell r="C1064" t="str">
            <v>111066757X</v>
          </cell>
          <cell r="D1064" t="str">
            <v>NJM2103M  TE3   12MMﾃｰﾌﾟ</v>
          </cell>
          <cell r="E1064" t="str">
            <v>NJM12103 TE3 12mm</v>
          </cell>
          <cell r="F1064" t="str">
            <v>CT604</v>
          </cell>
        </row>
        <row r="1065">
          <cell r="C1065" t="str">
            <v>111068625X</v>
          </cell>
          <cell r="D1065" t="str">
            <v>NJM2520M  TE1  16ﾃｰﾌﾟ</v>
          </cell>
          <cell r="E1065" t="str">
            <v>NJM2520M  TE1  16mm</v>
          </cell>
          <cell r="F1065" t="str">
            <v>CT610</v>
          </cell>
        </row>
        <row r="1066">
          <cell r="C1066" t="str">
            <v>113326062X</v>
          </cell>
          <cell r="D1066" t="str">
            <v>MVK 10V 220MF 24ﾃｰﾌﾟ</v>
          </cell>
          <cell r="E1066" t="str">
            <v>MVK 10V 220MF 24mm</v>
          </cell>
          <cell r="F1066" t="str">
            <v>CT653</v>
          </cell>
        </row>
        <row r="1067">
          <cell r="C1067" t="str">
            <v>113329915X</v>
          </cell>
          <cell r="D1067" t="str">
            <v>PXA 10VC 270MF  TAPING</v>
          </cell>
          <cell r="E1067" t="str">
            <v>PXA 10VC 270MF  TAPING</v>
          </cell>
          <cell r="F1067" t="str">
            <v>CT668</v>
          </cell>
        </row>
        <row r="1068">
          <cell r="C1068" t="str">
            <v>113329928X</v>
          </cell>
          <cell r="D1068" t="str">
            <v>PXA 6.3VC 330MF  TAPING</v>
          </cell>
          <cell r="E1068" t="str">
            <v>PXA 6.3VC 330MF  TAPING</v>
          </cell>
          <cell r="F1068" t="str">
            <v>CT669</v>
          </cell>
        </row>
        <row r="1069">
          <cell r="C1069" t="str">
            <v>114110774X</v>
          </cell>
          <cell r="D1069" t="str">
            <v>WTU1800 ｹﾝﾊﾟｺｲﾙ TAPING</v>
          </cell>
          <cell r="E1069" t="str">
            <v>WTU1800 Coil CP55 TAPING</v>
          </cell>
          <cell r="F1069" t="str">
            <v>CT704</v>
          </cell>
        </row>
        <row r="1070">
          <cell r="C1070" t="str">
            <v>114198158X</v>
          </cell>
          <cell r="D1070" t="str">
            <v>CDRH74 39MH       16ﾃｰﾌﾟ</v>
          </cell>
          <cell r="E1070" t="str">
            <v>Coil CDRH74 39MH       16 Tape</v>
          </cell>
          <cell r="F1070" t="str">
            <v>CT705</v>
          </cell>
        </row>
        <row r="1071">
          <cell r="C1071">
            <v>1010479190</v>
          </cell>
          <cell r="D1071" t="str">
            <v>CMS40P ﾌﾛﾝﾄﾊﾟﾈﾙ ﾇﾘ</v>
          </cell>
          <cell r="E1071" t="str">
            <v>CMS40P Front Panel</v>
          </cell>
          <cell r="F1071" t="str">
            <v>PA007</v>
          </cell>
        </row>
        <row r="1072">
          <cell r="C1072" t="str">
            <v>101048196A</v>
          </cell>
          <cell r="D1072" t="str">
            <v>CMS90S ﾌﾛﾝﾄﾊﾟﾈﾙ ﾇﾘ</v>
          </cell>
          <cell r="E1072" t="str">
            <v>CMS90S Front Panel</v>
          </cell>
          <cell r="F1072" t="str">
            <v>PA010</v>
          </cell>
        </row>
        <row r="1073">
          <cell r="C1073" t="str">
            <v>101048174A</v>
          </cell>
          <cell r="D1073" t="str">
            <v>CMS160S ﾌﾛﾝﾄﾊﾟﾈﾙ ﾇﾘ</v>
          </cell>
          <cell r="E1073" t="str">
            <v>CMS160S Front Panel</v>
          </cell>
          <cell r="F1073" t="str">
            <v>PA011</v>
          </cell>
        </row>
        <row r="1074">
          <cell r="C1074">
            <v>1010487500</v>
          </cell>
          <cell r="D1074" t="str">
            <v>CPV04 ﾌﾛﾝﾄﾊﾟﾈﾙ ﾇﾘ､ｼﾙｸ</v>
          </cell>
          <cell r="E1074" t="str">
            <v>CPV04 Front Panel W/silk printing</v>
          </cell>
          <cell r="F1074" t="str">
            <v>PA012</v>
          </cell>
        </row>
        <row r="1075">
          <cell r="C1075" t="str">
            <v>114017309C</v>
          </cell>
          <cell r="D1075" t="str">
            <v>PT-651</v>
          </cell>
          <cell r="E1075" t="str">
            <v>PT-651 Power Transformer</v>
          </cell>
          <cell r="F1075" t="str">
            <v>SA054</v>
          </cell>
        </row>
        <row r="1076">
          <cell r="C1076">
            <v>1240432370</v>
          </cell>
          <cell r="D1076" t="str">
            <v>ｼﾞｬﾝﾊﾟ-ｾﾝ IPS-1034-1 5MM</v>
          </cell>
          <cell r="E1076" t="str">
            <v>Jumper 0.6*4.6*3/5*4.6</v>
          </cell>
          <cell r="F1076" t="str">
            <v>SB004</v>
          </cell>
        </row>
        <row r="1077">
          <cell r="C1077">
            <v>1151210120</v>
          </cell>
          <cell r="D1077" t="str">
            <v>SSTP12P-06R ｽﾗｲﾄﾞｽｲｯﾁ</v>
          </cell>
          <cell r="E1077" t="str">
            <v>SSTP12P-06R Slide SW</v>
          </cell>
          <cell r="F1077" t="str">
            <v>SB005</v>
          </cell>
        </row>
        <row r="1078">
          <cell r="C1078">
            <v>1141954010</v>
          </cell>
          <cell r="D1078" t="str">
            <v>RCR-664D 100MH</v>
          </cell>
          <cell r="E1078" t="str">
            <v>RCR-664D 101K</v>
          </cell>
          <cell r="F1078" t="str">
            <v>SB007</v>
          </cell>
        </row>
        <row r="1079">
          <cell r="C1079">
            <v>1141107160</v>
          </cell>
          <cell r="D1079" t="str">
            <v>P-S7B 10.7M FM-DETｺｲﾙ</v>
          </cell>
          <cell r="E1079" t="str">
            <v>P-S7B 10.7M FM-DET Coil</v>
          </cell>
          <cell r="F1079" t="str">
            <v>SB010</v>
          </cell>
        </row>
        <row r="1080">
          <cell r="C1080">
            <v>1110831650</v>
          </cell>
          <cell r="D1080" t="str">
            <v>MO34PC LED(RED)</v>
          </cell>
          <cell r="E1080" t="str">
            <v>MO34PC LED(RED)</v>
          </cell>
          <cell r="F1080" t="str">
            <v>SB012</v>
          </cell>
        </row>
        <row r="1081">
          <cell r="C1081">
            <v>1151224170</v>
          </cell>
          <cell r="D1081" t="str">
            <v>SHB-239-05B SLIDE SWITCH</v>
          </cell>
          <cell r="E1081" t="str">
            <v>SHB-23P-05B Slide Switch</v>
          </cell>
          <cell r="F1081" t="str">
            <v>SB014</v>
          </cell>
        </row>
        <row r="1082">
          <cell r="C1082">
            <v>1110831780</v>
          </cell>
          <cell r="D1082" t="str">
            <v>MO34GC LED(GRN)</v>
          </cell>
          <cell r="E1082" t="str">
            <v>MO34GC LED(GRN)</v>
          </cell>
          <cell r="F1082" t="str">
            <v>SB017</v>
          </cell>
        </row>
        <row r="1083">
          <cell r="C1083">
            <v>1140518570</v>
          </cell>
          <cell r="D1083" t="str">
            <v>RCH-110 391K</v>
          </cell>
          <cell r="E1083" t="str">
            <v>RCH-110 391K</v>
          </cell>
          <cell r="F1083" t="str">
            <v>SB019</v>
          </cell>
        </row>
        <row r="1084">
          <cell r="C1084">
            <v>1240271870</v>
          </cell>
          <cell r="D1084" t="str">
            <v>ST-311-9PH</v>
          </cell>
          <cell r="E1084" t="str">
            <v>ST-311-9PH</v>
          </cell>
          <cell r="F1084" t="str">
            <v>SB025</v>
          </cell>
        </row>
        <row r="1085">
          <cell r="C1085">
            <v>1230332970</v>
          </cell>
          <cell r="D1085" t="str">
            <v>JPJ2022-01-010 ﾋﾟﾝｼｬｯｸ</v>
          </cell>
          <cell r="E1085" t="str">
            <v>WTJ032-04BB</v>
          </cell>
          <cell r="F1085" t="str">
            <v>SB027</v>
          </cell>
        </row>
        <row r="1086">
          <cell r="C1086">
            <v>1010845500</v>
          </cell>
          <cell r="D1086" t="str">
            <v>Heat sink 2511-50</v>
          </cell>
          <cell r="E1086" t="str">
            <v>Heat Sink 2511-50</v>
          </cell>
          <cell r="F1086" t="str">
            <v>SB029</v>
          </cell>
        </row>
        <row r="1087">
          <cell r="C1087">
            <v>1020240920</v>
          </cell>
          <cell r="D1087" t="str">
            <v>CMS160D LEDｽﾍﾟｰｻ H4.5</v>
          </cell>
          <cell r="E1087" t="str">
            <v>CMS160D Led Spacer Led-4.2</v>
          </cell>
          <cell r="F1087" t="str">
            <v>SB032</v>
          </cell>
        </row>
        <row r="1088">
          <cell r="C1088">
            <v>1155117270</v>
          </cell>
          <cell r="D1088" t="str">
            <v>CMS160D ﾗﾊﾞ-ｽｲｯﾁ</v>
          </cell>
          <cell r="E1088" t="str">
            <v>CMS160D Rubber Keypad</v>
          </cell>
          <cell r="F1088" t="str">
            <v>SB036</v>
          </cell>
        </row>
        <row r="1089">
          <cell r="C1089">
            <v>1021539650</v>
          </cell>
          <cell r="D1089" t="str">
            <v>CMS160D ﾃﾞﾝｹﾞﾝﾂﾏﾐｶﾞｲﾄﾞ</v>
          </cell>
          <cell r="E1089" t="str">
            <v>CMS160D Knob Guide</v>
          </cell>
          <cell r="F1089" t="str">
            <v>SB041</v>
          </cell>
        </row>
        <row r="1090">
          <cell r="C1090" t="str">
            <v>V063800260</v>
          </cell>
          <cell r="D1090" t="str">
            <v>Sﾜｯｼｬ M4 SWHR4 ZNC</v>
          </cell>
          <cell r="E1090" t="str">
            <v>S Washer M4 SWHR4 ZNC</v>
          </cell>
          <cell r="F1090" t="str">
            <v>SB042</v>
          </cell>
        </row>
        <row r="1091">
          <cell r="C1091">
            <v>1230208390</v>
          </cell>
          <cell r="D1091" t="str">
            <v>Dｻﾌﾞｼ-ﾙﾄﾞｶﾊﾞ-J-C25-1C</v>
          </cell>
          <cell r="E1091" t="str">
            <v>D Sub Shield CoverJ-C25-2C25-1C</v>
          </cell>
          <cell r="F1091" t="str">
            <v>SB043</v>
          </cell>
        </row>
        <row r="1092">
          <cell r="C1092">
            <v>1010845050</v>
          </cell>
          <cell r="D1092" t="str">
            <v>ﾎｳﾈﾂｼｰﾄ 30*30 T=4.5</v>
          </cell>
          <cell r="E1092" t="str">
            <v>P300 Conductor Rubber 30x30x4.5(t)mm</v>
          </cell>
          <cell r="F1092" t="str">
            <v>SB053</v>
          </cell>
        </row>
        <row r="1093">
          <cell r="C1093">
            <v>1230211570</v>
          </cell>
          <cell r="D1093" t="str">
            <v>DｻﾌﾞｺﾈｸﾀP/N103-0096-01</v>
          </cell>
          <cell r="E1093" t="str">
            <v>D Sub Connetor P/N103-0096-01</v>
          </cell>
          <cell r="F1093" t="str">
            <v>SC013</v>
          </cell>
        </row>
        <row r="1094">
          <cell r="C1094">
            <v>1141950430</v>
          </cell>
          <cell r="D1094" t="str">
            <v>RCH-895-101K ｺｲﾙ</v>
          </cell>
          <cell r="E1094" t="str">
            <v>RCH-895-101K Coil</v>
          </cell>
          <cell r="F1094" t="str">
            <v>SC015</v>
          </cell>
        </row>
        <row r="1095">
          <cell r="C1095">
            <v>1350105380</v>
          </cell>
          <cell r="D1095" t="str">
            <v>TOAﾃｰﾌﾟ 48ﾐﾘ*50M(TWA)</v>
          </cell>
          <cell r="E1095" t="str">
            <v>TOA Tape (48*50M）</v>
          </cell>
          <cell r="F1095" t="str">
            <v>SC017</v>
          </cell>
        </row>
        <row r="1096">
          <cell r="C1096">
            <v>1021114510</v>
          </cell>
          <cell r="D1096" t="str">
            <v>YW450 ｶﾅｸﾞﾓﾄﾞｼﾊﾞﾈ</v>
          </cell>
          <cell r="E1096" t="str">
            <v>YW450 Spring</v>
          </cell>
          <cell r="F1096" t="str">
            <v>SC020</v>
          </cell>
        </row>
        <row r="1097">
          <cell r="C1097" t="str">
            <v>102215706A</v>
          </cell>
          <cell r="D1097" t="str">
            <v>C-CC10ZL ｼ-ﾙﾄﾞｵｻｴｶﾅｸﾞ</v>
          </cell>
          <cell r="E1097" t="str">
            <v>Clip for C-CC10ZL</v>
          </cell>
          <cell r="F1097" t="str">
            <v>SC021</v>
          </cell>
        </row>
        <row r="1098">
          <cell r="C1098">
            <v>1021541190</v>
          </cell>
          <cell r="D1098" t="str">
            <v>TCR0420 ﾏｳﾝﾄﾍﾞｰｽ</v>
          </cell>
          <cell r="E1098" t="str">
            <v>TCR0420 Mount base</v>
          </cell>
          <cell r="F1098" t="str">
            <v>SC025</v>
          </cell>
        </row>
        <row r="1099">
          <cell r="C1099">
            <v>1253182000</v>
          </cell>
          <cell r="D1099" t="str">
            <v>+ﾊﾞｲﾝﾄﾞBﾀｲﾄ 3X8  FE NI</v>
          </cell>
          <cell r="E1099" t="str">
            <v>YA-304 UL POWER CORD</v>
          </cell>
          <cell r="F1099" t="str">
            <v>SC050</v>
          </cell>
        </row>
        <row r="1100">
          <cell r="C1100" t="str">
            <v>V063100650</v>
          </cell>
          <cell r="D1100" t="str">
            <v>+ﾊﾞｲﾝﾄﾞBﾀｲﾄ 4X10 FE ZNC</v>
          </cell>
          <cell r="E1100" t="str">
            <v>+Bind B 4X10 FE ZNC</v>
          </cell>
          <cell r="F1100" t="str">
            <v>SD001</v>
          </cell>
        </row>
        <row r="1101">
          <cell r="C1101" t="str">
            <v>V063100780</v>
          </cell>
          <cell r="D1101" t="str">
            <v>+ﾊﾞｲﾝﾄﾞBﾀｲﾄ 3X8  FE NI</v>
          </cell>
          <cell r="E1101" t="str">
            <v>+Bind B 3X8  FE NI</v>
          </cell>
          <cell r="F1101" t="str">
            <v>SD002</v>
          </cell>
        </row>
        <row r="1102">
          <cell r="C1102" t="str">
            <v>V063800130</v>
          </cell>
          <cell r="D1102" t="str">
            <v>Sﾜｯｼｬ M3   FE ZNC</v>
          </cell>
          <cell r="E1102" t="str">
            <v>S Washer M3   FE ZNC</v>
          </cell>
          <cell r="F1102" t="str">
            <v>SD003</v>
          </cell>
        </row>
        <row r="1103">
          <cell r="C1103" t="str">
            <v>V060300860</v>
          </cell>
          <cell r="D1103" t="str">
            <v>+ﾊﾞｲﾝﾄﾞ 4*35 FE NI</v>
          </cell>
          <cell r="E1103" t="str">
            <v>+Bind 4*35 FE NI</v>
          </cell>
          <cell r="F1103" t="str">
            <v>SD004</v>
          </cell>
        </row>
        <row r="1104">
          <cell r="C1104" t="str">
            <v>V063700180</v>
          </cell>
          <cell r="D1104" t="str">
            <v>ﾜｯｼｬ  3X8X0.5 FE ZNC</v>
          </cell>
          <cell r="E1104" t="str">
            <v>Washer  3X8X0.5 FE ZNC</v>
          </cell>
          <cell r="F1104" t="str">
            <v>SD005</v>
          </cell>
        </row>
        <row r="1105">
          <cell r="C1105" t="str">
            <v>V066200160</v>
          </cell>
          <cell r="D1105" t="str">
            <v>+ｻﾗBﾀｲﾄ 3*8 FE NI</v>
          </cell>
          <cell r="E1105" t="str">
            <v>+Flat B 3*8 FE NI</v>
          </cell>
          <cell r="F1105" t="str">
            <v>SD006</v>
          </cell>
        </row>
        <row r="1106">
          <cell r="C1106" t="str">
            <v>V060300310</v>
          </cell>
          <cell r="D1106" t="str">
            <v>+ﾊﾞｲﾝﾄﾞ   4X15 FE ZNC</v>
          </cell>
          <cell r="E1106" t="str">
            <v>+Bind 4X15 FE ZNC</v>
          </cell>
          <cell r="F1106" t="str">
            <v>SD007</v>
          </cell>
        </row>
        <row r="1107">
          <cell r="C1107" t="str">
            <v>V060300260</v>
          </cell>
          <cell r="D1107" t="str">
            <v>+ﾊﾞｲﾝﾄﾞ   4X10 FE ZNC</v>
          </cell>
          <cell r="E1107" t="str">
            <v>+Bind 4X10 FE ZNC</v>
          </cell>
          <cell r="F1107" t="str">
            <v>SD008</v>
          </cell>
        </row>
        <row r="1108">
          <cell r="C1108" t="str">
            <v>V060100150</v>
          </cell>
          <cell r="D1108" t="str">
            <v>+ﾅﾍﾞ 3*6 3ﾃﾝｾﾑｽ P4 FEZNC</v>
          </cell>
          <cell r="E1108" t="str">
            <v>+Pan 3*6 3 Set Screw P4 FEZNC</v>
          </cell>
          <cell r="F1108" t="str">
            <v>SD009</v>
          </cell>
        </row>
        <row r="1109">
          <cell r="C1109" t="str">
            <v>V063600150</v>
          </cell>
          <cell r="D1109" t="str">
            <v>ﾌﾗﾝｼﾞﾅｯﾄ M4 FE ZNC</v>
          </cell>
          <cell r="E1109" t="str">
            <v>Flange Nut M4 FE ZNC</v>
          </cell>
          <cell r="F1109" t="str">
            <v>SD010</v>
          </cell>
        </row>
        <row r="1110">
          <cell r="C1110" t="str">
            <v>V060300570</v>
          </cell>
          <cell r="D1110" t="str">
            <v>+ﾊﾞｲﾝﾄﾞ   3X4  FE ZNC</v>
          </cell>
          <cell r="E1110" t="str">
            <v>+Bind  3X4  FE ZNC</v>
          </cell>
          <cell r="F1110" t="str">
            <v>SD011</v>
          </cell>
        </row>
        <row r="1111">
          <cell r="C1111" t="str">
            <v>V063100540</v>
          </cell>
          <cell r="D1111" t="str">
            <v>+ﾊﾞｲﾝﾄﾞBﾀｲﾄ 3X8  FE ZNC</v>
          </cell>
          <cell r="E1111" t="str">
            <v>+Bind B 3X8  FE ZNC</v>
          </cell>
          <cell r="F1111" t="str">
            <v>SD012</v>
          </cell>
        </row>
        <row r="1112">
          <cell r="C1112" t="str">
            <v>V060300680</v>
          </cell>
          <cell r="D1112" t="str">
            <v>+ﾊﾞｲﾝﾄﾞ   3X6  FE ZNC</v>
          </cell>
          <cell r="E1112" t="str">
            <v>+Bind  3X6  FE ZNC</v>
          </cell>
          <cell r="F1112" t="str">
            <v>SD013</v>
          </cell>
        </row>
        <row r="1113">
          <cell r="C1113" t="str">
            <v>V063100100</v>
          </cell>
          <cell r="D1113" t="str">
            <v>+Bind B  3X8  FE ZNC-BLK</v>
          </cell>
          <cell r="E1113" t="str">
            <v>+Bind B  3X8  FE ZNC-BLK</v>
          </cell>
          <cell r="F1113" t="str">
            <v>SD014</v>
          </cell>
        </row>
        <row r="1114">
          <cell r="C1114" t="str">
            <v>V063100380</v>
          </cell>
          <cell r="D1114" t="str">
            <v>+ﾊﾞｲﾝﾄﾞBﾀｲﾄ 3X12 FE ZNC</v>
          </cell>
          <cell r="E1114" t="str">
            <v>+Bind B 3X12 FE ZNC</v>
          </cell>
          <cell r="F1114" t="str">
            <v>SD015</v>
          </cell>
        </row>
        <row r="1115">
          <cell r="C1115" t="str">
            <v xml:space="preserve">V063100450 </v>
          </cell>
          <cell r="D1115" t="str">
            <v>+ﾊﾞｲﾝﾄﾞBﾀｲﾄ 3X6  FE ZNC</v>
          </cell>
          <cell r="E1115" t="str">
            <v>+Bind B 3X6  FE ZNC</v>
          </cell>
          <cell r="F1115" t="str">
            <v>SD016</v>
          </cell>
        </row>
        <row r="1116">
          <cell r="C1116" t="str">
            <v>V060300480</v>
          </cell>
          <cell r="D1116" t="str">
            <v>+ﾊﾞｲﾝﾄﾞ   3X6  FE NI</v>
          </cell>
          <cell r="E1116" t="str">
            <v>+Bind   3X6  FE NI</v>
          </cell>
          <cell r="F1116" t="str">
            <v>SD017</v>
          </cell>
        </row>
        <row r="1117">
          <cell r="C1117" t="str">
            <v>V060300710</v>
          </cell>
          <cell r="D1117" t="str">
            <v>+ﾊﾞｲﾝﾄﾞ   4X8  FE ｸﾛｱｴﾝ</v>
          </cell>
          <cell r="E1117" t="str">
            <v>+Bind  4X8  FE ZNC-BLK</v>
          </cell>
          <cell r="F1117" t="str">
            <v>SD018</v>
          </cell>
        </row>
        <row r="1118">
          <cell r="C1118" t="str">
            <v>V060300130</v>
          </cell>
          <cell r="D1118" t="str">
            <v>+ﾊﾞｲﾝﾄﾞ   3X8  FE ZNC</v>
          </cell>
          <cell r="E1118" t="str">
            <v>+Bind 3X8 FE ZNC</v>
          </cell>
          <cell r="F1118" t="str">
            <v>SD019</v>
          </cell>
        </row>
        <row r="1119">
          <cell r="C1119" t="str">
            <v>V066000120</v>
          </cell>
          <cell r="D1119" t="str">
            <v>+Pan B 3X8 FE ZNC</v>
          </cell>
          <cell r="E1119" t="str">
            <v>+Pan B 3X8 FE ZNC</v>
          </cell>
          <cell r="F1119" t="str">
            <v>SD020</v>
          </cell>
        </row>
        <row r="1120">
          <cell r="C1120" t="str">
            <v>V060301050</v>
          </cell>
          <cell r="D1120" t="str">
            <v>+ﾊﾞｲﾝﾄﾞｺﾈｼﾞ M2.5*7.5*S4</v>
          </cell>
          <cell r="E1120" t="str">
            <v>+Bind 2.5*7.5*S4 NI</v>
          </cell>
          <cell r="F1120" t="str">
            <v>SD025</v>
          </cell>
        </row>
        <row r="1121">
          <cell r="C1121" t="str">
            <v>V060300930</v>
          </cell>
          <cell r="D1121" t="str">
            <v>+ﾊﾞｲﾝﾄﾞｺﾈｼﾞ 3*8 FE NI</v>
          </cell>
          <cell r="E1121" t="str">
            <v>+Bind 3*8 FE NI</v>
          </cell>
          <cell r="F1121" t="str">
            <v>SD026</v>
          </cell>
        </row>
        <row r="1122">
          <cell r="C1122" t="str">
            <v>V066200290</v>
          </cell>
          <cell r="D1122" t="str">
            <v>+ｻﾗ Bﾀｲﾄ 2.6*5 FE NI</v>
          </cell>
          <cell r="E1122" t="str">
            <v>+Flat B 2.6*5 FE NI</v>
          </cell>
          <cell r="F1122" t="str">
            <v>SD027</v>
          </cell>
        </row>
        <row r="1123">
          <cell r="C1123" t="str">
            <v>V060600250</v>
          </cell>
          <cell r="D1123" t="str">
            <v>+ﾅﾍﾞBﾀｲﾄ 2.6*6 FEｸﾛｸﾛﾒｰﾄ</v>
          </cell>
          <cell r="E1123" t="str">
            <v>+Pan B 2.6*6 FE ZNC-BLK</v>
          </cell>
          <cell r="F1123" t="str">
            <v>SD028</v>
          </cell>
        </row>
        <row r="1124">
          <cell r="C1124" t="str">
            <v>V060100590</v>
          </cell>
          <cell r="D1124" t="str">
            <v>+ﾅﾍﾞ M2*3 FEｸﾛｲﾛｸﾛﾒ-ﾄ</v>
          </cell>
          <cell r="E1124" t="str">
            <v>+Pan 2x3 FE ZNC- BLK</v>
          </cell>
          <cell r="F1124" t="str">
            <v>SD029</v>
          </cell>
        </row>
        <row r="1125">
          <cell r="C1125" t="str">
            <v>V060100280</v>
          </cell>
          <cell r="D1125" t="str">
            <v>+ﾅﾍﾞ 3*8 3ﾃﾝｾﾑｽ P4 FEZNC</v>
          </cell>
          <cell r="E1125" t="str">
            <v>+Pan 3*8 3 Set screw  P4 FEZNC</v>
          </cell>
          <cell r="F1125" t="str">
            <v>SD032</v>
          </cell>
        </row>
        <row r="1126">
          <cell r="C1126" t="str">
            <v>V063100900</v>
          </cell>
          <cell r="D1126" t="str">
            <v>+Bind B 3X10 FE ZNC</v>
          </cell>
          <cell r="E1126" t="str">
            <v>+Bind B 3X10 FE ZNC</v>
          </cell>
          <cell r="F1126" t="str">
            <v>SD033</v>
          </cell>
        </row>
        <row r="1127">
          <cell r="C1127" t="str">
            <v>V060100330</v>
          </cell>
          <cell r="D1127" t="str">
            <v>+ﾅﾍﾞ 3*10 3ﾃﾝｾﾑｽ P4FEZNC</v>
          </cell>
          <cell r="E1127" t="str">
            <v>+Pan 3*10 3 Set screw  P4 FEZNC</v>
          </cell>
          <cell r="F1127" t="str">
            <v>SD034</v>
          </cell>
        </row>
        <row r="1128">
          <cell r="C1128" t="str">
            <v>V063600280</v>
          </cell>
          <cell r="D1128" t="str">
            <v>ﾌﾗﾝｼﾞﾅｯﾄ M3 FE ZNC</v>
          </cell>
          <cell r="E1128" t="str">
            <v>Flange Nut M3 FE ZNC</v>
          </cell>
          <cell r="F1128" t="str">
            <v>SD035</v>
          </cell>
        </row>
        <row r="1129">
          <cell r="C1129">
            <v>1253181740</v>
          </cell>
          <cell r="D1129" t="str">
            <v>+ﾊﾞｲﾝﾄﾞｺﾈｼﾞ(M3*14*S4)</v>
          </cell>
          <cell r="E1129" t="str">
            <v>YA-301 CEE POWER CORD</v>
          </cell>
          <cell r="F1129" t="str">
            <v>SD038</v>
          </cell>
        </row>
        <row r="1130">
          <cell r="C1130">
            <v>1060100330</v>
          </cell>
          <cell r="D1130" t="str">
            <v>+ﾅﾍﾞ   2X4  FE ZNC</v>
          </cell>
          <cell r="E1130" t="str">
            <v>+Pan 2X4  FE ZNC</v>
          </cell>
          <cell r="F1130" t="str">
            <v>SD047</v>
          </cell>
        </row>
        <row r="1131">
          <cell r="C1131">
            <v>1060380240</v>
          </cell>
          <cell r="D1131" t="str">
            <v>+ﾊﾞｲﾝﾄﾞｺﾈｼﾞ(M3*14*S4)</v>
          </cell>
          <cell r="E1131" t="str">
            <v>+Bind Screw (M3*14*S4)</v>
          </cell>
          <cell r="F1131" t="str">
            <v>SD048</v>
          </cell>
        </row>
        <row r="1132">
          <cell r="C1132">
            <v>6060111300</v>
          </cell>
          <cell r="D1132" t="str">
            <v>+ﾅﾍﾞ   2X4  FE NI</v>
          </cell>
          <cell r="E1132" t="str">
            <v>+Pan 2X4  FE NI (OEM)</v>
          </cell>
          <cell r="F1132" t="str">
            <v>SD049</v>
          </cell>
        </row>
        <row r="1133">
          <cell r="C1133">
            <v>1012151890</v>
          </cell>
          <cell r="D1133" t="str">
            <v>ZCYH601 ﾌﾛﾝﾄ</v>
          </cell>
          <cell r="E1133" t="str">
            <v>ZCYH601Front</v>
          </cell>
          <cell r="F1133" t="str">
            <v>SD052</v>
          </cell>
        </row>
        <row r="1134">
          <cell r="C1134">
            <v>1050269560</v>
          </cell>
          <cell r="D1134" t="str">
            <v>Oﾘﾝｸﾞ 8.8*1.9 EPDM40</v>
          </cell>
          <cell r="E1134" t="str">
            <v>O Ring 8.8*1.9 EPDM40</v>
          </cell>
          <cell r="F1134" t="str">
            <v>SD054</v>
          </cell>
        </row>
        <row r="1135">
          <cell r="C1135">
            <v>1020244340</v>
          </cell>
          <cell r="D1135" t="str">
            <v>BSB2016 ｽﾘｰﾌﾞL=16</v>
          </cell>
          <cell r="E1135" t="str">
            <v>BSB2016 Sleeve L=16</v>
          </cell>
          <cell r="F1135" t="str">
            <v>SD055</v>
          </cell>
        </row>
        <row r="1136">
          <cell r="C1136" t="str">
            <v>V258000640</v>
          </cell>
          <cell r="D1136" t="str">
            <v>UL LEAD WIRE 1672#22 BLK 2000F/ROLL</v>
          </cell>
          <cell r="E1136" t="str">
            <v>UL LEAD WIRE 1672#22 BLK 2000F/ROLL</v>
          </cell>
          <cell r="F1136" t="str">
            <v>SE066</v>
          </cell>
        </row>
        <row r="1137">
          <cell r="C1137" t="str">
            <v>V258000530</v>
          </cell>
          <cell r="D1137" t="str">
            <v>UL LEAD WIRE 1672#22 WHT 2000F/ROLL</v>
          </cell>
          <cell r="E1137" t="str">
            <v>UL LEAD WIRE 1672#22 WHT 2000F/ROLL</v>
          </cell>
          <cell r="F1137" t="str">
            <v>SE067</v>
          </cell>
        </row>
        <row r="1138">
          <cell r="C1138" t="str">
            <v>V258000770</v>
          </cell>
          <cell r="D1138" t="str">
            <v>UL LEAD WIRE 1015#18 GRN/YEL 2000F/ROLL</v>
          </cell>
          <cell r="E1138" t="str">
            <v>UL LEAD WIRE 1015#18 GRN/YEL 2000F/ROLL</v>
          </cell>
          <cell r="F1138" t="str">
            <v>SE068</v>
          </cell>
        </row>
        <row r="1139">
          <cell r="C1139" t="str">
            <v>V312100170</v>
          </cell>
          <cell r="D1139" t="str">
            <v>ﾃｲｶｸﾒｲﾊﾞﾝ ﾑｼﾞ 55*36</v>
          </cell>
          <cell r="E1139" t="str">
            <v>Blank Name Plate 55*36mm</v>
          </cell>
          <cell r="F1139" t="str">
            <v>SF013</v>
          </cell>
        </row>
        <row r="1140">
          <cell r="C1140" t="str">
            <v>115230521A</v>
          </cell>
          <cell r="D1140" t="str">
            <v>CP40SAL SUBｷﾊﾞﾝ</v>
          </cell>
          <cell r="E1140" t="str">
            <v>CP40SAL Sub PCB</v>
          </cell>
          <cell r="F1140" t="str">
            <v>SG003</v>
          </cell>
        </row>
        <row r="1141">
          <cell r="C1141">
            <v>1021541080</v>
          </cell>
          <cell r="D1141" t="str">
            <v>CCC150 ﾏｳﾝﾄﾍﾞｰｽ</v>
          </cell>
          <cell r="E1141" t="str">
            <v>CCC150 Mount Base</v>
          </cell>
          <cell r="F1141" t="str">
            <v>SG021</v>
          </cell>
        </row>
        <row r="1142">
          <cell r="C1142">
            <v>1022141780</v>
          </cell>
          <cell r="D1142" t="str">
            <v>ｷﾊﾞﾝﾄﾘﾂｹｶﾅｸﾞ F4052A</v>
          </cell>
          <cell r="E1142" t="str">
            <v>Cramp F4052A</v>
          </cell>
          <cell r="F1142" t="str">
            <v>SG026</v>
          </cell>
        </row>
        <row r="1143">
          <cell r="C1143">
            <v>1255120150</v>
          </cell>
          <cell r="D1143" t="str">
            <v>CCV20 ｼ-ﾙﾄﾞｵｻｴｶﾅｸﾞ</v>
          </cell>
          <cell r="E1143" t="str">
            <v>CCV20 Seal Osae Kanagu</v>
          </cell>
          <cell r="F1143" t="str">
            <v>SG030</v>
          </cell>
        </row>
        <row r="1144">
          <cell r="C1144">
            <v>1023192800</v>
          </cell>
          <cell r="D1144" t="str">
            <v>C2900 ｷﾔﾘｱ</v>
          </cell>
          <cell r="E1144" t="str">
            <v>C2900 KYA Rear</v>
          </cell>
          <cell r="F1144" t="str">
            <v>SH013</v>
          </cell>
        </row>
        <row r="1145">
          <cell r="C1145">
            <v>1311784010</v>
          </cell>
          <cell r="D1145" t="str">
            <v>VC2300 ｶﾊﾞｰﾗﾍﾞﾙ</v>
          </cell>
          <cell r="E1145" t="str">
            <v>VC2300 Cover Label</v>
          </cell>
          <cell r="F1145" t="str">
            <v>SH025</v>
          </cell>
        </row>
        <row r="1146">
          <cell r="C1146">
            <v>1012149330</v>
          </cell>
          <cell r="D1146" t="str">
            <v>C2900 ｳｴｹ-ｽ</v>
          </cell>
          <cell r="E1146" t="str">
            <v>C2900 Top Case</v>
          </cell>
          <cell r="F1146" t="str">
            <v>SH030</v>
          </cell>
        </row>
        <row r="1147">
          <cell r="C1147" t="str">
            <v>102313822C</v>
          </cell>
          <cell r="D1147" t="str">
            <v>CBC31 ｶﾒﾗﾄﾘﾂｹｶﾅｸﾞ</v>
          </cell>
          <cell r="E1147" t="str">
            <v>CBC31Camera mount bracket</v>
          </cell>
          <cell r="F1147" t="str">
            <v>SI016</v>
          </cell>
        </row>
        <row r="1148">
          <cell r="C1148">
            <v>1240431270</v>
          </cell>
          <cell r="D1148" t="str">
            <v>Wire Joints TM-1</v>
          </cell>
          <cell r="E1148" t="str">
            <v>Wire Joints TM-1</v>
          </cell>
          <cell r="F1148" t="str">
            <v>SJ001</v>
          </cell>
        </row>
        <row r="1149">
          <cell r="C1149">
            <v>1312765320</v>
          </cell>
          <cell r="D1149" t="str">
            <v>CC5220 ｱﾝｾﾞﾝｱｰｽﾏｰｸ</v>
          </cell>
          <cell r="E1149" t="str">
            <v>CC5220 Safety Earth Mark</v>
          </cell>
          <cell r="F1149" t="str">
            <v>SJ002</v>
          </cell>
        </row>
        <row r="1150">
          <cell r="C1150">
            <v>1240312980</v>
          </cell>
          <cell r="D1150" t="str">
            <v>Terminal Lug 4MM</v>
          </cell>
          <cell r="E1150" t="str">
            <v>Terminal Lug 4MM</v>
          </cell>
          <cell r="F1150" t="str">
            <v>SJ003</v>
          </cell>
        </row>
        <row r="1151">
          <cell r="C1151">
            <v>1020215360</v>
          </cell>
          <cell r="D1151" t="str">
            <v>KGLS-6RF</v>
          </cell>
          <cell r="E1151" t="str">
            <v>RCM-6 PCB Support</v>
          </cell>
          <cell r="F1151" t="str">
            <v>SJ005</v>
          </cell>
        </row>
        <row r="1152">
          <cell r="C1152">
            <v>1021522050</v>
          </cell>
          <cell r="D1152" t="str">
            <v>WT760 ﾂﾏﾐｼﾞｮｲﾝﾄ</v>
          </cell>
          <cell r="E1152" t="str">
            <v xml:space="preserve">WT760 Knob Joint </v>
          </cell>
          <cell r="F1152" t="str">
            <v>SJ006</v>
          </cell>
        </row>
        <row r="1153">
          <cell r="C1153">
            <v>1022173770</v>
          </cell>
          <cell r="D1153" t="str">
            <v>E1231 ｽｲｯﾁﾄﾒｶﾅｸﾞ</v>
          </cell>
          <cell r="E1153" t="str">
            <v>E1231 SW Pixing Plate</v>
          </cell>
          <cell r="F1153" t="str">
            <v>SJ007</v>
          </cell>
        </row>
        <row r="1154">
          <cell r="C1154" t="str">
            <v>V255100150</v>
          </cell>
          <cell r="D1154" t="str">
            <v>KIﾊﾞﾝﾄﾞ KI-100M (VL)</v>
          </cell>
          <cell r="E1154" t="str">
            <v>KI Band 100MM (YJ-100)</v>
          </cell>
          <cell r="F1154" t="str">
            <v>SJ008</v>
          </cell>
        </row>
        <row r="1155">
          <cell r="C1155">
            <v>1230531760</v>
          </cell>
          <cell r="D1155" t="str">
            <v>AC Socket SS-6C</v>
          </cell>
          <cell r="E1155" t="str">
            <v>AC Socket SS-6C</v>
          </cell>
          <cell r="F1155" t="str">
            <v>SJ012</v>
          </cell>
        </row>
        <row r="1156">
          <cell r="C1156">
            <v>1230208110</v>
          </cell>
          <cell r="D1156" t="str">
            <v>213A-25DSBAAA3 Dｻﾌﾞｺﾈｸﾀ</v>
          </cell>
          <cell r="E1156" t="str">
            <v xml:space="preserve">D SUB 213A-25DSBAAA3 </v>
          </cell>
          <cell r="F1156" t="str">
            <v>SJ013</v>
          </cell>
        </row>
        <row r="1157">
          <cell r="C1157">
            <v>1010475400</v>
          </cell>
          <cell r="D1157" t="str">
            <v>CP10AL ﾌﾛﾝﾄﾊﾟﾈﾙ   ﾇﾘ･ｼﾙｸ</v>
          </cell>
          <cell r="E1157" t="str">
            <v>CP10AL Front Panel</v>
          </cell>
          <cell r="F1157" t="str">
            <v>SJ014</v>
          </cell>
        </row>
        <row r="1158">
          <cell r="C1158">
            <v>1010488680</v>
          </cell>
          <cell r="D1158" t="str">
            <v>ZPCD901J ﾌﾛﾝﾄﾊﾟﾈﾙ   ｷｼﾞ</v>
          </cell>
          <cell r="E1158" t="str">
            <v>ZPCD901J Front panel painting</v>
          </cell>
          <cell r="F1158" t="str">
            <v>SJ017</v>
          </cell>
        </row>
        <row r="1159">
          <cell r="C1159">
            <v>1010487740</v>
          </cell>
          <cell r="D1159" t="str">
            <v>S2950 ﾌﾛﾝﾄﾊﾟﾈﾙ ﾇﾘ ｼﾙｸ</v>
          </cell>
          <cell r="E1159" t="str">
            <v xml:space="preserve">S2950 Front panel painting </v>
          </cell>
          <cell r="F1159" t="str">
            <v>SJ018</v>
          </cell>
        </row>
        <row r="1160">
          <cell r="C1160">
            <v>1010486460</v>
          </cell>
          <cell r="D1160" t="str">
            <v>CPV09 ﾌﾛﾝﾄﾊﾟﾈﾙ ﾇﾘ･ｼﾙｸ</v>
          </cell>
          <cell r="E1160" t="str">
            <v xml:space="preserve">CPV09 Front panel painting </v>
          </cell>
          <cell r="F1160" t="str">
            <v>SJ019</v>
          </cell>
        </row>
        <row r="1161">
          <cell r="C1161" t="str">
            <v>101047559A</v>
          </cell>
          <cell r="D1161" t="str">
            <v>CP40L ﾌﾛﾝﾄﾊﾟﾈﾙ ﾇﾘ</v>
          </cell>
          <cell r="E1161" t="str">
            <v>CP40L Front Panel</v>
          </cell>
          <cell r="F1161" t="str">
            <v>SK001</v>
          </cell>
        </row>
        <row r="1162">
          <cell r="C1162">
            <v>1230526100</v>
          </cell>
          <cell r="D1162" t="str">
            <v>ｲﾝﾚｯﾄSS-7B</v>
          </cell>
          <cell r="E1162" t="str">
            <v>AC Inlet SS-7B</v>
          </cell>
          <cell r="F1162" t="str">
            <v>SK002</v>
          </cell>
        </row>
        <row r="1163">
          <cell r="C1163">
            <v>1120439370</v>
          </cell>
          <cell r="D1163" t="str">
            <v>VR16L15F2MA</v>
          </cell>
          <cell r="E1163" t="str">
            <v>RD1631111009-2MA(DT)</v>
          </cell>
          <cell r="F1163" t="str">
            <v>SK006</v>
          </cell>
        </row>
        <row r="1164">
          <cell r="C1164">
            <v>1255117170</v>
          </cell>
          <cell r="D1164" t="str">
            <v>ﾐﾆｸﾗﾝﾌﾟWIRE MOUNT MWS-6</v>
          </cell>
          <cell r="E1164" t="str">
            <v>Wire Mount MWS-6</v>
          </cell>
          <cell r="F1164" t="str">
            <v>SL002</v>
          </cell>
        </row>
        <row r="1165">
          <cell r="C1165">
            <v>1021511230</v>
          </cell>
          <cell r="D1165" t="str">
            <v>D4 ｶｸﾂﾏﾐｶﾞｲﾄﾞ(BLK)</v>
          </cell>
          <cell r="E1165" t="str">
            <v>D4 Knob Guide Black</v>
          </cell>
          <cell r="F1165" t="str">
            <v>SL003</v>
          </cell>
        </row>
        <row r="1166">
          <cell r="C1166">
            <v>1210149000</v>
          </cell>
          <cell r="D1166" t="str">
            <v>ﾌﾟｯｼｭﾂﾏﾐ ｶｸ10 BLK</v>
          </cell>
          <cell r="E1166" t="str">
            <v>Push Knob 10 BLK</v>
          </cell>
          <cell r="F1166" t="str">
            <v>SL004</v>
          </cell>
        </row>
        <row r="1167">
          <cell r="C1167">
            <v>1020215520</v>
          </cell>
          <cell r="D1167" t="str">
            <v>KGLS-8RF</v>
          </cell>
          <cell r="E1167" t="str">
            <v>RCM-8 PCB Support</v>
          </cell>
          <cell r="F1167" t="str">
            <v>SL005</v>
          </cell>
        </row>
        <row r="1168">
          <cell r="C1168">
            <v>1020235920</v>
          </cell>
          <cell r="D1168" t="str">
            <v>ｽﾘ-ﾌﾞ M3.L=10</v>
          </cell>
          <cell r="E1168" t="str">
            <v>Support M3*10*5.5</v>
          </cell>
          <cell r="F1168" t="str">
            <v>SL008</v>
          </cell>
        </row>
        <row r="1169">
          <cell r="C1169">
            <v>1240271940</v>
          </cell>
          <cell r="D1169" t="str">
            <v>ST-311/13.2-8PH</v>
          </cell>
          <cell r="E1169" t="str">
            <v>ST-311/13.2-8PH</v>
          </cell>
          <cell r="F1169" t="str">
            <v>SL009</v>
          </cell>
        </row>
        <row r="1170">
          <cell r="C1170">
            <v>1020243620</v>
          </cell>
          <cell r="D1170" t="str">
            <v>Support M3*8*5.5</v>
          </cell>
          <cell r="E1170" t="str">
            <v>Support M3*8*5.5</v>
          </cell>
          <cell r="F1170" t="str">
            <v>SL010</v>
          </cell>
        </row>
        <row r="1171">
          <cell r="C1171">
            <v>1010475600</v>
          </cell>
          <cell r="D1171" t="str">
            <v>CP40SAL ﾌﾛﾝﾄﾊﾟﾈﾙ  ﾇﾘ･ｼﾙｸ</v>
          </cell>
          <cell r="E1171" t="str">
            <v>CP40SAL Front Panel</v>
          </cell>
          <cell r="F1171" t="str">
            <v>SL012</v>
          </cell>
        </row>
        <row r="1172">
          <cell r="C1172">
            <v>1145104640</v>
          </cell>
          <cell r="D1172" t="str">
            <v>DC FAN  KD1206PTS2</v>
          </cell>
          <cell r="E1172" t="str">
            <v>DC Fan  KD1206PTS2</v>
          </cell>
          <cell r="F1172" t="str">
            <v>SM001</v>
          </cell>
        </row>
        <row r="1173">
          <cell r="C1173" t="str">
            <v>V220100150</v>
          </cell>
          <cell r="D1173" t="str">
            <v>ULﾁｭ-ﾌﾞ3/8 T-105ｸﾛ L=180</v>
          </cell>
          <cell r="E1173" t="str">
            <v>ULTube3/8 T-105BLK L=180</v>
          </cell>
          <cell r="F1173" t="str">
            <v>SM002</v>
          </cell>
        </row>
        <row r="1174">
          <cell r="C1174">
            <v>1012149400</v>
          </cell>
          <cell r="D1174" t="str">
            <v>C2900 ｼﾀｹ-ｽ</v>
          </cell>
          <cell r="E1174" t="str">
            <v>C2900 Bottom Case</v>
          </cell>
          <cell r="F1174" t="str">
            <v>SN007</v>
          </cell>
        </row>
        <row r="1175">
          <cell r="C1175">
            <v>1012149590</v>
          </cell>
          <cell r="D1175" t="str">
            <v>C2900 ﾌﾛﾝﾄ</v>
          </cell>
          <cell r="E1175" t="str">
            <v>C2900 Front</v>
          </cell>
          <cell r="F1175" t="str">
            <v>SN008</v>
          </cell>
        </row>
        <row r="1176">
          <cell r="C1176">
            <v>1020244290</v>
          </cell>
          <cell r="D1176" t="str">
            <v>ASB2016 ｽﾘｰﾌﾞL=16</v>
          </cell>
          <cell r="E1176" t="str">
            <v>ASB2016 Sleeve L=16</v>
          </cell>
          <cell r="F1176" t="str">
            <v>SO019</v>
          </cell>
        </row>
        <row r="1177">
          <cell r="C1177">
            <v>1050269670</v>
          </cell>
          <cell r="D1177" t="str">
            <v>Oﾘﾝｸﾞ 66.6*3.5 EPDM40</v>
          </cell>
          <cell r="E1177" t="str">
            <v>O Ring 66.6*3.5 EPDM40</v>
          </cell>
          <cell r="F1177" t="str">
            <v>SO020</v>
          </cell>
        </row>
        <row r="1178">
          <cell r="C1178">
            <v>1312767850</v>
          </cell>
          <cell r="D1178" t="str">
            <v>CCV20 ｽｲﾂﾁﾒｲﾊﾞﾝ</v>
          </cell>
          <cell r="E1178" t="str">
            <v>CCV20 Switch Meiban</v>
          </cell>
          <cell r="F1178" t="str">
            <v>SO054</v>
          </cell>
        </row>
        <row r="1179">
          <cell r="C1179" t="str">
            <v>131276792A</v>
          </cell>
          <cell r="D1179" t="str">
            <v>CCV20 ﾓﾆﾀ-ｼﾕﾂﾘﾖｸﾒｲﾊﾞﾝ</v>
          </cell>
          <cell r="E1179" t="str">
            <v>CCV20 Monitor Sutsuryo Meiban</v>
          </cell>
          <cell r="F1179" t="str">
            <v>SO055</v>
          </cell>
        </row>
        <row r="1180">
          <cell r="C1180">
            <v>1240273340</v>
          </cell>
          <cell r="D1180" t="str">
            <v>CCV20 ｼ-ﾙﾄﾞﾄﾒｶﾅｸﾞ</v>
          </cell>
          <cell r="E1180" t="str">
            <v>CCV20 Seal Tona Kanagu</v>
          </cell>
          <cell r="F1180" t="str">
            <v>SQ001</v>
          </cell>
        </row>
        <row r="1181">
          <cell r="C1181">
            <v>1023140690</v>
          </cell>
          <cell r="D1181" t="str">
            <v>CCC10ZL ｶﾒﾗﾄﾘﾂｹｶﾅｸﾞ</v>
          </cell>
          <cell r="E1181" t="str">
            <v>CCC10ZL Camera Assy Cramp</v>
          </cell>
          <cell r="F1181" t="str">
            <v>SQ012</v>
          </cell>
        </row>
        <row r="1182">
          <cell r="C1182">
            <v>1312122040</v>
          </cell>
          <cell r="E1182" t="str">
            <v>VP9103 Teikaku Meiban</v>
          </cell>
          <cell r="F1182" t="str">
            <v>SQ017</v>
          </cell>
        </row>
        <row r="1183">
          <cell r="C1183">
            <v>1312122150</v>
          </cell>
          <cell r="E1183" t="str">
            <v>VC4103 Teikaku Meiban</v>
          </cell>
          <cell r="F1183" t="str">
            <v>SQ018</v>
          </cell>
        </row>
        <row r="1184">
          <cell r="C1184" t="str">
            <v>101026484A</v>
          </cell>
          <cell r="E1184" t="str">
            <v>CCV10 Front Cover Screen</v>
          </cell>
          <cell r="F1184" t="str">
            <v>SQ019</v>
          </cell>
        </row>
        <row r="1185">
          <cell r="C1185">
            <v>1010264110</v>
          </cell>
          <cell r="E1185" t="str">
            <v>C2900 Screen</v>
          </cell>
          <cell r="F1185" t="str">
            <v>SQ020</v>
          </cell>
        </row>
        <row r="1186">
          <cell r="C1186" t="str">
            <v>VP9103</v>
          </cell>
          <cell r="E1186" t="str">
            <v>VP9103 Front Panel</v>
          </cell>
          <cell r="F1186" t="str">
            <v>SQ021</v>
          </cell>
        </row>
        <row r="1187">
          <cell r="C1187">
            <v>1312768220</v>
          </cell>
          <cell r="E1187" t="str">
            <v>CCV24 Blank Switch NTSC</v>
          </cell>
          <cell r="F1187" t="str">
            <v>SQ022</v>
          </cell>
        </row>
        <row r="1188">
          <cell r="C1188">
            <v>1312768440</v>
          </cell>
          <cell r="E1188" t="str">
            <v>CCV24 Blank Switch PAL</v>
          </cell>
          <cell r="F1188" t="str">
            <v>SQ026</v>
          </cell>
        </row>
        <row r="1189">
          <cell r="C1189">
            <v>1000728990</v>
          </cell>
          <cell r="D1189" t="str">
            <v>Hardener 1690N</v>
          </cell>
          <cell r="E1189" t="str">
            <v>CCD100 DUMMY LENS</v>
          </cell>
          <cell r="F1189" t="str">
            <v>SQ028</v>
          </cell>
        </row>
        <row r="1190">
          <cell r="C1190">
            <v>1258028990</v>
          </cell>
          <cell r="D1190" t="str">
            <v>Solvent T-100</v>
          </cell>
          <cell r="E1190" t="str">
            <v>3C2V Coaxial Cable</v>
          </cell>
          <cell r="F1190" t="str">
            <v>SQ029</v>
          </cell>
        </row>
        <row r="1191">
          <cell r="C1191">
            <v>7999923040</v>
          </cell>
          <cell r="D1191" t="str">
            <v>Hardener 1690N</v>
          </cell>
          <cell r="E1191" t="str">
            <v>Hardener 1690N</v>
          </cell>
          <cell r="F1191" t="str">
            <v>BA001</v>
          </cell>
        </row>
        <row r="1192">
          <cell r="C1192">
            <v>7999925150</v>
          </cell>
          <cell r="D1192" t="str">
            <v>Solvent T-100</v>
          </cell>
          <cell r="E1192" t="str">
            <v>Solvent T-100</v>
          </cell>
          <cell r="F1192" t="str">
            <v>BA003</v>
          </cell>
        </row>
        <row r="1193">
          <cell r="C1193">
            <v>7999923330</v>
          </cell>
          <cell r="D1193" t="str">
            <v>Silk Screen Ink 1690N-DB685 WHT</v>
          </cell>
          <cell r="E1193" t="str">
            <v>Silk Screen Ink 1690N-DB685 WHT</v>
          </cell>
          <cell r="F1193" t="str">
            <v>BA004</v>
          </cell>
        </row>
        <row r="1194">
          <cell r="C1194">
            <v>7999922980</v>
          </cell>
          <cell r="D1194" t="str">
            <v>Silk Screen Ink 1690N-710 BLK</v>
          </cell>
          <cell r="E1194" t="str">
            <v>Silk Screen Ink 1690N-710 BLK</v>
          </cell>
          <cell r="F1194" t="str">
            <v>BA005</v>
          </cell>
        </row>
        <row r="1195">
          <cell r="C1195">
            <v>7999921020</v>
          </cell>
          <cell r="D1195" t="str">
            <v>Additive Care-39</v>
          </cell>
          <cell r="E1195" t="str">
            <v>Additive Care-39</v>
          </cell>
          <cell r="F1195" t="str">
            <v>BA002</v>
          </cell>
        </row>
        <row r="1196">
          <cell r="C1196" t="str">
            <v>CP-1515</v>
          </cell>
          <cell r="E1196" t="str">
            <v>DE-SOLDER WICK CP -1515 (15X15)</v>
          </cell>
          <cell r="F1196" t="str">
            <v xml:space="preserve">                                                                                                                                                                                                                                                               </v>
          </cell>
        </row>
        <row r="1197">
          <cell r="C1197" t="str">
            <v>CP25B</v>
          </cell>
          <cell r="D1197" t="str">
            <v>02CZ 3.6-Z TE85L -TAPING</v>
          </cell>
          <cell r="E1197" t="str">
            <v>DE-SOLDER WICK CP -25B(25X20)</v>
          </cell>
          <cell r="F1197" t="str">
            <v>CT026</v>
          </cell>
        </row>
        <row r="1198">
          <cell r="C1198" t="str">
            <v>V350100150</v>
          </cell>
          <cell r="D1198" t="str">
            <v>TD62083AF EL</v>
          </cell>
          <cell r="E1198" t="str">
            <v>OPP TAPE(48*50M) BROWN</v>
          </cell>
          <cell r="F1198" t="str">
            <v xml:space="preserve">                                                                                                                                                                                                                                                               </v>
          </cell>
        </row>
        <row r="1199">
          <cell r="C1199" t="str">
            <v>111230165X</v>
          </cell>
          <cell r="D1199" t="str">
            <v>02CZ 3.6-Z TE85L -TAPING</v>
          </cell>
          <cell r="E1199" t="str">
            <v>02CZ 3.6-Z(TE85L)</v>
          </cell>
          <cell r="F1199" t="str">
            <v>CT026</v>
          </cell>
        </row>
        <row r="1200">
          <cell r="C1200" t="str">
            <v>111066236X</v>
          </cell>
          <cell r="D1200" t="str">
            <v>TD62083AF EL</v>
          </cell>
          <cell r="E1200" t="str">
            <v>TD62083AF EL</v>
          </cell>
          <cell r="F1200" t="str">
            <v>CT602</v>
          </cell>
        </row>
        <row r="1201">
          <cell r="C1201" t="str">
            <v>111067488X</v>
          </cell>
          <cell r="D1201" t="str">
            <v>TLP181    GR-TPL  12ﾃ-ﾌﾟ</v>
          </cell>
          <cell r="E1201" t="str">
            <v>TLP181    GR-TPL  12TAPE</v>
          </cell>
          <cell r="F1201" t="str">
            <v>CT609</v>
          </cell>
        </row>
        <row r="1202">
          <cell r="C1202" t="str">
            <v>111070899X</v>
          </cell>
          <cell r="D1202" t="str">
            <v>TPC8104-H       TAPING</v>
          </cell>
          <cell r="E1202" t="str">
            <v>TPC8104-H       TAPING</v>
          </cell>
          <cell r="F1202" t="str">
            <v>CT613</v>
          </cell>
        </row>
        <row r="1203">
          <cell r="C1203" t="str">
            <v>111070907X</v>
          </cell>
          <cell r="D1203" t="str">
            <v>2SJ377   TE16L  16MMﾃｰﾌﾟ</v>
          </cell>
          <cell r="E1203" t="str">
            <v xml:space="preserve">2SJ377   TE16L  16MM TAPE  </v>
          </cell>
          <cell r="F1203" t="str">
            <v>CT614</v>
          </cell>
        </row>
        <row r="1204">
          <cell r="C1204" t="str">
            <v>111115747X</v>
          </cell>
          <cell r="D1204" t="str">
            <v>TC4584 BF   EL 16MMﾃｰﾌﾟ</v>
          </cell>
          <cell r="E1204" t="str">
            <v>TC4584 BF   EL 16MM</v>
          </cell>
          <cell r="F1204" t="str">
            <v>CT628</v>
          </cell>
        </row>
        <row r="1205">
          <cell r="C1205" t="str">
            <v>111116975X</v>
          </cell>
          <cell r="D1205" t="str">
            <v>TC74HC273AF(EL)   24ﾃｰﾌﾟ</v>
          </cell>
          <cell r="E1205" t="str">
            <v xml:space="preserve">TC74HC273AF(EL)   24 TAPE </v>
          </cell>
          <cell r="F1205" t="str">
            <v>CT630</v>
          </cell>
        </row>
        <row r="1206">
          <cell r="C1206" t="str">
            <v>111118320X</v>
          </cell>
          <cell r="D1206" t="str">
            <v>TC74HC4051AF</v>
          </cell>
          <cell r="E1206" t="str">
            <v>TC74HC4051AF</v>
          </cell>
          <cell r="F1206" t="str">
            <v>CT631</v>
          </cell>
        </row>
        <row r="1207">
          <cell r="C1207" t="str">
            <v>111118434X</v>
          </cell>
          <cell r="D1207" t="str">
            <v>TC4081 BF TP1   16MMﾃ-ﾌﾟ</v>
          </cell>
          <cell r="E1207" t="str">
            <v>TC4081 BF TP1   16MMTAPE</v>
          </cell>
          <cell r="F1207" t="str">
            <v>CT632</v>
          </cell>
        </row>
        <row r="1208">
          <cell r="C1208" t="str">
            <v>111118441X</v>
          </cell>
          <cell r="D1208" t="str">
            <v>TC4071 BF TP1   16MMﾃ-ﾌﾟ</v>
          </cell>
          <cell r="E1208" t="str">
            <v>TC4071 BF TP1   16MMTAPE</v>
          </cell>
          <cell r="F1208" t="str">
            <v>CT633</v>
          </cell>
        </row>
        <row r="1209">
          <cell r="C1209" t="str">
            <v>111119260X</v>
          </cell>
          <cell r="D1209" t="str">
            <v>TC74HCU04AF EL  16MMﾃｰﾌﾟ</v>
          </cell>
          <cell r="E1209" t="str">
            <v xml:space="preserve">TC74HCU04AF EL  16MM TAPE </v>
          </cell>
          <cell r="F1209" t="str">
            <v>CT634</v>
          </cell>
        </row>
        <row r="1210">
          <cell r="C1210" t="str">
            <v>111119295X</v>
          </cell>
          <cell r="D1210" t="str">
            <v>TC74HC125       16MMﾃｰﾌﾟ</v>
          </cell>
          <cell r="E1210" t="str">
            <v xml:space="preserve">TC74HC125       16MM TAPE  </v>
          </cell>
          <cell r="F1210" t="str">
            <v>CT635</v>
          </cell>
        </row>
        <row r="1211">
          <cell r="C1211" t="str">
            <v>111119370X</v>
          </cell>
          <cell r="D1211" t="str">
            <v>TC74HC05AF(EL)  16MMﾃ-ﾌﾟ</v>
          </cell>
          <cell r="E1211" t="str">
            <v>TC74HC05AF(EL)  16MMTAPE</v>
          </cell>
          <cell r="F1211" t="str">
            <v>CT637</v>
          </cell>
        </row>
        <row r="1212">
          <cell r="C1212" t="str">
            <v>111119385X</v>
          </cell>
          <cell r="D1212" t="str">
            <v>TC74HC175AF(EL)</v>
          </cell>
          <cell r="E1212" t="str">
            <v>TC74HC175AF(EL)</v>
          </cell>
          <cell r="F1212" t="str">
            <v>CT638</v>
          </cell>
        </row>
        <row r="1213">
          <cell r="C1213" t="str">
            <v>111312829X</v>
          </cell>
          <cell r="D1213" t="str">
            <v>TC74HC07AF</v>
          </cell>
          <cell r="E1213" t="str">
            <v>TC74HC07AF</v>
          </cell>
          <cell r="F1213" t="str">
            <v>CT640</v>
          </cell>
        </row>
        <row r="1214">
          <cell r="C1214" t="str">
            <v>111312850X</v>
          </cell>
          <cell r="D1214" t="str">
            <v>TC74HCT04AF     16MMﾃｰﾌﾟ</v>
          </cell>
          <cell r="E1214" t="str">
            <v>TC74HCT04AF     16MM TAPE</v>
          </cell>
          <cell r="F1214" t="str">
            <v>CT641</v>
          </cell>
        </row>
        <row r="1215">
          <cell r="C1215" t="str">
            <v>111312889X</v>
          </cell>
          <cell r="D1215" t="str">
            <v>TC74HCT32AF</v>
          </cell>
          <cell r="E1215" t="str">
            <v>TC74HCT32AF</v>
          </cell>
          <cell r="F1215" t="str">
            <v>CT642</v>
          </cell>
        </row>
        <row r="1216">
          <cell r="C1216" t="str">
            <v>111312896X</v>
          </cell>
          <cell r="D1216" t="str">
            <v>TC74HCT541AF    24MMﾃｰﾌﾟ</v>
          </cell>
          <cell r="E1216" t="str">
            <v>TC74HCT541AF    24MM TAPE</v>
          </cell>
          <cell r="F1216" t="str">
            <v>CT643</v>
          </cell>
        </row>
        <row r="1217">
          <cell r="C1217" t="str">
            <v>111314599X</v>
          </cell>
          <cell r="D1217" t="str">
            <v>MSM518222A-30GS-KR1 24MM</v>
          </cell>
          <cell r="E1217" t="str">
            <v>MSM518222A-30GS-KR1 24MM</v>
          </cell>
          <cell r="F1217" t="str">
            <v>CT645</v>
          </cell>
        </row>
        <row r="1218">
          <cell r="C1218" t="str">
            <v>111314720X</v>
          </cell>
          <cell r="D1218" t="str">
            <v>TC74VHCT08F    16ﾃｰﾌﾟ</v>
          </cell>
          <cell r="E1218" t="str">
            <v>TC74VHCT08F    16 TAPE</v>
          </cell>
          <cell r="F1218" t="str">
            <v>CT646</v>
          </cell>
        </row>
        <row r="1219">
          <cell r="C1219" t="str">
            <v>111317149X</v>
          </cell>
          <cell r="D1219" t="str">
            <v>TC74HC14AF  TP1 32MMﾃｰﾌﾟ</v>
          </cell>
          <cell r="E1219" t="str">
            <v xml:space="preserve">TC74HC14AF  TP1 32MM TAPE </v>
          </cell>
          <cell r="F1219" t="str">
            <v>CT651</v>
          </cell>
        </row>
        <row r="1220">
          <cell r="C1220" t="str">
            <v>111317187X</v>
          </cell>
          <cell r="D1220" t="str">
            <v>TC74HC4066AF(EL)16MMﾃｰﾌﾟ</v>
          </cell>
          <cell r="E1220" t="str">
            <v>TC74HC4066AF(EL)16MM Tape</v>
          </cell>
          <cell r="F1220" t="str">
            <v>CT652</v>
          </cell>
        </row>
        <row r="1221">
          <cell r="C1221">
            <v>1113145530</v>
          </cell>
          <cell r="D1221" t="str">
            <v>MSM7652       ﾄﾚｲ</v>
          </cell>
          <cell r="E1221" t="str">
            <v>MSM7652       TRAY</v>
          </cell>
          <cell r="F1221" t="str">
            <v>CT908</v>
          </cell>
        </row>
        <row r="1222">
          <cell r="C1222">
            <v>1113163040</v>
          </cell>
          <cell r="D1222" t="str">
            <v>MSM7663B GA</v>
          </cell>
          <cell r="E1222" t="str">
            <v>MSM7663B GA</v>
          </cell>
          <cell r="F1222" t="str">
            <v>CT910</v>
          </cell>
        </row>
        <row r="1223">
          <cell r="C1223">
            <v>1253201000</v>
          </cell>
          <cell r="E1223" t="str">
            <v>POWER SUPLLY CODESET (JPN)</v>
          </cell>
          <cell r="F1223" t="str">
            <v>SM004</v>
          </cell>
        </row>
        <row r="1224">
          <cell r="C1224">
            <v>1350105381</v>
          </cell>
          <cell r="E1224" t="str">
            <v>Cellulo Tape</v>
          </cell>
          <cell r="F1224" t="str">
            <v>SC019</v>
          </cell>
        </row>
        <row r="1225">
          <cell r="C1225" t="str">
            <v>111041860X</v>
          </cell>
          <cell r="E1225" t="str">
            <v>DSSA-P0640SA        TAPING</v>
          </cell>
          <cell r="F1225" t="str">
            <v>CT747</v>
          </cell>
        </row>
        <row r="1226">
          <cell r="C1226">
            <v>6060102070</v>
          </cell>
          <cell r="D1226" t="str">
            <v>CP11AL ﾌﾛﾝﾄﾊﾟﾈﾙ ﾇﾘ</v>
          </cell>
          <cell r="E1226" t="str">
            <v>+Pan 2.5x6 FE BLK ZNC</v>
          </cell>
          <cell r="F1226" t="str">
            <v>SQ025</v>
          </cell>
        </row>
        <row r="1227">
          <cell r="C1227">
            <v>1021544900</v>
          </cell>
          <cell r="D1227" t="str">
            <v xml:space="preserve">ｿﾌﾄｶﾞｽｹﾂﾄ UC-3E0564ﾃ-ﾌﾟﾂｷL=20 </v>
          </cell>
          <cell r="E1227" t="str">
            <v>CCV10-3 Lens Mount</v>
          </cell>
          <cell r="F1227" t="str">
            <v>SF032</v>
          </cell>
        </row>
        <row r="1228">
          <cell r="C1228">
            <v>1010489700</v>
          </cell>
          <cell r="D1228" t="str">
            <v>CP11AL ﾌﾛﾝﾄﾊﾟﾈﾙ ﾇﾘ</v>
          </cell>
          <cell r="E1228" t="str">
            <v>CP11AL Front Panel</v>
          </cell>
          <cell r="F1228" t="str">
            <v>PA013</v>
          </cell>
        </row>
        <row r="1229">
          <cell r="C1229">
            <v>1240430660</v>
          </cell>
          <cell r="D1229" t="str">
            <v xml:space="preserve">ｿﾌﾄｶﾞｽｹﾂﾄ UC-3E0564ﾃ-ﾌﾟﾂｷL=20 </v>
          </cell>
          <cell r="E1229" t="str">
            <v xml:space="preserve">UC-3E0564Tape tsuki L=20 </v>
          </cell>
          <cell r="F1229" t="str">
            <v>SF033</v>
          </cell>
        </row>
        <row r="1230">
          <cell r="C1230">
            <v>1240430460</v>
          </cell>
          <cell r="D1230" t="str">
            <v>ｿﾌﾄｶﾞｽｹﾂﾄ UC300277ﾃ-ﾌﾟﾂｷL=10</v>
          </cell>
          <cell r="E1230" t="str">
            <v>UC300277Tape tsuki L=10</v>
          </cell>
          <cell r="F1230" t="str">
            <v>SF039</v>
          </cell>
        </row>
        <row r="1231">
          <cell r="C1231">
            <v>1000325580</v>
          </cell>
          <cell r="D1231" t="str">
            <v>LCA15S-24-Y G</v>
          </cell>
          <cell r="E1231" t="str">
            <v xml:space="preserve">LCA15S-24-Y </v>
          </cell>
          <cell r="F1231" t="str">
            <v>SF043</v>
          </cell>
        </row>
        <row r="1232">
          <cell r="C1232">
            <v>1233956050</v>
          </cell>
          <cell r="D1232" t="str">
            <v>7P07#22(80)BAAWAAA/XHP-15ﾊﾝ</v>
          </cell>
          <cell r="E1232" t="str">
            <v>7P07#22(80)BAAWAAA/XHP-15ﾊﾝ</v>
          </cell>
          <cell r="F1232" t="str">
            <v>SF034</v>
          </cell>
        </row>
        <row r="1233">
          <cell r="C1233">
            <v>1233990960</v>
          </cell>
          <cell r="D1233" t="str">
            <v xml:space="preserve">4P1007#22(80)BAAW/XH-XH </v>
          </cell>
          <cell r="E1233" t="str">
            <v xml:space="preserve">4P1007#22(80)BAAW/XH-XH </v>
          </cell>
          <cell r="F1233" t="str">
            <v>SF035</v>
          </cell>
        </row>
        <row r="1234">
          <cell r="C1234">
            <v>1110127270</v>
          </cell>
          <cell r="D1234" t="str">
            <v>2SA2057(P)</v>
          </cell>
          <cell r="E1234" t="str">
            <v>2SA2057(P)</v>
          </cell>
          <cell r="F1234" t="str">
            <v>SF036</v>
          </cell>
        </row>
        <row r="1235">
          <cell r="C1235">
            <v>1133292030</v>
          </cell>
          <cell r="D1235" t="str">
            <v>CE04KME25V 470MF(BP)VB(2000H)</v>
          </cell>
          <cell r="E1235" t="str">
            <v>KME25VB 470M BP Ф12.4*20L</v>
          </cell>
          <cell r="F1235" t="str">
            <v>SF037</v>
          </cell>
        </row>
        <row r="1236">
          <cell r="C1236">
            <v>1151225180</v>
          </cell>
          <cell r="D1236" t="str">
            <v>ｽﾗｲﾄﾞSW SSTP12-04R</v>
          </cell>
          <cell r="E1236" t="str">
            <v>Slide SW SSTP12-04R</v>
          </cell>
          <cell r="F1236" t="str">
            <v>SF031</v>
          </cell>
        </row>
        <row r="1237">
          <cell r="C1237">
            <v>1230330770</v>
          </cell>
          <cell r="D1237" t="str">
            <v xml:space="preserve">BNCｼﾞﾔﾂｸ BNCJ1ﾚﾝ  </v>
          </cell>
          <cell r="E1237" t="str">
            <v>BNC J 1ﾚﾝ</v>
          </cell>
          <cell r="F1237" t="str">
            <v>SF042</v>
          </cell>
        </row>
        <row r="1238">
          <cell r="C1238">
            <v>1231634310</v>
          </cell>
          <cell r="D1238" t="str">
            <v xml:space="preserve">B4B-XH-A ｼﾛ </v>
          </cell>
          <cell r="E1238" t="str">
            <v>B4B-XH-A</v>
          </cell>
          <cell r="F1238" t="str">
            <v>SF040</v>
          </cell>
        </row>
        <row r="1239">
          <cell r="C1239" t="str">
            <v>111041895X</v>
          </cell>
          <cell r="D1239" t="str">
            <v>NV73A1JTTE20 ﾊﾞﾘｽﾀ TAPING</v>
          </cell>
          <cell r="E1239" t="str">
            <v xml:space="preserve">NV73A1JTTE20 </v>
          </cell>
          <cell r="F1239" t="str">
            <v>CT330</v>
          </cell>
        </row>
        <row r="1240">
          <cell r="C1240" t="str">
            <v>111070981X</v>
          </cell>
          <cell r="D1240" t="str">
            <v xml:space="preserve">2SK3018             TAPING </v>
          </cell>
          <cell r="E1240" t="str">
            <v>2SK3018 T106</v>
          </cell>
          <cell r="F1240" t="str">
            <v>CT331</v>
          </cell>
        </row>
        <row r="1241">
          <cell r="C1241" t="str">
            <v>111231584X</v>
          </cell>
          <cell r="D1241" t="str">
            <v>UDZS 5.6B    TAPING</v>
          </cell>
          <cell r="E1241" t="str">
            <v>UDZS TE-17 5.6B</v>
          </cell>
          <cell r="F1241" t="str">
            <v>CT332</v>
          </cell>
        </row>
        <row r="1242">
          <cell r="C1242" t="str">
            <v>111313936X</v>
          </cell>
          <cell r="D1242" t="str">
            <v xml:space="preserve">TC7S14FU(TE85L)     TAPING  </v>
          </cell>
          <cell r="E1242" t="str">
            <v xml:space="preserve">TC7S14FU(TE85L)   </v>
          </cell>
          <cell r="F1242" t="str">
            <v>CT333</v>
          </cell>
        </row>
        <row r="1243">
          <cell r="C1243" t="str">
            <v>112068718X</v>
          </cell>
          <cell r="D1243" t="str">
            <v xml:space="preserve">VR 3ｶﾞﾀ ｻ-ﾒﾂﾄ 100ｵ-ﾑTAPING </v>
          </cell>
          <cell r="E1243" t="str">
            <v>RH03ADC 12X(100Ω)</v>
          </cell>
          <cell r="F1243" t="str">
            <v>CT334</v>
          </cell>
        </row>
        <row r="1244">
          <cell r="C1244" t="str">
            <v>112803270X</v>
          </cell>
          <cell r="D1244" t="str">
            <v xml:space="preserve">1608    39ｵ-ﾑ(J)    TAPING </v>
          </cell>
          <cell r="E1244" t="str">
            <v>ERJ3GEYJ390V (39Ω　5%)</v>
          </cell>
          <cell r="F1244" t="str">
            <v>CT335</v>
          </cell>
        </row>
        <row r="1245">
          <cell r="C1245" t="str">
            <v>112804170X</v>
          </cell>
          <cell r="D1245" t="str">
            <v xml:space="preserve">1608    220K(J)    TAPING </v>
          </cell>
          <cell r="E1245" t="str">
            <v>ERJ3GEYJ224V (220kΩ　5%)</v>
          </cell>
          <cell r="F1245" t="str">
            <v>CT336</v>
          </cell>
        </row>
        <row r="1246">
          <cell r="C1246" t="str">
            <v>112806004X</v>
          </cell>
          <cell r="D1246" t="str">
            <v xml:space="preserve">R1608 1/16W 200ｵ-ﾑ DﾁﾂﾌﾟT     </v>
          </cell>
          <cell r="E1246" t="str">
            <v>ERJ3RBD201V (200Ω 0.5%)</v>
          </cell>
          <cell r="F1246" t="str">
            <v>CT337</v>
          </cell>
        </row>
        <row r="1247">
          <cell r="C1247" t="str">
            <v>112806028X</v>
          </cell>
          <cell r="D1247" t="str">
            <v xml:space="preserve">R1608 1/16W 3K DﾁﾂﾌﾟT </v>
          </cell>
          <cell r="E1247" t="str">
            <v>ERJ3RBD302V (3kΩ 0.5%)</v>
          </cell>
          <cell r="F1247" t="str">
            <v>CT338</v>
          </cell>
        </row>
        <row r="1248">
          <cell r="C1248" t="str">
            <v>112806152X</v>
          </cell>
          <cell r="D1248" t="str">
            <v xml:space="preserve">R 1608 1/16W    27ｵ-ﾑ DﾁﾂﾌﾟT </v>
          </cell>
          <cell r="E1248" t="str">
            <v>ERJ3RED270V (27Ω 0.5%)</v>
          </cell>
          <cell r="F1248" t="str">
            <v>CT339</v>
          </cell>
        </row>
        <row r="1249">
          <cell r="C1249" t="str">
            <v>112806163X</v>
          </cell>
          <cell r="D1249" t="str">
            <v>SR73 2ET 2.7ｵｰﾑ 1%    TAPING</v>
          </cell>
          <cell r="E1249" t="str">
            <v>SR73 2ET TD 2R7F</v>
          </cell>
          <cell r="F1249" t="str">
            <v>CT340</v>
          </cell>
        </row>
        <row r="1250">
          <cell r="C1250" t="str">
            <v>112806176X</v>
          </cell>
          <cell r="D1250" t="str">
            <v>SR73 2ET 3.3ｵｰﾑ 1%   TAPING</v>
          </cell>
          <cell r="E1250" t="str">
            <v>SR73 2ET TD 3R3F</v>
          </cell>
          <cell r="F1250" t="str">
            <v>CT341</v>
          </cell>
        </row>
        <row r="1251">
          <cell r="C1251" t="str">
            <v>113405129X</v>
          </cell>
          <cell r="D1251" t="str">
            <v>C 1608 50V    20PF CH J TAPING</v>
          </cell>
          <cell r="E1251" t="str">
            <v>C1608CH1H200CT (50V 20PF CH)</v>
          </cell>
          <cell r="F1251" t="str">
            <v>CT342</v>
          </cell>
        </row>
        <row r="1252">
          <cell r="C1252" t="str">
            <v>113405336X</v>
          </cell>
          <cell r="D1252" t="str">
            <v>C 1608 50V   150PF CH J TAPING</v>
          </cell>
          <cell r="E1252" t="str">
            <v>C1608CH1H151CT (50V 150PF CH)</v>
          </cell>
          <cell r="F1252" t="str">
            <v>CT343</v>
          </cell>
        </row>
        <row r="1253">
          <cell r="C1253" t="str">
            <v>113424340X</v>
          </cell>
          <cell r="D1253" t="str">
            <v>MVK 25V 100MF E0 TAPING</v>
          </cell>
          <cell r="E1253" t="str">
            <v>MVK25VC100MH10E0</v>
          </cell>
          <cell r="F1253" t="str">
            <v>CT748</v>
          </cell>
        </row>
        <row r="1254">
          <cell r="C1254" t="str">
            <v>114140368X</v>
          </cell>
          <cell r="D1254" t="str">
            <v>SLF10145T-221MR65</v>
          </cell>
          <cell r="E1254" t="str">
            <v>SLF10145T-221MR65-PF</v>
          </cell>
          <cell r="F1254" t="str">
            <v>CT749</v>
          </cell>
        </row>
        <row r="1255">
          <cell r="C1255" t="str">
            <v>115405482X</v>
          </cell>
          <cell r="D1255" t="str">
            <v>TF16SN2.00    TAPING</v>
          </cell>
          <cell r="E1255" t="str">
            <v>TF16SN2.00TTD</v>
          </cell>
          <cell r="F1255" t="str">
            <v>CT344</v>
          </cell>
        </row>
        <row r="1256">
          <cell r="C1256">
            <v>1240435610</v>
          </cell>
          <cell r="D1256" t="str">
            <v>ｿﾌﾄｶﾞｽｹﾂﾄ UC-300480ﾃ-ﾌﾟナシL=15</v>
          </cell>
          <cell r="E1256" t="str">
            <v>UC-300480Tape L=15</v>
          </cell>
          <cell r="F1256" t="str">
            <v>SF041</v>
          </cell>
        </row>
      </sheetData>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ｶﾒﾗ関連展開(見積用）"/>
      <sheetName val="2003年受・売･在"/>
      <sheetName val="仕入計画"/>
      <sheetName val="最新個別原価表"/>
      <sheetName val="最新一括ＭＲＰ展開表"/>
    </sheetNames>
    <sheetDataSet>
      <sheetData sheetId="0"/>
      <sheetData sheetId="1" refreshError="1"/>
      <sheetData sheetId="2" refreshError="1"/>
      <sheetData sheetId="3" refreshError="1"/>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Sheet5"/>
      <sheetName val="Sheet1"/>
      <sheetName val="Sheet2"/>
      <sheetName val="Sheet3"/>
      <sheetName val="KHQ II"/>
      <sheetName val="00000000"/>
      <sheetName val="XL4Poppy"/>
      <sheetName val="Gia VL"/>
      <sheetName val="Bang gia ca may"/>
      <sheetName val="Bang luong CB"/>
      <sheetName val="Bang P.tich CT"/>
      <sheetName val="D.toan chi tiet"/>
      <sheetName val="Bang TH Dtoan"/>
      <sheetName val="XXXXXXXX"/>
      <sheetName val="chi tiet "/>
      <sheetName val="chi tiet huong"/>
      <sheetName val="TH"/>
      <sheetName val="TH (2)"/>
      <sheetName val="nhap"/>
      <sheetName val="TL3-2002"/>
      <sheetName val="9015"/>
      <sheetName val="0502"/>
      <sheetName val="2213"/>
      <sheetName val="7270"/>
      <sheetName val="8672"/>
      <sheetName val="3027"/>
      <sheetName val="3810"/>
      <sheetName val="8523"/>
      <sheetName val="MAU"/>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CPV"/>
      <sheetName val="DGCM"/>
      <sheetName val="TL-I"/>
      <sheetName val="chitiet"/>
      <sheetName val="THG"/>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Sheet4"/>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HR SWGR &amp; MCC"/>
      <sheetName val="kl"/>
      <sheetName val="Congty"/>
      <sheetName val="VPPN"/>
      <sheetName val="XN74"/>
      <sheetName val="XN54"/>
      <sheetName val="XN33"/>
      <sheetName val="NK96"/>
      <sheetName val="XL4Test5"/>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ᄀ_x0000__x0000_䅀ᄀ_x0000__x0000_䅀ᄀ_x0000__x0000_䅀ᄀ_x0000__x0000_䅀ᄀ_x0000__x0000_䅀_x0000_䅀ᘀŀ_x0000_䅀ᘀŀ_x0000_䅀ᘀ"/>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5 nam (tach)"/>
      <sheetName val="5 nam (tach) (2)"/>
      <sheetName val="KH 2003"/>
      <sheetName val="10000000"/>
      <sheetName val="20000000"/>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30000000"/>
      <sheetName val="DC1605"/>
      <sheetName val="DcnamTV"/>
      <sheetName val="ppnamdaibieu"/>
      <sheetName val="TyleAdreyanop"/>
      <sheetName val="ppAdreyanop"/>
      <sheetName val="ketqua"/>
      <sheetName val="maxminth"/>
      <sheetName val="TK111"/>
      <sheetName val="thang 1"/>
      <sheetName val="Thang 2"/>
      <sheetName val="thang 3"/>
      <sheetName val="thang 4"/>
      <sheetName val="thang 5"/>
      <sheetName val="thang 6"/>
      <sheetName val="thang 7"/>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KM20-21"/>
      <sheetName val="KM21-22"/>
      <sheetName val="KM22-23"/>
      <sheetName val="KM23-24"/>
      <sheetName val="KM24-25"/>
      <sheetName val="KM25-26"/>
      <sheetName val="KM26-27"/>
      <sheetName val="KM27-28"/>
      <sheetName val="KM28-29"/>
      <sheetName val="TCB2km27-28(T)"/>
      <sheetName val="TCB2km27-28 (R)"/>
      <sheetName val="tong hop"/>
      <sheetName val="phan tich DG"/>
      <sheetName val="gia vat lieu"/>
      <sheetName val="gia xe may"/>
      <sheetName val="gia nhan cong"/>
      <sheetName val="။H 12-1"/>
      <sheetName val="MTO REV_2_ARMOR_"/>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WEATHER P_x0003__x0000_OF LTG. &amp; ROD LTG."/>
      <sheetName val="gia nhan cong_x0000__x0000__x0000__x0000__x0000__x0000__x0000__x0000__x0000__x0000__x0000__x0000_傰_x0000__x0004__x0000__x0000_"/>
      <sheetName val="RUILDING ELE."/>
      <sheetName val="DTCT"/>
      <sheetName val="PTVT"/>
      <sheetName val="THDT"/>
      <sheetName val="THVT"/>
      <sheetName val="THGT"/>
      <sheetName val="Duong cong vu hci (9;) (2)"/>
      <sheetName val="Sheet!4"/>
      <sheetName val="[99Q3299(REV.1).xls"/>
      <sheetName val="TH4"/>
      <sheetName val="TB4"/>
      <sheetName val="CT4"/>
      <sheetName val="CT3"/>
      <sheetName val="TH3"/>
      <sheetName val="TB3"/>
      <sheetName val="CT2"/>
      <sheetName val="TH2"/>
      <sheetName val="TB2"/>
      <sheetName val="CT1"/>
      <sheetName val="TH1"/>
      <sheetName val="TB1"/>
      <sheetName val="20000000_x0000__x0000__x0000__x0000__x0000__x0000__x0000__x0000__x0000__x0000__x0000_♸Ģ_x0000__x0004__x0000__x0000__x0000__x0000__x0000__x0000_怨Ģ"/>
      <sheetName val="gia nhan cong_x0000__x0000__x0000__x0000__x0000__x0000__x0000__x0000__x0000__x0000__x0000__x0000_傰Ÿ_x0000__x0004__x0000__x0000_"/>
      <sheetName val="ᄀ_x0000_䅀ᄀ_x0000_䅀ᄀ_x0000_䅀ᄀ_x0000_䅀ᄀ_x0000_䅀_x0000_䅀ᘀŀ_x0000_䅀ᘀŀ_x0000_䅀ᘀŀ_x0000_䅀ᘀŀ"/>
      <sheetName val="Hoan ã,anh"/>
      <sheetName val="_x0013_heet20"/>
      <sheetName val="Sh_x0005_et27"/>
      <sheetName val="D.toan chi_x0000_tiet"/>
      <sheetName val="c_x0008_itiet"/>
      <sheetName val="DT"/>
      <sheetName val="CP"/>
      <sheetName val="BCT6"/>
      <sheetName val="gia nhan cong_x0000_傰_x0000__x0004__x0000_ᄐ_x0000_僬_x0000_÷_x0000__x001c_[99"/>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ToD)en"/>
      <sheetName val=""/>
      <sheetName val="ᄀ"/>
      <sheetName val="km345+410-km345+500 (6)"/>
      <sheetName val="B䁏X"/>
      <sheetName val="mau 1"/>
      <sheetName val="mau 10"/>
      <sheetName val="mau 2"/>
      <sheetName val="LTO REV.2(ARMOR)"/>
      <sheetName val="km345*661-km345+000"/>
      <sheetName val="TCB2km27,28 (R)"/>
      <sheetName val="NEW-PANEL"/>
      <sheetName val="T9"/>
      <sheetName val="T6"/>
      <sheetName val="T3"/>
      <sheetName val="T2"/>
      <sheetName val="T1"/>
      <sheetName val="T5"/>
      <sheetName val="Chart1"/>
      <sheetName val="cat"/>
      <sheetName val="J259 Base "/>
      <sheetName val="mau 3"/>
      <sheetName val="mau 4"/>
      <sheetName val="Tai san luu dong"/>
      <sheetName val="Boiduongkiemke"/>
      <sheetName val="Tonghopgiatri"/>
      <sheetName val="Kiemke30-6"/>
      <sheetName val="chiet tinhçan cuon"/>
      <sheetName val="NC"/>
      <sheetName val="dgnc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refreshError="1"/>
      <sheetData sheetId="215" refreshError="1"/>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refreshError="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refreshError="1"/>
      <sheetData sheetId="449"/>
      <sheetData sheetId="450" refreshError="1"/>
      <sheetData sheetId="451"/>
      <sheetData sheetId="452"/>
      <sheetData sheetId="453"/>
      <sheetData sheetId="454"/>
      <sheetData sheetId="455"/>
      <sheetData sheetId="456"/>
      <sheetData sheetId="457" refreshError="1"/>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refreshError="1"/>
      <sheetData sheetId="472" refreshError="1"/>
      <sheetData sheetId="473" refreshError="1"/>
      <sheetData sheetId="474"/>
      <sheetData sheetId="475" refreshError="1"/>
      <sheetData sheetId="476" refreshError="1"/>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refreshError="1"/>
      <sheetData sheetId="570" refreshError="1"/>
      <sheetData sheetId="571" refreshError="1"/>
      <sheetData sheetId="572"/>
      <sheetData sheetId="573"/>
      <sheetData sheetId="574"/>
      <sheetData sheetId="575"/>
      <sheetData sheetId="576"/>
      <sheetData sheetId="577"/>
      <sheetData sheetId="578" refreshError="1"/>
      <sheetData sheetId="579"/>
      <sheetData sheetId="580"/>
      <sheetData sheetId="581"/>
      <sheetData sheetId="582"/>
      <sheetData sheetId="583"/>
      <sheetData sheetId="584" refreshError="1"/>
      <sheetData sheetId="585" refreshError="1"/>
      <sheetData sheetId="586"/>
      <sheetData sheetId="587"/>
      <sheetData sheetId="588"/>
      <sheetData sheetId="589"/>
      <sheetData sheetId="590"/>
      <sheetData sheetId="591"/>
      <sheetData sheetId="592"/>
      <sheetData sheetId="593"/>
      <sheetData sheetId="594"/>
      <sheetData sheetId="595"/>
      <sheetData sheetId="596"/>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NI 40020"/>
      <sheetName val="CNI 40020 (2)"/>
      <sheetName val="CNI 40020 (3)"/>
      <sheetName val="CNI 40020 (4)"/>
      <sheetName val="CNI 40024"/>
      <sheetName val="CNI 40024 (2)"/>
      <sheetName val="Dinhmuc"/>
      <sheetName val="Data"/>
      <sheetName val="Data (2)"/>
      <sheetName val="Data (3)"/>
      <sheetName val="Data (4)"/>
      <sheetName val="40138"/>
      <sheetName val="40138 (2)"/>
      <sheetName val="Form xanh "/>
      <sheetName val="Form xanh  NSX"/>
      <sheetName val="Form xanh  (2)"/>
      <sheetName val="Form In HK"/>
      <sheetName val="Form (NXB)"/>
      <sheetName val="Phuluc NKDT"/>
      <sheetName val="Phuluc 225559"/>
      <sheetName val="Phuluc 225476 (2)"/>
      <sheetName val="Phuluc 225282 (3)"/>
      <sheetName val="Phuluc 225282 (4)"/>
      <sheetName val="Phuluc 225282 (5)"/>
      <sheetName val="Phuluc 225282 (6)"/>
      <sheetName val="Phuluc 225282 (7)"/>
      <sheetName val="Phuluc 225282 (8)"/>
      <sheetName val="Phuluc 225282 (9)"/>
      <sheetName val="Phuluc 225282 (10)"/>
      <sheetName val="Phuluc 225282 (11)"/>
      <sheetName val="Phuluc 225282 (12)"/>
      <sheetName val="Phuluc 225282 (13)"/>
      <sheetName val="40122"/>
      <sheetName val="40127"/>
      <sheetName val="Mittotoyo"/>
      <sheetName val="40119"/>
      <sheetName val="Phuluc 225496 (1)"/>
      <sheetName val="Phuluc 225496 (2)"/>
      <sheetName val="CEH"/>
      <sheetName val="CEH (2)"/>
      <sheetName val="Phuluc 225594"/>
      <sheetName val="Phuluc 225496 (3)"/>
      <sheetName val="RI833&amp;701"/>
      <sheetName val="Phuluc 225496 (4)"/>
      <sheetName val="40135"/>
      <sheetName val="TU72033"/>
      <sheetName val="TU72033 (2)"/>
      <sheetName val="225741"/>
      <sheetName val="VT-02-30034"/>
      <sheetName val="VT-02-30034 (2)"/>
      <sheetName val="VT-02-30034 (3)"/>
      <sheetName val="VT-02-40151"/>
      <sheetName val="223285 - 6"/>
      <sheetName val="VT-02-30037"/>
      <sheetName val="VT-02-30037 (2)"/>
      <sheetName val="VT-02-30037 (3)"/>
      <sheetName val="VT-02-30037 (4)"/>
      <sheetName val="VT-02-30037 (5)"/>
      <sheetName val="VT-02-30037 (6)"/>
      <sheetName val="VT-02-40160"/>
      <sheetName val="VT-02-30040"/>
      <sheetName val="VT-02-30040 (2)"/>
      <sheetName val="VT-02-30040 (3)"/>
      <sheetName val="VT-02-30040 (4)"/>
      <sheetName val="TU-02-72040"/>
      <sheetName val="TU-02-72040 (2)"/>
      <sheetName val="TU-02-72040 (3)"/>
      <sheetName val="TU-02-72040 (4)"/>
      <sheetName val="2300933"/>
      <sheetName val="2300933 (2)"/>
      <sheetName val="2300933 (3)"/>
      <sheetName val="2300933 (4)"/>
      <sheetName val="Dinhmuc (2)"/>
      <sheetName val="CHT (2)"/>
      <sheetName val="CHT (3)"/>
      <sheetName val="CHT (4)"/>
      <sheetName val="CES 222658"/>
      <sheetName val="CHT 72008"/>
      <sheetName val="CHT 72008 (2)"/>
      <sheetName val="CHT 72008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t="str">
            <v>Code:</v>
          </cell>
          <cell r="D2" t="str">
            <v>Name in English</v>
          </cell>
          <cell r="E2" t="str">
            <v>Name in Vietnamese</v>
          </cell>
        </row>
        <row r="3">
          <cell r="B3" t="str">
            <v>139401140K4</v>
          </cell>
          <cell r="D3" t="str">
            <v>HEAD CONNECTOR</v>
          </cell>
          <cell r="E3" t="str">
            <v>§Çu nèi</v>
          </cell>
        </row>
        <row r="4">
          <cell r="B4" t="str">
            <v>2417SJ-02</v>
          </cell>
          <cell r="D4" t="str">
            <v>CONNECTOR</v>
          </cell>
          <cell r="E4" t="str">
            <v>§Çu nèi</v>
          </cell>
        </row>
        <row r="5">
          <cell r="B5" t="str">
            <v>2417SJ-03</v>
          </cell>
          <cell r="D5" t="str">
            <v>CONNECTOR</v>
          </cell>
          <cell r="E5" t="str">
            <v>§Çu nèi</v>
          </cell>
        </row>
        <row r="6">
          <cell r="B6" t="str">
            <v>2417SJ-04</v>
          </cell>
          <cell r="D6" t="str">
            <v>CONNECTOR</v>
          </cell>
          <cell r="E6" t="str">
            <v>§Çu nèi</v>
          </cell>
        </row>
        <row r="7">
          <cell r="B7" t="str">
            <v>2417SJ-05</v>
          </cell>
          <cell r="D7" t="str">
            <v>CONNECTOR</v>
          </cell>
          <cell r="E7" t="str">
            <v>§Çu nèi</v>
          </cell>
        </row>
        <row r="8">
          <cell r="B8" t="str">
            <v>AG6-8393-000000</v>
          </cell>
          <cell r="D8" t="str">
            <v>ZF530 EEP ROM (CANON BJ CARTRIDGE ZF530)</v>
          </cell>
          <cell r="E8" t="str">
            <v>Tói ®Çu in</v>
          </cell>
        </row>
        <row r="9">
          <cell r="B9" t="str">
            <v>AG6-8399-000000</v>
          </cell>
          <cell r="D9" t="str">
            <v>C530-BK (CANON BJ INK TANK BC1-24 BK)</v>
          </cell>
          <cell r="E9" t="str">
            <v>Hép mùc ®en</v>
          </cell>
        </row>
        <row r="10">
          <cell r="B10" t="str">
            <v>AG6-8400-000000</v>
          </cell>
          <cell r="D10" t="str">
            <v>C530-CLR (CANON BJ INK TANK BC1-24 CLR)</v>
          </cell>
          <cell r="E10" t="str">
            <v>Hép mùc mµu</v>
          </cell>
        </row>
        <row r="11">
          <cell r="B11" t="str">
            <v>AG6-8539-000000</v>
          </cell>
          <cell r="D11" t="str">
            <v>BJ CARTRI DGE ZF532</v>
          </cell>
          <cell r="E11" t="str">
            <v xml:space="preserve">Tói ®Çu in </v>
          </cell>
        </row>
        <row r="12">
          <cell r="B12" t="str">
            <v>AG6-8540-000000</v>
          </cell>
          <cell r="D12" t="str">
            <v>CANON BJ INK TANK BC1-15 BK</v>
          </cell>
          <cell r="E12" t="str">
            <v>Hép mùc ®en</v>
          </cell>
        </row>
        <row r="13">
          <cell r="B13" t="str">
            <v>AG6-8541-000000</v>
          </cell>
          <cell r="D13" t="str">
            <v>CANON BJ INK TANK BC1-24 CLR</v>
          </cell>
          <cell r="E13" t="str">
            <v>Hép mùc mµu</v>
          </cell>
        </row>
        <row r="14">
          <cell r="B14" t="str">
            <v>AG6-8556-000000</v>
          </cell>
          <cell r="D14" t="str">
            <v>PRINTED HEAD (ZF533)</v>
          </cell>
          <cell r="E14" t="str">
            <v>§Çu in(ZF533)</v>
          </cell>
        </row>
        <row r="15">
          <cell r="B15" t="str">
            <v>BS0315C</v>
          </cell>
          <cell r="D15" t="str">
            <v>FET ARRAY</v>
          </cell>
          <cell r="E15" t="str">
            <v>Tranzito tr­êng kiÓu m¶ng</v>
          </cell>
        </row>
        <row r="16">
          <cell r="B16" t="str">
            <v>CAT93C56SI-TE13</v>
          </cell>
          <cell r="D16" t="str">
            <v>EEPROM</v>
          </cell>
          <cell r="E16" t="str">
            <v>Bé nhí ROM cã thÓ xo¸</v>
          </cell>
        </row>
        <row r="17">
          <cell r="B17" t="str">
            <v>CVN 0007-000000</v>
          </cell>
          <cell r="D17" t="str">
            <v>POLYESTER ADHESIVE TAPE</v>
          </cell>
          <cell r="E17" t="str">
            <v>B¨ng dÝnh Polyester</v>
          </cell>
        </row>
        <row r="18">
          <cell r="B18" t="str">
            <v>CVN 0008-000000</v>
          </cell>
          <cell r="D18" t="str">
            <v>POLYESTER ADHESIVE TAPE</v>
          </cell>
          <cell r="E18" t="str">
            <v>B¨ng dÝnh Polyester</v>
          </cell>
        </row>
        <row r="19">
          <cell r="B19" t="str">
            <v>CVN-0005-000000</v>
          </cell>
          <cell r="D19" t="str">
            <v>CLOTH INSULATION TAPE</v>
          </cell>
          <cell r="E19" t="str">
            <v xml:space="preserve">B¨ng trèng nhiÖt </v>
          </cell>
        </row>
        <row r="20">
          <cell r="B20" t="str">
            <v>CVN-0006-000000</v>
          </cell>
          <cell r="D20" t="str">
            <v>POLYESTER ADHESIVE TAPE</v>
          </cell>
          <cell r="E20" t="str">
            <v>B¨ng dÝnh Polyester</v>
          </cell>
        </row>
        <row r="21">
          <cell r="B21" t="str">
            <v>CVN-0009-000000</v>
          </cell>
          <cell r="D21" t="str">
            <v>TEFLON (FLUUORI NE)ADHESIVE TAPE</v>
          </cell>
          <cell r="E21" t="str">
            <v>B¨ng dÝnh Teflon</v>
          </cell>
        </row>
        <row r="22">
          <cell r="B22" t="str">
            <v>CVN-0010-000000</v>
          </cell>
          <cell r="D22" t="str">
            <v>TEFLON (FLUUORI NE)ADHESIVE TAPE</v>
          </cell>
          <cell r="E22" t="str">
            <v>B¨ng dÝnh Teflon</v>
          </cell>
        </row>
        <row r="23">
          <cell r="B23" t="str">
            <v>EGR107M010T2A5C</v>
          </cell>
          <cell r="D23" t="str">
            <v>AL CAPACITOR</v>
          </cell>
          <cell r="E23" t="str">
            <v>Tô chÝp</v>
          </cell>
        </row>
        <row r="24">
          <cell r="B24" t="str">
            <v>EGR107M035T2A1E</v>
          </cell>
          <cell r="D24" t="str">
            <v>AL CAPACITOR</v>
          </cell>
          <cell r="E24" t="str">
            <v>Tô chÝp</v>
          </cell>
        </row>
        <row r="25">
          <cell r="B25" t="str">
            <v>MCR03EZPFX3301</v>
          </cell>
          <cell r="D25" t="str">
            <v>CHIP RESISTOR</v>
          </cell>
          <cell r="E25" t="str">
            <v>§iÖn trë chÝp</v>
          </cell>
        </row>
        <row r="26">
          <cell r="B26" t="str">
            <v>MCR03EZPFX4702</v>
          </cell>
          <cell r="D26" t="str">
            <v>CHIP RESISTOR</v>
          </cell>
          <cell r="E26" t="str">
            <v>§iÖn trë chÝp</v>
          </cell>
        </row>
        <row r="27">
          <cell r="B27" t="str">
            <v>MCR100JZHJ122</v>
          </cell>
          <cell r="D27" t="str">
            <v>CHIP RESISTOR</v>
          </cell>
          <cell r="E27" t="str">
            <v>§iÖn trë chÝp</v>
          </cell>
        </row>
        <row r="28">
          <cell r="B28" t="str">
            <v>MCR25JZHFLR620</v>
          </cell>
          <cell r="D28" t="str">
            <v>CHIP RESISTOR</v>
          </cell>
          <cell r="E28" t="str">
            <v>§iÖn trë chÝp</v>
          </cell>
        </row>
        <row r="29">
          <cell r="B29" t="str">
            <v>MD56V62160E-10TA</v>
          </cell>
          <cell r="D29" t="str">
            <v>SDRAM (IC)</v>
          </cell>
          <cell r="E29" t="str">
            <v>IC bé nhí RAM</v>
          </cell>
        </row>
        <row r="30">
          <cell r="B30" t="str">
            <v>NZ6-3991-000000</v>
          </cell>
          <cell r="D30" t="str">
            <v>BODY NO LABEL</v>
          </cell>
          <cell r="E30" t="str">
            <v>M¸c d¸n th©n m¸y in</v>
          </cell>
        </row>
        <row r="31">
          <cell r="B31" t="str">
            <v>PP SPRING L- 65</v>
          </cell>
          <cell r="D31" t="str">
            <v>PP SPRING L- 65</v>
          </cell>
          <cell r="E31" t="str">
            <v>Lß xo chiÒu dµI 65</v>
          </cell>
        </row>
        <row r="32">
          <cell r="B32" t="str">
            <v>PP SPRING L- 75</v>
          </cell>
          <cell r="D32" t="str">
            <v>PP SPRING L- 75</v>
          </cell>
          <cell r="E32" t="str">
            <v>Lß xo chiÒu dµI 75</v>
          </cell>
        </row>
        <row r="33">
          <cell r="B33" t="str">
            <v>PP SPRING L- 95</v>
          </cell>
          <cell r="D33" t="str">
            <v>PP SPRING L- 95</v>
          </cell>
          <cell r="E33" t="str">
            <v>Lß xo chiÒu dµI 95</v>
          </cell>
        </row>
        <row r="34">
          <cell r="B34" t="str">
            <v>QA4-0016-000000</v>
          </cell>
          <cell r="D34" t="str">
            <v>SELECT LEVER</v>
          </cell>
          <cell r="E34" t="str">
            <v>CÇn g¹t ®iÒu chØnh kho¶ng c¸ch ®Çu in</v>
          </cell>
        </row>
        <row r="35">
          <cell r="B35" t="str">
            <v>QA4-0024-000000</v>
          </cell>
          <cell r="D35" t="str">
            <v>PINCH ROLLER</v>
          </cell>
          <cell r="E35" t="str">
            <v>Trôc Ðp</v>
          </cell>
        </row>
        <row r="36">
          <cell r="B36" t="str">
            <v>QA4-0041-000000</v>
          </cell>
          <cell r="C36" t="str">
            <v>QA4-0041-000N00</v>
          </cell>
          <cell r="D36" t="str">
            <v>PR SHAFT</v>
          </cell>
          <cell r="E36" t="str">
            <v>Trôc PR</v>
          </cell>
        </row>
        <row r="37">
          <cell r="B37" t="str">
            <v>QA4-0053-000000</v>
          </cell>
          <cell r="D37" t="str">
            <v>SEPARATION SHEET R</v>
          </cell>
          <cell r="E37" t="str">
            <v>MiÕng cao su chia giÊy bªn ph¶i</v>
          </cell>
        </row>
        <row r="38">
          <cell r="B38" t="str">
            <v>QA4-0069-000000</v>
          </cell>
          <cell r="D38" t="str">
            <v>PICK-UP SHAFT SUPPORT</v>
          </cell>
          <cell r="E38" t="str">
            <v>Bé phËn ®ì trôc cuèn</v>
          </cell>
        </row>
        <row r="39">
          <cell r="B39" t="str">
            <v>QA4-0078-000000</v>
          </cell>
          <cell r="D39" t="str">
            <v>PUMP ROLLER HOLDER</v>
          </cell>
          <cell r="E39" t="str">
            <v>Bé gi÷ trôc cña b¬m</v>
          </cell>
        </row>
        <row r="40">
          <cell r="B40" t="str">
            <v>QA4-0079-000000</v>
          </cell>
          <cell r="D40" t="str">
            <v>PUMP ROLLER</v>
          </cell>
          <cell r="E40" t="str">
            <v>Trôc b¬m</v>
          </cell>
        </row>
        <row r="41">
          <cell r="B41" t="str">
            <v>QA4-0097-000000</v>
          </cell>
          <cell r="D41" t="str">
            <v>BLADE STOPPER SPRING</v>
          </cell>
          <cell r="E41" t="str">
            <v>Lß xo gi÷ cÇn g¹t</v>
          </cell>
        </row>
        <row r="42">
          <cell r="B42" t="str">
            <v>QA4-0099-000000</v>
          </cell>
          <cell r="D42" t="str">
            <v>BLADE SPACER</v>
          </cell>
          <cell r="E42" t="str">
            <v>§Öm cÇn g¹t</v>
          </cell>
        </row>
        <row r="43">
          <cell r="B43" t="str">
            <v>QA4-0161-000000</v>
          </cell>
          <cell r="D43" t="str">
            <v>EJECT BREAK SPRING</v>
          </cell>
          <cell r="E43" t="str">
            <v>Lß xo h·m</v>
          </cell>
        </row>
        <row r="44">
          <cell r="B44" t="str">
            <v>QA4-0206-000000</v>
          </cell>
          <cell r="D44" t="str">
            <v>PAPER TRAY</v>
          </cell>
          <cell r="E44" t="str">
            <v>Khay ®ì giÊy</v>
          </cell>
        </row>
        <row r="45">
          <cell r="B45" t="str">
            <v>QA4-0208-000000</v>
          </cell>
          <cell r="D45" t="str">
            <v>MAIN CASE</v>
          </cell>
          <cell r="E45" t="str">
            <v>Vá chÝnh m¸y in</v>
          </cell>
        </row>
        <row r="46">
          <cell r="B46" t="str">
            <v>QA4-0209-000000</v>
          </cell>
          <cell r="D46" t="str">
            <v>OPERATION KEY</v>
          </cell>
          <cell r="E46" t="str">
            <v>Bé phËn d®iÒu khiÓn</v>
          </cell>
        </row>
        <row r="47">
          <cell r="B47" t="str">
            <v>QA4-0210-000000</v>
          </cell>
          <cell r="D47" t="str">
            <v>LIGHT GUIDE</v>
          </cell>
          <cell r="E47" t="str">
            <v>§Ìn chØ dÉn</v>
          </cell>
        </row>
        <row r="48">
          <cell r="B48" t="str">
            <v>QA4-0212-000000</v>
          </cell>
          <cell r="D48" t="str">
            <v>DRAIN SHEET A</v>
          </cell>
          <cell r="E48" t="str">
            <v>Xèp hót mùc A</v>
          </cell>
        </row>
        <row r="49">
          <cell r="B49" t="str">
            <v>QA4-0213-000000</v>
          </cell>
          <cell r="D49" t="str">
            <v>DRAIN SHEET B</v>
          </cell>
          <cell r="E49" t="str">
            <v>Xèp hót mùc B</v>
          </cell>
        </row>
        <row r="50">
          <cell r="B50" t="str">
            <v>QA4-0215-000000</v>
          </cell>
          <cell r="D50" t="str">
            <v>ASF BASE</v>
          </cell>
          <cell r="E50" t="str">
            <v>Gi¸ ®ì bé phËn cÊp giÊy tù ®éng</v>
          </cell>
        </row>
        <row r="51">
          <cell r="B51" t="str">
            <v>QA4-0216-000000</v>
          </cell>
          <cell r="D51" t="str">
            <v>SIDE GUIDE</v>
          </cell>
          <cell r="E51" t="str">
            <v>CÇn g¹t ®iÒu chØnh khæ giÊy</v>
          </cell>
        </row>
        <row r="52">
          <cell r="B52" t="str">
            <v>QA4-0217-000000</v>
          </cell>
          <cell r="D52" t="str">
            <v>COVER ARM</v>
          </cell>
          <cell r="E52" t="str">
            <v>CÇn gi÷ n¾p</v>
          </cell>
        </row>
        <row r="53">
          <cell r="B53" t="str">
            <v>QA4-0218-000000</v>
          </cell>
          <cell r="D53" t="str">
            <v xml:space="preserve">RETURN LEVER </v>
          </cell>
          <cell r="E53" t="str">
            <v>CÇn g¹t giÊy</v>
          </cell>
        </row>
        <row r="54">
          <cell r="B54" t="str">
            <v>QA4-0218-000000</v>
          </cell>
          <cell r="D54" t="str">
            <v>RETURN LEVER 2</v>
          </cell>
          <cell r="E54" t="str">
            <v>CÇn g¹t giÊy 2</v>
          </cell>
        </row>
        <row r="55">
          <cell r="B55" t="str">
            <v>QA4-0219-000000</v>
          </cell>
          <cell r="D55" t="str">
            <v>ASF RELEASE CAM</v>
          </cell>
          <cell r="E55" t="str">
            <v>Cam th¸o láng</v>
          </cell>
        </row>
        <row r="56">
          <cell r="B56" t="str">
            <v>QA4-0221-000000</v>
          </cell>
          <cell r="D56" t="str">
            <v>STOPPER PLATE</v>
          </cell>
          <cell r="E56" t="str">
            <v>MiÕng chÆn trªn ®Çu bé phËn ®iÒu khiÓn</v>
          </cell>
        </row>
        <row r="57">
          <cell r="B57" t="str">
            <v>QA4-0222-000000</v>
          </cell>
          <cell r="D57" t="str">
            <v>PRESSING PLATE</v>
          </cell>
          <cell r="E57" t="str">
            <v>MiÕng ®Öm ®ì giÊy</v>
          </cell>
        </row>
        <row r="58">
          <cell r="B58" t="str">
            <v>QA4-0224-000000</v>
          </cell>
          <cell r="D58" t="str">
            <v>PICK UP ROLLER RUBBER</v>
          </cell>
          <cell r="E58" t="str">
            <v>§Öm trôc cuèn giÊy</v>
          </cell>
        </row>
        <row r="59">
          <cell r="B59" t="str">
            <v>QA4-0227-000000</v>
          </cell>
          <cell r="D59" t="str">
            <v>PICK-UP ROLLER RING</v>
          </cell>
          <cell r="E59" t="str">
            <v>Vßng ®Öm trôc cuèn giÊy</v>
          </cell>
        </row>
        <row r="60">
          <cell r="B60" t="str">
            <v>QA4-0228-000000</v>
          </cell>
          <cell r="D60" t="str">
            <v>SEPARATE ROLLER HOLDER</v>
          </cell>
          <cell r="E60" t="str">
            <v>Bé gi÷ trôc chia giÊy</v>
          </cell>
        </row>
        <row r="61">
          <cell r="B61" t="str">
            <v>QA4-0230-000000</v>
          </cell>
          <cell r="D61" t="str">
            <v>SEPARATION ROLLER RUBBER</v>
          </cell>
          <cell r="E61" t="str">
            <v>Trôc t¸ch giÊy</v>
          </cell>
        </row>
        <row r="62">
          <cell r="B62" t="str">
            <v>QA4-0232-000000</v>
          </cell>
          <cell r="D62" t="str">
            <v>GUIDE SHAFT</v>
          </cell>
          <cell r="E62" t="str">
            <v>Trôc dÉn</v>
          </cell>
        </row>
        <row r="63">
          <cell r="B63" t="str">
            <v>QA4-0234-000000</v>
          </cell>
          <cell r="D63" t="str">
            <v>GAP ADJ. PLATE L</v>
          </cell>
          <cell r="E63" t="str">
            <v>MiÕng ®iÒu chØnh kho¶ng c¸ch tr¸i</v>
          </cell>
        </row>
        <row r="64">
          <cell r="B64" t="str">
            <v>QA4-0235-000000</v>
          </cell>
          <cell r="D64" t="str">
            <v>GAP ADJ. PLATE R</v>
          </cell>
          <cell r="E64" t="str">
            <v>MiÕng ®iÒu chØnh kho¶ng c¸ch ph¶i</v>
          </cell>
        </row>
        <row r="65">
          <cell r="B65" t="str">
            <v>QA4-0236-000000</v>
          </cell>
          <cell r="D65" t="str">
            <v>LF ROLLER BUSHING L</v>
          </cell>
          <cell r="E65" t="str">
            <v>B¹c ®ì trôc dÉn giÊy LF tr¸i</v>
          </cell>
        </row>
        <row r="66">
          <cell r="B66" t="str">
            <v>QA4-0237-000000</v>
          </cell>
          <cell r="D66" t="str">
            <v>FFC HOLDER</v>
          </cell>
          <cell r="E66" t="str">
            <v>TÊm ®ì</v>
          </cell>
        </row>
        <row r="67">
          <cell r="B67" t="str">
            <v>QA4-0239-000000</v>
          </cell>
          <cell r="D67" t="str">
            <v>CHASSIS</v>
          </cell>
          <cell r="E67" t="str">
            <v>Khung</v>
          </cell>
        </row>
        <row r="68">
          <cell r="B68" t="str">
            <v>QA4-0241-000000</v>
          </cell>
          <cell r="D68" t="str">
            <v>LF ROLLER BUSHING R</v>
          </cell>
          <cell r="E68" t="str">
            <v>B¹c ®ì trôc dÉn giÊy LF ph¶I</v>
          </cell>
        </row>
        <row r="69">
          <cell r="B69" t="str">
            <v>QA4-0242-000000</v>
          </cell>
          <cell r="D69" t="str">
            <v>SPUR BASE</v>
          </cell>
          <cell r="E69" t="str">
            <v>Gi¸ ®ì ph¸ch xa</v>
          </cell>
        </row>
        <row r="70">
          <cell r="B70" t="str">
            <v>QA4-0242-000000</v>
          </cell>
          <cell r="D70" t="str">
            <v>SPUR BASE 1</v>
          </cell>
          <cell r="E70" t="str">
            <v>Gi¸ ®ì ph¸ch xa 1</v>
          </cell>
        </row>
        <row r="71">
          <cell r="B71" t="str">
            <v>QA4-0243-000000</v>
          </cell>
          <cell r="D71" t="str">
            <v>PE LEVER</v>
          </cell>
          <cell r="E71" t="str">
            <v>CÇn g¹t giÊy vµo</v>
          </cell>
        </row>
        <row r="72">
          <cell r="B72" t="str">
            <v>QA4-0244-000000</v>
          </cell>
          <cell r="D72" t="str">
            <v>PR HOLDER</v>
          </cell>
          <cell r="E72" t="str">
            <v>MiÕng ®ì t¹o lùc Ðp</v>
          </cell>
        </row>
        <row r="73">
          <cell r="B73" t="str">
            <v>QA4-0245-000000</v>
          </cell>
          <cell r="D73" t="str">
            <v>CR BELT</v>
          </cell>
          <cell r="E73" t="str">
            <v>D©y cua roa</v>
          </cell>
        </row>
        <row r="74">
          <cell r="B74" t="str">
            <v>QA4-0246-000000</v>
          </cell>
          <cell r="D74" t="str">
            <v>CARRIAGE COVER</v>
          </cell>
          <cell r="E74" t="str">
            <v>Ng¨n chøa hép mùc</v>
          </cell>
        </row>
        <row r="75">
          <cell r="B75" t="str">
            <v>QA4-0247-000000</v>
          </cell>
          <cell r="D75" t="str">
            <v>HEAD SET LEVER</v>
          </cell>
          <cell r="E75" t="str">
            <v>CÇn gi÷ hép mùc</v>
          </cell>
        </row>
        <row r="76">
          <cell r="B76" t="str">
            <v>QA4-0248-000000</v>
          </cell>
          <cell r="D76" t="str">
            <v>CARRIAGE</v>
          </cell>
          <cell r="E76" t="str">
            <v>Gi¸ ®ì ®Çu in</v>
          </cell>
        </row>
        <row r="77">
          <cell r="B77" t="str">
            <v>QA4-0249-000000</v>
          </cell>
          <cell r="D77" t="str">
            <v>IDLER PULLEY</v>
          </cell>
          <cell r="E77" t="str">
            <v>Puli ®Öm</v>
          </cell>
        </row>
        <row r="78">
          <cell r="B78" t="str">
            <v>QA4-0250-000000</v>
          </cell>
          <cell r="D78" t="str">
            <v>IDLER PULLEY HOLDER</v>
          </cell>
          <cell r="E78" t="str">
            <v>Bé phËn gi÷ puli ®Öm</v>
          </cell>
        </row>
        <row r="79">
          <cell r="B79" t="str">
            <v>QA4-0251-000000</v>
          </cell>
          <cell r="D79" t="str">
            <v>IDLER PULLEY SHAFT</v>
          </cell>
          <cell r="E79" t="str">
            <v>Puli ®Öm cña trôc</v>
          </cell>
        </row>
        <row r="80">
          <cell r="B80" t="str">
            <v>QA4-0252-000000</v>
          </cell>
          <cell r="D80" t="str">
            <v>PG BASE</v>
          </cell>
          <cell r="E80" t="str">
            <v>Gi¸ ®ì bé phËn lµm s¹ch</v>
          </cell>
        </row>
        <row r="81">
          <cell r="B81" t="str">
            <v>QA4-0253-000000</v>
          </cell>
          <cell r="D81" t="str">
            <v>CAP</v>
          </cell>
          <cell r="E81" t="str">
            <v>N¾p</v>
          </cell>
        </row>
        <row r="82">
          <cell r="B82" t="str">
            <v>QA4-0254-000000</v>
          </cell>
          <cell r="D82" t="str">
            <v>CAP BASE</v>
          </cell>
          <cell r="E82" t="str">
            <v>Gi¸ ®ì n¾p</v>
          </cell>
        </row>
        <row r="83">
          <cell r="B83" t="str">
            <v>QA4-0255-000000</v>
          </cell>
          <cell r="D83" t="str">
            <v>CAP LEVER</v>
          </cell>
          <cell r="E83" t="str">
            <v>Bé phËn n©ng n¾p</v>
          </cell>
        </row>
        <row r="84">
          <cell r="B84" t="str">
            <v>QA4-0256-000000</v>
          </cell>
          <cell r="D84" t="str">
            <v>CAP DRAIN SHEET</v>
          </cell>
          <cell r="E84" t="str">
            <v>Xèp hót mùc</v>
          </cell>
        </row>
        <row r="85">
          <cell r="B85" t="str">
            <v>QA4-0257-000000</v>
          </cell>
          <cell r="D85" t="str">
            <v>BLADE T</v>
          </cell>
          <cell r="E85" t="str">
            <v>CÇn g¹t T</v>
          </cell>
        </row>
        <row r="86">
          <cell r="B86" t="str">
            <v>QA4-0258-000000</v>
          </cell>
          <cell r="D86" t="str">
            <v>BLADE N</v>
          </cell>
          <cell r="E86" t="str">
            <v>CÇn g¹t N</v>
          </cell>
        </row>
        <row r="87">
          <cell r="B87" t="str">
            <v>QA4-0259-000000</v>
          </cell>
          <cell r="D87" t="str">
            <v>BLADE HOLDER</v>
          </cell>
          <cell r="E87" t="str">
            <v>Gi¸ cña cÇn g¹t</v>
          </cell>
        </row>
        <row r="88">
          <cell r="B88" t="str">
            <v>QA4-0260-000000</v>
          </cell>
          <cell r="D88" t="str">
            <v>BLADE LEVER</v>
          </cell>
          <cell r="E88" t="str">
            <v>Bé phËn n©ng cÇn g¹t</v>
          </cell>
        </row>
        <row r="89">
          <cell r="B89" t="str">
            <v>QA4-0261-000000</v>
          </cell>
          <cell r="D89" t="str">
            <v>BLADE LEVER GEAR</v>
          </cell>
          <cell r="E89" t="str">
            <v>B¸nh r¨ng cÇn g¹t</v>
          </cell>
        </row>
        <row r="90">
          <cell r="B90" t="str">
            <v>QA4-0262-000000</v>
          </cell>
          <cell r="D90" t="str">
            <v>ROLLER HOLDER GUIDE</v>
          </cell>
          <cell r="E90" t="str">
            <v>DÉn h­íng cña trôc b¬m</v>
          </cell>
        </row>
        <row r="91">
          <cell r="B91" t="str">
            <v>QA4-0263-000000</v>
          </cell>
          <cell r="D91" t="str">
            <v>TUBE</v>
          </cell>
          <cell r="E91" t="str">
            <v>èng</v>
          </cell>
        </row>
        <row r="92">
          <cell r="B92" t="str">
            <v>QA4-0264-000000</v>
          </cell>
          <cell r="D92" t="str">
            <v>PUMP ROLLER SHEET</v>
          </cell>
          <cell r="E92" t="str">
            <v>TÊm g¹t trôc b¬m</v>
          </cell>
        </row>
        <row r="93">
          <cell r="B93" t="str">
            <v>QA4-0265-000000</v>
          </cell>
          <cell r="D93" t="str">
            <v>TUBE GUIDE</v>
          </cell>
          <cell r="E93" t="str">
            <v>èng dÉn</v>
          </cell>
        </row>
        <row r="94">
          <cell r="B94" t="str">
            <v>QA4-0266-000000</v>
          </cell>
          <cell r="D94" t="str">
            <v>PG CAM</v>
          </cell>
          <cell r="E94" t="str">
            <v>Cam cña bé phËn lµm s¹ch</v>
          </cell>
        </row>
        <row r="95">
          <cell r="B95" t="str">
            <v>QA4-0267-000000</v>
          </cell>
          <cell r="D95" t="str">
            <v>CR LOCK</v>
          </cell>
          <cell r="E95" t="str">
            <v>Chèt CR</v>
          </cell>
        </row>
        <row r="96">
          <cell r="B96" t="str">
            <v>QA4-0268-000000</v>
          </cell>
          <cell r="D96" t="str">
            <v>VAL (ELE)VE LEVER</v>
          </cell>
          <cell r="E96" t="str">
            <v>CÇn g¹t cña van</v>
          </cell>
        </row>
        <row r="97">
          <cell r="B97" t="str">
            <v>QA4-0269-000000</v>
          </cell>
          <cell r="D97" t="str">
            <v>PUMP GEAR BRACKET</v>
          </cell>
          <cell r="E97" t="str">
            <v>Gi¸ ®ì b¸nh r¨ng bé phËn lµm s¹ch</v>
          </cell>
        </row>
        <row r="98">
          <cell r="B98" t="str">
            <v>QA4-0270-000000</v>
          </cell>
          <cell r="D98" t="str">
            <v>PUMP GEAR ARM</v>
          </cell>
          <cell r="E98" t="str">
            <v>Bé phËn gi÷ b¸nh r¨ng bé phËn lµm s¹ch</v>
          </cell>
        </row>
        <row r="99">
          <cell r="B99" t="str">
            <v>QA4-0271-000000</v>
          </cell>
          <cell r="D99" t="str">
            <v>PLANET ARM</v>
          </cell>
          <cell r="E99" t="str">
            <v>Tay gi÷ b¸nh r¨ng hµnh tinh</v>
          </cell>
        </row>
        <row r="100">
          <cell r="B100" t="str">
            <v>QA4-0272-000000</v>
          </cell>
          <cell r="D100" t="str">
            <v>BLADE CLEANER</v>
          </cell>
          <cell r="E100" t="str">
            <v>CÇn g¹t lµm s¹ch</v>
          </cell>
        </row>
        <row r="101">
          <cell r="B101" t="str">
            <v>QA4-0273-000000</v>
          </cell>
          <cell r="D101" t="str">
            <v>PG SENSOR HOLDER</v>
          </cell>
          <cell r="E101" t="str">
            <v>Gi¸ ®ì sensor</v>
          </cell>
        </row>
        <row r="102">
          <cell r="B102" t="str">
            <v>QA4-0275-000000</v>
          </cell>
          <cell r="D102" t="str">
            <v>EJECT ROLLER 2</v>
          </cell>
          <cell r="E102" t="str">
            <v>Trôc kÐo giÊy 2</v>
          </cell>
        </row>
        <row r="103">
          <cell r="B103" t="str">
            <v>QA4-0278-000000</v>
          </cell>
          <cell r="D103" t="str">
            <v>SINTERED BEARING</v>
          </cell>
          <cell r="E103" t="str">
            <v>B¹c ®ì trôc dÉn giÊy</v>
          </cell>
        </row>
        <row r="104">
          <cell r="B104" t="str">
            <v>QA4-0279-000000</v>
          </cell>
          <cell r="D104" t="str">
            <v>LF ROLLER (I)</v>
          </cell>
          <cell r="E104" t="str">
            <v>Trôc cuèn giÊy (I)</v>
          </cell>
        </row>
        <row r="105">
          <cell r="B105" t="str">
            <v>QA4-0282-000000</v>
          </cell>
          <cell r="D105" t="str">
            <v>PUMP BEVEL GEAR 1</v>
          </cell>
          <cell r="E105" t="str">
            <v>B¸nh r¨ng c«n 1</v>
          </cell>
        </row>
        <row r="106">
          <cell r="B106" t="str">
            <v>QA4-0283-000000</v>
          </cell>
          <cell r="D106" t="str">
            <v>PUMP BEVEL GEAR 2</v>
          </cell>
          <cell r="E106" t="str">
            <v>B¸nh r¨ng c«n 2</v>
          </cell>
        </row>
        <row r="107">
          <cell r="B107" t="str">
            <v>QA4-0284-000000</v>
          </cell>
          <cell r="D107" t="str">
            <v>PUMP FRICTION SPRING</v>
          </cell>
          <cell r="E107" t="str">
            <v>Lß xo t¹o ma s¸t</v>
          </cell>
        </row>
        <row r="108">
          <cell r="B108" t="str">
            <v>QA4-0285-000000</v>
          </cell>
          <cell r="D108" t="str">
            <v>CAM IDLER GEAR 2 SHAFT</v>
          </cell>
          <cell r="E108" t="str">
            <v>Trôc b¸nh r¨ng trung gian 2</v>
          </cell>
        </row>
        <row r="109">
          <cell r="B109" t="str">
            <v>QA4-0287-000000</v>
          </cell>
          <cell r="D109" t="str">
            <v>ASF OUTPUT GEAR SHAFT</v>
          </cell>
          <cell r="E109" t="str">
            <v>Trôc b¸nh r¨ng bé phËn cÊp giÊy tù ®éng</v>
          </cell>
        </row>
        <row r="110">
          <cell r="B110" t="str">
            <v>QA4-0288-000000</v>
          </cell>
          <cell r="D110" t="str">
            <v>VAL (ELE)VE RUBBER</v>
          </cell>
          <cell r="E110" t="str">
            <v>Cao su ®Öm cña van</v>
          </cell>
        </row>
        <row r="111">
          <cell r="B111" t="str">
            <v>QA4-0290-000000</v>
          </cell>
          <cell r="D111" t="str">
            <v>SEPARATION ROLLER</v>
          </cell>
          <cell r="E111" t="str">
            <v>Trôc t¸ch giÊy</v>
          </cell>
        </row>
        <row r="112">
          <cell r="B112" t="str">
            <v>QA4-0292-000000</v>
          </cell>
          <cell r="D112" t="str">
            <v>SPUR SPRING 3</v>
          </cell>
          <cell r="E112" t="str">
            <v>Lß xo ph¸ch xa</v>
          </cell>
        </row>
        <row r="113">
          <cell r="B113" t="str">
            <v>QA4-0293-000000</v>
          </cell>
          <cell r="D113" t="str">
            <v>CAP PIPE</v>
          </cell>
          <cell r="E113" t="str">
            <v>¤ng th«ng khÝ</v>
          </cell>
        </row>
        <row r="114">
          <cell r="B114" t="str">
            <v>QA4-0295-000000</v>
          </cell>
          <cell r="D114" t="str">
            <v>DRAIN SHEET C</v>
          </cell>
          <cell r="E114" t="str">
            <v>Xèp hót mùc</v>
          </cell>
        </row>
        <row r="115">
          <cell r="B115" t="str">
            <v>QA4-0296-000000</v>
          </cell>
          <cell r="D115" t="str">
            <v>ASF DAMPER</v>
          </cell>
          <cell r="E115" t="str">
            <v>§Öm gi¶m chÊn cña bé phËn cÊp giÊy tù ®éng</v>
          </cell>
        </row>
        <row r="116">
          <cell r="B116" t="str">
            <v>QA4-0297-000000</v>
          </cell>
          <cell r="D116" t="str">
            <v>SPUR</v>
          </cell>
          <cell r="E116" t="str">
            <v>Ph¸ch xa</v>
          </cell>
        </row>
        <row r="117">
          <cell r="B117" t="str">
            <v>QA4-0298-000000</v>
          </cell>
          <cell r="D117" t="str">
            <v>MFDT LABEL</v>
          </cell>
          <cell r="E117" t="str">
            <v>Nh·n MFDT</v>
          </cell>
        </row>
        <row r="118">
          <cell r="B118" t="str">
            <v>QA4-0299-000000</v>
          </cell>
          <cell r="D118" t="str">
            <v>STOPPER</v>
          </cell>
          <cell r="E118" t="str">
            <v>§Öm gi¶m chÊn</v>
          </cell>
        </row>
        <row r="119">
          <cell r="B119" t="str">
            <v>QA4-0300-000000</v>
          </cell>
          <cell r="D119" t="str">
            <v>PIXIS LABEL</v>
          </cell>
          <cell r="E119" t="str">
            <v>Nh·n Pixus</v>
          </cell>
        </row>
        <row r="120">
          <cell r="B120" t="str">
            <v>QA4-0301-000000</v>
          </cell>
          <cell r="D120" t="str">
            <v>PLATEN</v>
          </cell>
          <cell r="E120" t="str">
            <v>TÊm ®ì giÊy</v>
          </cell>
        </row>
        <row r="121">
          <cell r="B121" t="str">
            <v>QA4-0302-000000</v>
          </cell>
          <cell r="D121" t="str">
            <v>METAL (ELE) EJECT ROLLER 1</v>
          </cell>
          <cell r="E121" t="str">
            <v>Trôc kim lo¹i kÐo giÊy 1</v>
          </cell>
        </row>
        <row r="122">
          <cell r="B122" t="str">
            <v>QA4-0303-000000</v>
          </cell>
          <cell r="D122" t="str">
            <v>PAPER EDGE GUIDE R</v>
          </cell>
          <cell r="E122" t="str">
            <v>Bé phËn chØnh giÊy</v>
          </cell>
        </row>
        <row r="123">
          <cell r="B123" t="str">
            <v>QA4-0304-000000</v>
          </cell>
          <cell r="D123" t="str">
            <v>PLATEN DRAIN FOAM</v>
          </cell>
          <cell r="E123" t="str">
            <v>Xèp hót mùc khi in</v>
          </cell>
        </row>
        <row r="124">
          <cell r="B124" t="str">
            <v>QA4-0389-00000</v>
          </cell>
          <cell r="C124" t="str">
            <v>QA4-0389-004</v>
          </cell>
          <cell r="D124" t="str">
            <v>TW PRODUCT YEAR LABEL</v>
          </cell>
          <cell r="E124" t="str">
            <v>Nh·n n¨m cña s¶n phÈm</v>
          </cell>
        </row>
        <row r="125">
          <cell r="B125" t="str">
            <v>QA4-0909-000000</v>
          </cell>
          <cell r="D125" t="str">
            <v>PICK UP ROLLER</v>
          </cell>
          <cell r="E125" t="str">
            <v>Trôc cuèn giÊy</v>
          </cell>
        </row>
        <row r="126">
          <cell r="B126" t="str">
            <v>QA4-0910-000000</v>
          </cell>
          <cell r="D126" t="str">
            <v>PICK UP ROLLER GEAR</v>
          </cell>
          <cell r="E126" t="str">
            <v>B¸nh r¨ng trôc cuèn giÊy</v>
          </cell>
        </row>
        <row r="127">
          <cell r="B127" t="str">
            <v>QA4-0911-000000</v>
          </cell>
          <cell r="D127" t="str">
            <v>ASF CONTROL GEAR</v>
          </cell>
          <cell r="E127" t="str">
            <v>B¸nh r¨ng ®iÒu khiÓn cña bé phËn cÊp giÊy tù ®éng</v>
          </cell>
        </row>
        <row r="128">
          <cell r="B128" t="str">
            <v>QA4-0912-000000</v>
          </cell>
          <cell r="D128" t="str">
            <v>RETURN LEVER CAM</v>
          </cell>
          <cell r="E128" t="str">
            <v>Trôc cam g¹t giÊy l¹i</v>
          </cell>
        </row>
        <row r="129">
          <cell r="B129" t="str">
            <v>QA4-0913-000000</v>
          </cell>
          <cell r="D129" t="str">
            <v>PICK UP ROLLER RUBBER</v>
          </cell>
          <cell r="E129" t="str">
            <v>§Öm trôc cuèn giÊy</v>
          </cell>
        </row>
        <row r="130">
          <cell r="B130" t="str">
            <v>QA4-0914-000000</v>
          </cell>
          <cell r="D130" t="str">
            <v>SEPARATE ROLLER RUBBER</v>
          </cell>
          <cell r="E130" t="str">
            <v>Cao su ®Öm trôc t¸ch giÊy</v>
          </cell>
        </row>
        <row r="131">
          <cell r="B131" t="str">
            <v>QA4-0916-000000</v>
          </cell>
          <cell r="D131" t="str">
            <v>PRESSING PLATE SPRING</v>
          </cell>
          <cell r="E131" t="str">
            <v>Lß xo cña tÊm n©ng giÊy</v>
          </cell>
        </row>
        <row r="132">
          <cell r="B132" t="str">
            <v>QA4-0917-000000</v>
          </cell>
          <cell r="D132" t="str">
            <v>CAP</v>
          </cell>
          <cell r="E132" t="str">
            <v>N¾p</v>
          </cell>
        </row>
        <row r="133">
          <cell r="B133" t="str">
            <v>QA4-0918-000000</v>
          </cell>
          <cell r="D133" t="str">
            <v>CODE TRIP</v>
          </cell>
          <cell r="E133" t="str">
            <v>Phim</v>
          </cell>
        </row>
        <row r="134">
          <cell r="B134" t="str">
            <v>QA4-0920-000000</v>
          </cell>
          <cell r="D134" t="str">
            <v>WINDOW</v>
          </cell>
          <cell r="E134" t="str">
            <v>Cöa sæ cña m¸y in</v>
          </cell>
        </row>
        <row r="135">
          <cell r="B135" t="str">
            <v>QA4-0921-000000</v>
          </cell>
          <cell r="D135" t="str">
            <v>PRODUCT NAME PLATE</v>
          </cell>
          <cell r="E135" t="str">
            <v>Nh·n tªn s¶n phÈm</v>
          </cell>
        </row>
        <row r="136">
          <cell r="B136" t="str">
            <v>QA4-0922-000000</v>
          </cell>
          <cell r="D136" t="str">
            <v>PRODUCT NAME PLATE J</v>
          </cell>
          <cell r="E136" t="str">
            <v>Nh·n tªn s¶n phÈm</v>
          </cell>
        </row>
        <row r="137">
          <cell r="B137" t="str">
            <v>QA4-0924-000000</v>
          </cell>
          <cell r="D137" t="str">
            <v>MIST SHIELD</v>
          </cell>
          <cell r="E137" t="str">
            <v>MiÕng b¨ng dÝnh d¸n trªn khung</v>
          </cell>
        </row>
        <row r="138">
          <cell r="B138" t="str">
            <v>QA4-0925-000000</v>
          </cell>
          <cell r="D138" t="str">
            <v>BASE</v>
          </cell>
          <cell r="E138" t="str">
            <v>Gi¸ ®ì</v>
          </cell>
        </row>
        <row r="139">
          <cell r="B139" t="str">
            <v>QA4-0926-000000</v>
          </cell>
          <cell r="D139" t="str">
            <v>ROM COVER</v>
          </cell>
          <cell r="E139" t="str">
            <v>Vá b¶o vÖ ROM</v>
          </cell>
        </row>
        <row r="140">
          <cell r="B140" t="str">
            <v>QA4-0927-000000</v>
          </cell>
          <cell r="D140" t="str">
            <v>ASF DRIVE GEAR</v>
          </cell>
          <cell r="E140" t="str">
            <v>B¸nh r¨ng dÉn ®éng cña bé phËn cÊp giÊy tù ®éng</v>
          </cell>
        </row>
        <row r="141">
          <cell r="B141" t="str">
            <v>QA4-1021-000000</v>
          </cell>
          <cell r="D141" t="str">
            <v>EJECT SLIT RING</v>
          </cell>
          <cell r="E141" t="str">
            <v>Vßng ch¾n</v>
          </cell>
        </row>
        <row r="142">
          <cell r="B142" t="str">
            <v>QA4-1315-000000</v>
          </cell>
          <cell r="C142" t="str">
            <v>QA4-1315-004</v>
          </cell>
          <cell r="D142" t="str">
            <v>SPUR</v>
          </cell>
          <cell r="E142" t="str">
            <v>Ph¸ch xa</v>
          </cell>
        </row>
        <row r="143">
          <cell r="B143" t="str">
            <v>QA4-1332-000000</v>
          </cell>
          <cell r="D143" t="str">
            <v>SLIDE COVER C</v>
          </cell>
          <cell r="E143" t="str">
            <v>L¾p tr­ît C</v>
          </cell>
        </row>
        <row r="144">
          <cell r="B144" t="str">
            <v>QA4-1341-000000</v>
          </cell>
          <cell r="D144" t="str">
            <v>BOTTOM CASE</v>
          </cell>
          <cell r="E144" t="str">
            <v xml:space="preserve">Vá ®Õ m¸y in </v>
          </cell>
        </row>
        <row r="145">
          <cell r="B145" t="str">
            <v>QA4-1342-000000</v>
          </cell>
          <cell r="D145" t="str">
            <v>UPPER COVER</v>
          </cell>
          <cell r="E145" t="str">
            <v>Vá b¶o vÖ</v>
          </cell>
        </row>
        <row r="146">
          <cell r="B146" t="str">
            <v>QA4-1343-000000</v>
          </cell>
          <cell r="D146" t="str">
            <v>ACCESS COVER</v>
          </cell>
          <cell r="E146" t="str">
            <v>Vá tr­íc m¸y in</v>
          </cell>
        </row>
        <row r="147">
          <cell r="B147" t="str">
            <v>QA4-1344-000000</v>
          </cell>
          <cell r="D147" t="str">
            <v>I/F COVER</v>
          </cell>
          <cell r="E147" t="str">
            <v>L¾p giao diÖn</v>
          </cell>
        </row>
        <row r="148">
          <cell r="B148" t="str">
            <v>QA4-1345-000000</v>
          </cell>
          <cell r="D148" t="str">
            <v>TOP COVER L</v>
          </cell>
          <cell r="E148" t="str">
            <v>L¾p trªn L</v>
          </cell>
        </row>
        <row r="149">
          <cell r="B149" t="str">
            <v>QA4-1346-000000</v>
          </cell>
          <cell r="D149" t="str">
            <v>TOP COVER R</v>
          </cell>
          <cell r="E149" t="str">
            <v>L¾p trªn R</v>
          </cell>
        </row>
        <row r="150">
          <cell r="B150" t="str">
            <v>QA4-1347-000000</v>
          </cell>
          <cell r="D150" t="str">
            <v>PAPER SUPPORT 1</v>
          </cell>
          <cell r="E150" t="str">
            <v>Khay cÊp giÊy 1</v>
          </cell>
        </row>
        <row r="151">
          <cell r="B151" t="str">
            <v>QA4-1348-000000</v>
          </cell>
          <cell r="D151" t="str">
            <v>PAPER SUPPORT 2</v>
          </cell>
          <cell r="E151" t="str">
            <v>Khay cÊp giÊy 2</v>
          </cell>
        </row>
        <row r="152">
          <cell r="B152" t="str">
            <v>QA4-1349-000000</v>
          </cell>
          <cell r="D152" t="str">
            <v>OUTPUT TRAY 1</v>
          </cell>
          <cell r="E152" t="str">
            <v>Khay ®ì giÊy 1</v>
          </cell>
        </row>
        <row r="153">
          <cell r="B153" t="str">
            <v>QA4-1350-000000</v>
          </cell>
          <cell r="D153" t="str">
            <v>OUTPUT TRAY 2</v>
          </cell>
          <cell r="E153" t="str">
            <v>khay ®ì giÊy 2</v>
          </cell>
        </row>
        <row r="154">
          <cell r="B154" t="str">
            <v>QA4-1351-000000</v>
          </cell>
          <cell r="D154" t="str">
            <v>OUTPUT TRAY 3</v>
          </cell>
          <cell r="E154" t="str">
            <v>Khay ®ì giÊy 3</v>
          </cell>
        </row>
        <row r="155">
          <cell r="B155" t="str">
            <v>QA4-1352-000000</v>
          </cell>
          <cell r="D155" t="str">
            <v>COVER LOCK</v>
          </cell>
          <cell r="E155" t="str">
            <v>Kho¸ n¾p</v>
          </cell>
        </row>
        <row r="156">
          <cell r="B156" t="str">
            <v>QA4-1353-000000</v>
          </cell>
          <cell r="D156" t="str">
            <v>COVER LOCK HOLDER</v>
          </cell>
          <cell r="E156" t="str">
            <v>TÊm gi÷ kho¸ n¾p</v>
          </cell>
        </row>
        <row r="157">
          <cell r="B157" t="str">
            <v>QA4-1354-000000</v>
          </cell>
          <cell r="D157" t="str">
            <v>COVER LOCK SPRING</v>
          </cell>
          <cell r="E157" t="str">
            <v>Lß xo kho¸ n¾p</v>
          </cell>
        </row>
        <row r="158">
          <cell r="B158" t="str">
            <v>QA4-1356-000000</v>
          </cell>
          <cell r="D158" t="str">
            <v>COVER ARM</v>
          </cell>
          <cell r="E158" t="str">
            <v>CÇn gi÷ n¾p</v>
          </cell>
        </row>
        <row r="159">
          <cell r="B159" t="str">
            <v>QA4-1357-000000</v>
          </cell>
          <cell r="D159" t="str">
            <v>COVER ARM SPRING</v>
          </cell>
          <cell r="E159" t="str">
            <v>Lß xo cÇn gi÷ n¾p</v>
          </cell>
        </row>
        <row r="160">
          <cell r="B160" t="str">
            <v>QA4-1358-000000</v>
          </cell>
          <cell r="D160" t="str">
            <v>CARD LIGHT GUIDE</v>
          </cell>
          <cell r="E160" t="str">
            <v>TÊm ph¶n quang</v>
          </cell>
        </row>
        <row r="161">
          <cell r="B161" t="str">
            <v>QA4-1359-000000</v>
          </cell>
          <cell r="D161" t="str">
            <v>CANON LOGO</v>
          </cell>
          <cell r="E161" t="str">
            <v>BiÓu t­îng canon</v>
          </cell>
        </row>
        <row r="162">
          <cell r="B162" t="str">
            <v>QA4-1360-000000</v>
          </cell>
          <cell r="D162" t="str">
            <v>SHIELD PLATE</v>
          </cell>
          <cell r="E162" t="str">
            <v>TÊm ch¾n</v>
          </cell>
        </row>
        <row r="163">
          <cell r="B163" t="str">
            <v>QA4-1361-000000</v>
          </cell>
          <cell r="D163" t="str">
            <v>GROUND PLATE</v>
          </cell>
          <cell r="E163" t="str">
            <v>B¶n tiÕp ®Êt</v>
          </cell>
        </row>
        <row r="164">
          <cell r="B164" t="str">
            <v>QA4-1362-000000</v>
          </cell>
          <cell r="D164" t="str">
            <v>FRONT SHEET EU</v>
          </cell>
          <cell r="E164" t="str">
            <v>B¶n chØ dÉn ho¹t ®éng EU</v>
          </cell>
        </row>
        <row r="165">
          <cell r="B165" t="str">
            <v>QA4-1363-000000</v>
          </cell>
          <cell r="D165" t="str">
            <v>LOCK PIN</v>
          </cell>
          <cell r="E165" t="str">
            <v>Chèt kho¸</v>
          </cell>
        </row>
        <row r="166">
          <cell r="B166" t="str">
            <v>QA4-1364-000000</v>
          </cell>
          <cell r="D166" t="str">
            <v>LOCK PIN SPRING</v>
          </cell>
          <cell r="E166" t="str">
            <v>Lß xo chèt kho¸</v>
          </cell>
        </row>
        <row r="167">
          <cell r="B167" t="str">
            <v>QA4-1365-000000</v>
          </cell>
          <cell r="D167" t="str">
            <v>DAMPER GEAR</v>
          </cell>
          <cell r="E167" t="str">
            <v>B¸nh r¨ng ®Öm</v>
          </cell>
        </row>
        <row r="168">
          <cell r="B168" t="str">
            <v>QA4-1366-000000</v>
          </cell>
          <cell r="D168" t="str">
            <v>SIDE GUIDE</v>
          </cell>
          <cell r="E168" t="str">
            <v>CÇn g¹t ®iÒu chØnh khæ giÊy</v>
          </cell>
        </row>
        <row r="169">
          <cell r="B169" t="str">
            <v>QA4-1367-000000</v>
          </cell>
          <cell r="D169" t="str">
            <v>ASF BASE</v>
          </cell>
          <cell r="E169" t="str">
            <v xml:space="preserve"> TÊm Ðp giÊy</v>
          </cell>
        </row>
        <row r="170">
          <cell r="B170" t="str">
            <v>QA4-1368-000000</v>
          </cell>
          <cell r="D170" t="str">
            <v xml:space="preserve">PRESSING PLATE </v>
          </cell>
          <cell r="E170" t="str">
            <v>Gi¸ ®ì bé phËn cÊp giÊy tù ®éng</v>
          </cell>
        </row>
        <row r="171">
          <cell r="B171" t="str">
            <v>QA4-1372-000000</v>
          </cell>
          <cell r="D171" t="str">
            <v>EARTH SPRING</v>
          </cell>
          <cell r="E171" t="str">
            <v>Lß xo ®Öm</v>
          </cell>
        </row>
        <row r="172">
          <cell r="B172" t="str">
            <v>QA4-1373-000000</v>
          </cell>
          <cell r="C172" t="str">
            <v>QA4-1373-00T</v>
          </cell>
          <cell r="D172" t="str">
            <v>PRODUCT NAME PLATE PHOTO</v>
          </cell>
          <cell r="E172" t="str">
            <v>Nh·n tªn s¶n phÈm</v>
          </cell>
        </row>
        <row r="173">
          <cell r="B173" t="str">
            <v>QA4-1422-000000</v>
          </cell>
          <cell r="D173" t="str">
            <v>ROM COVER</v>
          </cell>
          <cell r="E173" t="str">
            <v>Vá b¶o vÖ ROM</v>
          </cell>
        </row>
        <row r="174">
          <cell r="B174" t="str">
            <v>QA4-1423-000000</v>
          </cell>
          <cell r="D174" t="str">
            <v>PWB PLATE</v>
          </cell>
          <cell r="E174" t="str">
            <v>TÊm ®ì  b¶n m¹ch in</v>
          </cell>
        </row>
        <row r="175">
          <cell r="B175" t="str">
            <v>QA4-1424-000000</v>
          </cell>
          <cell r="D175" t="str">
            <v>FFC HOLDER</v>
          </cell>
          <cell r="E175" t="str">
            <v>TÊm ®ì</v>
          </cell>
        </row>
        <row r="176">
          <cell r="B176" t="str">
            <v>QA4-1426-000000</v>
          </cell>
          <cell r="D176" t="str">
            <v>TUBE</v>
          </cell>
          <cell r="E176" t="str">
            <v>èng</v>
          </cell>
        </row>
        <row r="177">
          <cell r="B177" t="str">
            <v>QA4-1427-000000</v>
          </cell>
          <cell r="D177" t="str">
            <v>ASF DRIVE BKT</v>
          </cell>
          <cell r="E177" t="str">
            <v>TÊm trî dÉn ®éng bé cÊp giÊy tù ®éng</v>
          </cell>
        </row>
        <row r="178">
          <cell r="B178" t="str">
            <v>QA4-1428-000000</v>
          </cell>
          <cell r="D178" t="str">
            <v>ASF DRIVE GEAR SHAFT</v>
          </cell>
          <cell r="E178" t="str">
            <v>Trôc b¸nh r¨ng dÉn ®éng cña bé phËn cÊp giÊy tù ®éng</v>
          </cell>
        </row>
        <row r="179">
          <cell r="B179" t="str">
            <v>QA4-1429-000000</v>
          </cell>
          <cell r="D179" t="str">
            <v>ASF DRIVE GEAR</v>
          </cell>
          <cell r="E179" t="str">
            <v>B¸nh r¨ng dÉn ®éng cña bé phËn cÊp giÊy tù ®éng</v>
          </cell>
        </row>
        <row r="180">
          <cell r="B180" t="str">
            <v>QA4-1430-000000</v>
          </cell>
          <cell r="D180" t="str">
            <v>ASF DRIVE DELAY GEAR</v>
          </cell>
          <cell r="E180" t="str">
            <v>B¸nh r¨ng ®iÒu khiÓn thêi gian trÔ trong bé cÊp giÊy tù ®éng</v>
          </cell>
        </row>
        <row r="181">
          <cell r="B181" t="str">
            <v>QA4-1431-000000</v>
          </cell>
          <cell r="D181" t="str">
            <v>ASF PLANET GEAR</v>
          </cell>
          <cell r="E181" t="str">
            <v>B¸nh r¨ng hµnh tinh cña bé cÊp giÊy tù ®éng</v>
          </cell>
        </row>
        <row r="182">
          <cell r="B182" t="str">
            <v>QA4-1432-000000</v>
          </cell>
          <cell r="D182" t="str">
            <v>ASF SWING ARM</v>
          </cell>
          <cell r="E182" t="str">
            <v>C¸nh tay vßng cung cña bé cÇp giÊy tù ®éng</v>
          </cell>
        </row>
        <row r="183">
          <cell r="B183" t="str">
            <v>QA4-1433-000000</v>
          </cell>
          <cell r="D183" t="str">
            <v>AFS SWING ARM SPRING</v>
          </cell>
          <cell r="E183" t="str">
            <v>Lß xo c¸nh tay vßng cung cña bé cÇp giÊy tù ®éng</v>
          </cell>
        </row>
        <row r="184">
          <cell r="B184" t="str">
            <v>QA4-1434-000000</v>
          </cell>
          <cell r="D184" t="str">
            <v>BLADE T</v>
          </cell>
          <cell r="E184" t="str">
            <v>CÇn g¹t T</v>
          </cell>
        </row>
        <row r="185">
          <cell r="B185" t="str">
            <v>QA4-1436-000000</v>
          </cell>
          <cell r="D185" t="str">
            <v>GEAR STOPPER</v>
          </cell>
          <cell r="E185" t="str">
            <v>TÊm chÆn b¸nh r¨ng</v>
          </cell>
        </row>
        <row r="186">
          <cell r="B186" t="str">
            <v>QA4-1438-000000</v>
          </cell>
          <cell r="D186" t="str">
            <v>PE SENSOR LEVER</v>
          </cell>
          <cell r="E186" t="str">
            <v>CÇn c¶m biÕn x¸c ®Þnh giÊy vµo</v>
          </cell>
        </row>
        <row r="187">
          <cell r="B187" t="str">
            <v>QA4-1439-000000</v>
          </cell>
          <cell r="D187" t="str">
            <v>BOTTOM CASE</v>
          </cell>
          <cell r="E187" t="str">
            <v xml:space="preserve">Vá ®Õ m¸y in </v>
          </cell>
        </row>
        <row r="188">
          <cell r="B188" t="str">
            <v>QA4-1440-000000</v>
          </cell>
          <cell r="D188" t="str">
            <v>UPPER COVER</v>
          </cell>
          <cell r="E188" t="str">
            <v>Vá b¶o vÖ</v>
          </cell>
        </row>
        <row r="189">
          <cell r="B189" t="str">
            <v>QA4-1441-000000</v>
          </cell>
          <cell r="D189" t="str">
            <v>ACCESS COVER</v>
          </cell>
          <cell r="E189" t="str">
            <v>Vá tr­íc m¸y in</v>
          </cell>
        </row>
        <row r="190">
          <cell r="B190" t="str">
            <v>QA4-1442-000000</v>
          </cell>
          <cell r="D190" t="str">
            <v>FRONT COVER L</v>
          </cell>
          <cell r="E190" t="str">
            <v>L¾p tr¸i</v>
          </cell>
        </row>
        <row r="191">
          <cell r="B191" t="str">
            <v>QA4-1443-000000</v>
          </cell>
          <cell r="D191" t="str">
            <v>FRONT COVER R</v>
          </cell>
          <cell r="E191" t="str">
            <v>L¾p ph¶i</v>
          </cell>
        </row>
        <row r="192">
          <cell r="B192" t="str">
            <v>QA4-1444-000000</v>
          </cell>
          <cell r="D192" t="str">
            <v>I/F COVER</v>
          </cell>
          <cell r="E192" t="str">
            <v>L¾p giao diÖn</v>
          </cell>
        </row>
        <row r="193">
          <cell r="B193" t="str">
            <v>QA4-1445-000000</v>
          </cell>
          <cell r="D193" t="str">
            <v>COVER LOCK</v>
          </cell>
          <cell r="E193" t="str">
            <v>Kho¸ l¾p</v>
          </cell>
        </row>
        <row r="194">
          <cell r="B194" t="str">
            <v>QA4-1447-000000</v>
          </cell>
          <cell r="D194" t="str">
            <v>COVER LOCK SPRING</v>
          </cell>
          <cell r="E194" t="str">
            <v>Lß xo kho¸ l¾p</v>
          </cell>
        </row>
        <row r="195">
          <cell r="B195" t="str">
            <v>QA4-1448-000000</v>
          </cell>
          <cell r="D195" t="str">
            <v>COVER ARM</v>
          </cell>
          <cell r="E195" t="str">
            <v>CÇn gi÷ n¾p</v>
          </cell>
        </row>
        <row r="196">
          <cell r="B196" t="str">
            <v>QA4-1449-000000</v>
          </cell>
          <cell r="D196" t="str">
            <v>COVER ARM SPRING</v>
          </cell>
          <cell r="E196" t="str">
            <v>Lß xo cÇn gi÷ n¾p</v>
          </cell>
        </row>
        <row r="197">
          <cell r="B197" t="str">
            <v>QA4-1450-000000</v>
          </cell>
          <cell r="D197" t="str">
            <v>PANEL</v>
          </cell>
          <cell r="E197" t="str">
            <v>Pa nen</v>
          </cell>
        </row>
        <row r="198">
          <cell r="B198" t="str">
            <v>QA4-1451-000000</v>
          </cell>
          <cell r="D198" t="str">
            <v>LIGHT GUIDE</v>
          </cell>
          <cell r="E198" t="str">
            <v>§Ìn chØ dÉn</v>
          </cell>
        </row>
        <row r="199">
          <cell r="B199" t="str">
            <v>QA4-1452-000000</v>
          </cell>
          <cell r="D199" t="str">
            <v>OPERATION KEY</v>
          </cell>
          <cell r="E199" t="str">
            <v>Bé phËn ®iÒu khiÓn</v>
          </cell>
        </row>
        <row r="200">
          <cell r="B200" t="str">
            <v>QA4-1455-000000</v>
          </cell>
          <cell r="D200" t="str">
            <v>PG BASE</v>
          </cell>
          <cell r="E200" t="str">
            <v>Gi¸ ®ì bé phËn lµm s¹ch</v>
          </cell>
        </row>
        <row r="201">
          <cell r="B201" t="str">
            <v>QA4-1459-000000</v>
          </cell>
          <cell r="D201" t="str">
            <v>LF ROLLER(I)</v>
          </cell>
          <cell r="E201" t="str">
            <v>Trôc cuèn giÊy(I)</v>
          </cell>
        </row>
        <row r="202">
          <cell r="B202" t="str">
            <v>QA4-1460-000000</v>
          </cell>
          <cell r="D202" t="str">
            <v>LF ROLLER (P)</v>
          </cell>
          <cell r="E202" t="str">
            <v>Trôc cuèn giÊy(P)</v>
          </cell>
        </row>
        <row r="203">
          <cell r="B203" t="str">
            <v>QA4-1461-000000</v>
          </cell>
          <cell r="D203" t="str">
            <v>METAL EJECT ROLLER</v>
          </cell>
          <cell r="E203" t="str">
            <v>Trôc kÐo giÊy kim lo¹i</v>
          </cell>
        </row>
        <row r="204">
          <cell r="B204" t="str">
            <v>QA4-1462-000000</v>
          </cell>
          <cell r="D204" t="str">
            <v>SIDE GUIDE</v>
          </cell>
          <cell r="E204" t="str">
            <v>CÇn g¹t ®iÒu chØnh khæ giÊy</v>
          </cell>
        </row>
        <row r="205">
          <cell r="B205" t="str">
            <v>QA4-1466-000000</v>
          </cell>
          <cell r="D205" t="str">
            <v>OUTPUT TRAY 3S(E)</v>
          </cell>
          <cell r="E205" t="str">
            <v>Khay ®ì giÊy 3</v>
          </cell>
        </row>
        <row r="206">
          <cell r="B206" t="str">
            <v>QA4-1467-000000</v>
          </cell>
          <cell r="D206" t="str">
            <v>OUTPUT TRAY 3S(J)</v>
          </cell>
          <cell r="E206" t="str">
            <v>Khay ®ì giÊy 3</v>
          </cell>
        </row>
        <row r="207">
          <cell r="B207" t="str">
            <v>QA4-3622-000000</v>
          </cell>
          <cell r="D207" t="str">
            <v>TW PRODUCT YEAR LABEL</v>
          </cell>
          <cell r="E207" t="str">
            <v>Nh·n n¨m cña s¶n phÈm</v>
          </cell>
        </row>
        <row r="208">
          <cell r="B208" t="str">
            <v>QB1-3593-000000</v>
          </cell>
          <cell r="D208" t="str">
            <v>RUBBER FOOT</v>
          </cell>
          <cell r="E208" t="str">
            <v>§Õ cao su</v>
          </cell>
        </row>
        <row r="209">
          <cell r="B209" t="str">
            <v>QB1-3685-000000</v>
          </cell>
          <cell r="D209" t="str">
            <v>GUIDE SHAFT SPRING</v>
          </cell>
          <cell r="E209" t="str">
            <v>Lß xo trôc dÉn</v>
          </cell>
        </row>
        <row r="210">
          <cell r="B210" t="str">
            <v>QB1-3938-000000</v>
          </cell>
          <cell r="D210" t="str">
            <v>SERIAL (ELE) NO. LABEL</v>
          </cell>
          <cell r="E210" t="str">
            <v>Nh·n sª-ri</v>
          </cell>
        </row>
        <row r="211">
          <cell r="B211" t="str">
            <v>QB1-4663-000000</v>
          </cell>
          <cell r="D211" t="str">
            <v>AP SWING SPRING</v>
          </cell>
          <cell r="E211" t="str">
            <v>Lß xo c¸nh</v>
          </cell>
        </row>
        <row r="212">
          <cell r="B212" t="str">
            <v>QB1-4922-000000</v>
          </cell>
          <cell r="D212" t="str">
            <v>RUBBER FOOT 2</v>
          </cell>
          <cell r="E212" t="str">
            <v>§Õ cao su</v>
          </cell>
        </row>
        <row r="213">
          <cell r="B213" t="str">
            <v>QC1-1098-000000</v>
          </cell>
          <cell r="D213" t="str">
            <v>SIDE COVER L</v>
          </cell>
          <cell r="E213" t="str">
            <v>N¾p bªn tr¸I</v>
          </cell>
        </row>
        <row r="214">
          <cell r="B214" t="str">
            <v>QC1-1099-000000</v>
          </cell>
          <cell r="D214" t="str">
            <v>SIDE COVER R</v>
          </cell>
          <cell r="E214" t="str">
            <v>N¾p bªn ph¶I</v>
          </cell>
        </row>
        <row r="215">
          <cell r="B215" t="str">
            <v>QC1-1100-000000</v>
          </cell>
          <cell r="D215" t="str">
            <v>NAME PLATE L</v>
          </cell>
          <cell r="E215" t="str">
            <v>Nh·n tªn s¶n phÈm</v>
          </cell>
        </row>
        <row r="216">
          <cell r="B216" t="str">
            <v>QC1-1101-000000</v>
          </cell>
          <cell r="D216" t="str">
            <v>NAME PLATE R</v>
          </cell>
          <cell r="E216" t="str">
            <v>Nh·n tªn s¶n phÈm</v>
          </cell>
        </row>
        <row r="217">
          <cell r="B217" t="str">
            <v>QC1-1102-000000</v>
          </cell>
          <cell r="D217" t="str">
            <v>COIN BATTERY CASE</v>
          </cell>
          <cell r="E217" t="str">
            <v>GI¸ ®ì pin</v>
          </cell>
        </row>
        <row r="218">
          <cell r="B218" t="str">
            <v>QC1-1104-000000</v>
          </cell>
          <cell r="D218" t="str">
            <v>CLAMP PLATE L</v>
          </cell>
          <cell r="E218" t="str">
            <v>TÊm kÑp tr¸I</v>
          </cell>
        </row>
        <row r="219">
          <cell r="B219" t="str">
            <v>QC1-1105-000000</v>
          </cell>
          <cell r="D219" t="str">
            <v>BT SLOT COVER</v>
          </cell>
          <cell r="E219" t="str">
            <v>N¾p khe cÆp Blue tooth</v>
          </cell>
        </row>
        <row r="220">
          <cell r="B220" t="str">
            <v>QC1-1106-000000</v>
          </cell>
          <cell r="D220" t="str">
            <v>EDGE COVER SHEET 2</v>
          </cell>
          <cell r="E220" t="str">
            <v>TÊm b¶o vÖ 2</v>
          </cell>
        </row>
        <row r="221">
          <cell r="B221" t="str">
            <v>QC1-1108-000000</v>
          </cell>
          <cell r="D221" t="str">
            <v>SERIAL NO.LABEL</v>
          </cell>
          <cell r="E221" t="str">
            <v>Nh·n sª ri</v>
          </cell>
        </row>
        <row r="222">
          <cell r="B222" t="str">
            <v>QC1-1109-000000</v>
          </cell>
          <cell r="D222" t="str">
            <v>MAIN CASE</v>
          </cell>
          <cell r="E222" t="str">
            <v>Vá chÝnh m¸y in</v>
          </cell>
        </row>
        <row r="223">
          <cell r="B223" t="str">
            <v>QC1-1110-000000</v>
          </cell>
          <cell r="D223" t="str">
            <v>ACCESS COVER</v>
          </cell>
          <cell r="E223" t="str">
            <v>Vá tr­íc m¸y in</v>
          </cell>
        </row>
        <row r="224">
          <cell r="B224" t="str">
            <v>QC1-1111-000000</v>
          </cell>
          <cell r="D224" t="str">
            <v>OPERATION KEY</v>
          </cell>
          <cell r="E224" t="str">
            <v>PhÝm bÊm</v>
          </cell>
        </row>
        <row r="225">
          <cell r="B225" t="str">
            <v>QC1-1112-000000</v>
          </cell>
          <cell r="D225" t="str">
            <v>LIGHT GUIDE</v>
          </cell>
          <cell r="E225" t="str">
            <v>N¾p ®Ìn</v>
          </cell>
        </row>
        <row r="226">
          <cell r="B226" t="str">
            <v>QC1-1113-000000</v>
          </cell>
          <cell r="D226" t="str">
            <v>DOOR SWITCH ARM</v>
          </cell>
          <cell r="E226" t="str">
            <v>Léy kho¸</v>
          </cell>
        </row>
        <row r="227">
          <cell r="B227" t="str">
            <v>QC1-1115-000000</v>
          </cell>
          <cell r="D227" t="str">
            <v>DOOR SWICH LEVER HOLDER</v>
          </cell>
          <cell r="E227" t="str">
            <v>Gi¸ lÉy kho¸</v>
          </cell>
        </row>
        <row r="228">
          <cell r="B228" t="str">
            <v>QC1-1116-000000</v>
          </cell>
          <cell r="D228" t="str">
            <v>DOOR SWITCH ARM SPRING</v>
          </cell>
          <cell r="E228" t="str">
            <v>Lß xo lÉy kho¸</v>
          </cell>
        </row>
        <row r="229">
          <cell r="B229" t="str">
            <v>QC1-1117-000000</v>
          </cell>
          <cell r="D229" t="str">
            <v>FEED TRAY</v>
          </cell>
          <cell r="E229" t="str">
            <v>Khay cÊp giÊy</v>
          </cell>
        </row>
        <row r="230">
          <cell r="B230" t="str">
            <v>QC1-1118-000000</v>
          </cell>
          <cell r="D230" t="str">
            <v>FEED TRAY MAGNET</v>
          </cell>
          <cell r="E230" t="str">
            <v>Nam ch©m</v>
          </cell>
        </row>
        <row r="231">
          <cell r="B231" t="str">
            <v>QC1-1119-000000</v>
          </cell>
          <cell r="D231" t="str">
            <v>MAGNET PLATE</v>
          </cell>
          <cell r="E231" t="str">
            <v>TÊm thÐp tõ</v>
          </cell>
        </row>
        <row r="232">
          <cell r="B232" t="str">
            <v>QC1-1120-000000</v>
          </cell>
          <cell r="D232" t="str">
            <v>YOKE PLATE</v>
          </cell>
          <cell r="E232" t="str">
            <v>TÊm thÐp tõ</v>
          </cell>
        </row>
        <row r="233">
          <cell r="B233" t="str">
            <v>QC1-1121-000000</v>
          </cell>
          <cell r="D233" t="str">
            <v>MAGNET HOLDER</v>
          </cell>
          <cell r="E233" t="str">
            <v>Gi¸ gi÷ nam ch©m</v>
          </cell>
        </row>
        <row r="234">
          <cell r="B234" t="str">
            <v>QC1-1122-000000</v>
          </cell>
          <cell r="D234" t="str">
            <v>BASE</v>
          </cell>
          <cell r="E234" t="str">
            <v>Gi¸ ®ì</v>
          </cell>
        </row>
        <row r="235">
          <cell r="B235" t="str">
            <v>QC1-1123-000000</v>
          </cell>
          <cell r="D235" t="str">
            <v>RUBBER FOOT</v>
          </cell>
          <cell r="E235" t="str">
            <v>§Õ cao su</v>
          </cell>
        </row>
        <row r="236">
          <cell r="B236" t="str">
            <v>QC1-1124-000000</v>
          </cell>
          <cell r="D236" t="str">
            <v>FRONT COVER</v>
          </cell>
          <cell r="E236" t="str">
            <v>N¾p tr­íc</v>
          </cell>
        </row>
        <row r="237">
          <cell r="B237" t="str">
            <v>QC1-1125-000000</v>
          </cell>
          <cell r="D237" t="str">
            <v>FRONT COVER MAGNET PLATE</v>
          </cell>
          <cell r="E237" t="str">
            <v>TÊm n¾p tõ cña n¾p tr­íc</v>
          </cell>
        </row>
        <row r="238">
          <cell r="B238" t="str">
            <v>QC1-1126-000000</v>
          </cell>
          <cell r="D238" t="str">
            <v xml:space="preserve">DRAIN PACK </v>
          </cell>
          <cell r="E238" t="str">
            <v xml:space="preserve">Gi¸ ®ì tÊm bót mùc </v>
          </cell>
        </row>
        <row r="239">
          <cell r="B239" t="str">
            <v>QC1-1127-000000</v>
          </cell>
          <cell r="D239" t="str">
            <v>RAIN COVER</v>
          </cell>
          <cell r="E239" t="str">
            <v>Gi¸ ®ì tÊm hót mùc</v>
          </cell>
        </row>
        <row r="240">
          <cell r="B240" t="str">
            <v>QC1-1128-000000</v>
          </cell>
          <cell r="D240" t="str">
            <v>DRAIN SHEET A</v>
          </cell>
          <cell r="E240" t="str">
            <v>Xèp hót mùc A</v>
          </cell>
        </row>
        <row r="241">
          <cell r="B241" t="str">
            <v>QC1-1129-000000</v>
          </cell>
          <cell r="D241" t="str">
            <v>DRAIN SHEET B</v>
          </cell>
          <cell r="E241" t="str">
            <v>Xèp hót mùc B</v>
          </cell>
        </row>
        <row r="242">
          <cell r="B242" t="str">
            <v>QC1-1130-000000</v>
          </cell>
          <cell r="D242" t="str">
            <v>DRAIN SHEET C</v>
          </cell>
          <cell r="E242" t="str">
            <v>Xèp hót mùc C</v>
          </cell>
        </row>
        <row r="243">
          <cell r="B243" t="str">
            <v>QC1-1131-000000</v>
          </cell>
          <cell r="D243" t="str">
            <v>DRAIN SHEET D</v>
          </cell>
          <cell r="E243" t="str">
            <v>Xèp hót mùc D</v>
          </cell>
        </row>
        <row r="244">
          <cell r="B244" t="str">
            <v>QC1-1132-000000</v>
          </cell>
          <cell r="D244" t="str">
            <v>DRAIN SHEET E</v>
          </cell>
          <cell r="E244" t="str">
            <v>Xèp hót mùc E</v>
          </cell>
        </row>
        <row r="245">
          <cell r="B245" t="str">
            <v>QC1-1133-000000</v>
          </cell>
          <cell r="D245" t="str">
            <v>DRAIN SHEET F</v>
          </cell>
          <cell r="E245" t="str">
            <v>Xèp hót mùc F</v>
          </cell>
        </row>
        <row r="246">
          <cell r="B246" t="str">
            <v>QC1-1134-000000</v>
          </cell>
          <cell r="D246" t="str">
            <v>DRAIN SHEET G</v>
          </cell>
          <cell r="E246" t="str">
            <v>Xèp hót mùc G</v>
          </cell>
        </row>
        <row r="247">
          <cell r="B247" t="str">
            <v>QC1-1136-000000</v>
          </cell>
          <cell r="D247" t="str">
            <v>CR FPC HOLDER</v>
          </cell>
          <cell r="E247" t="str">
            <v>TÊm gi÷ FPC</v>
          </cell>
        </row>
        <row r="248">
          <cell r="B248" t="str">
            <v>QC1-1137-000000</v>
          </cell>
          <cell r="D248" t="str">
            <v>CR GUIDE SHAFT SPRING</v>
          </cell>
          <cell r="E248" t="str">
            <v>Lß xo trôc dÊn CR</v>
          </cell>
        </row>
        <row r="249">
          <cell r="B249" t="str">
            <v>QC1-1140-000000</v>
          </cell>
          <cell r="D249" t="str">
            <v>EDGE COVER SHEET 1</v>
          </cell>
          <cell r="E249" t="str">
            <v>TÊm b¶o vÖ 1</v>
          </cell>
        </row>
        <row r="250">
          <cell r="B250" t="str">
            <v>QC1-1141-000000</v>
          </cell>
          <cell r="D250" t="str">
            <v>CR GUIDE SHAFT</v>
          </cell>
          <cell r="E250" t="str">
            <v>Trôc dÊn CR</v>
          </cell>
        </row>
        <row r="251">
          <cell r="B251" t="str">
            <v>QC1-1142-000000</v>
          </cell>
          <cell r="D251" t="str">
            <v>CR BELT SPRING</v>
          </cell>
          <cell r="E251" t="str">
            <v>Lß xo c¨ng ®Çu CR</v>
          </cell>
        </row>
        <row r="252">
          <cell r="B252" t="str">
            <v>QC1-1143-000000</v>
          </cell>
          <cell r="D252" t="str">
            <v>CODE STRIP</v>
          </cell>
          <cell r="E252" t="str">
            <v xml:space="preserve">Phim </v>
          </cell>
        </row>
        <row r="253">
          <cell r="B253" t="str">
            <v>QC1-1144-000000</v>
          </cell>
          <cell r="D253" t="str">
            <v>CODE STRIP SPRING</v>
          </cell>
          <cell r="E253" t="str">
            <v>Lß xo cña phim</v>
          </cell>
        </row>
        <row r="254">
          <cell r="B254" t="str">
            <v>QC1-1145-000000</v>
          </cell>
          <cell r="D254" t="str">
            <v>LF ROLLER BUSHING R</v>
          </cell>
          <cell r="E254" t="str">
            <v>B¹c ®ì trôc LF R</v>
          </cell>
        </row>
        <row r="255">
          <cell r="B255" t="str">
            <v>QC1-1146-000000</v>
          </cell>
          <cell r="D255" t="str">
            <v>LF DOUBLE GEAR</v>
          </cell>
          <cell r="E255" t="str">
            <v>B¸nh r¨ng cÊp giÊy</v>
          </cell>
        </row>
        <row r="256">
          <cell r="B256" t="str">
            <v>QC1-1147-000000</v>
          </cell>
          <cell r="D256" t="str">
            <v>UPPER PAPER GUIDE</v>
          </cell>
          <cell r="E256" t="str">
            <v>§iÒu chØnh khæ giÊy trªn</v>
          </cell>
        </row>
        <row r="257">
          <cell r="B257" t="str">
            <v>QC1-1148-000000</v>
          </cell>
          <cell r="D257" t="str">
            <v>PE LEVER</v>
          </cell>
          <cell r="E257" t="str">
            <v>CÇn g¹t PE</v>
          </cell>
        </row>
        <row r="258">
          <cell r="B258" t="str">
            <v>QC1-1149-000000</v>
          </cell>
          <cell r="D258" t="str">
            <v>PE LEVER SPRING</v>
          </cell>
          <cell r="E258" t="str">
            <v>Lß xo cÇn g¹t PE</v>
          </cell>
        </row>
        <row r="259">
          <cell r="B259" t="str">
            <v>QC1-1150-000000</v>
          </cell>
          <cell r="D259" t="str">
            <v>EJECT ROLLER BUSHING L</v>
          </cell>
          <cell r="E259" t="str">
            <v>B¹c ®ì trôc ra giÊy tr¸I</v>
          </cell>
        </row>
        <row r="260">
          <cell r="B260" t="str">
            <v>QC1-1151-000000</v>
          </cell>
          <cell r="D260" t="str">
            <v>EJECT ROLLER BUSING R</v>
          </cell>
          <cell r="E260" t="str">
            <v>B¹c ®ì trôc ra giÊy ph¶I</v>
          </cell>
        </row>
        <row r="261">
          <cell r="B261" t="str">
            <v>QC1-1152-000000</v>
          </cell>
          <cell r="D261" t="str">
            <v>EJECT PULLEY</v>
          </cell>
          <cell r="E261" t="str">
            <v>Puli trôc ra giÊy</v>
          </cell>
        </row>
        <row r="262">
          <cell r="B262" t="str">
            <v>QC1-1153-000000</v>
          </cell>
          <cell r="D262" t="str">
            <v>EJECT PULLEY FLANGE</v>
          </cell>
          <cell r="E262" t="str">
            <v>MÆt trôc ra giÊy</v>
          </cell>
        </row>
        <row r="263">
          <cell r="B263" t="str">
            <v>QC1-1154-000000</v>
          </cell>
          <cell r="D263" t="str">
            <v>EJECT ROLLER</v>
          </cell>
          <cell r="E263" t="str">
            <v>Trôc ra giÊy</v>
          </cell>
        </row>
        <row r="264">
          <cell r="B264" t="str">
            <v>QC1-1155-000000</v>
          </cell>
          <cell r="D264" t="str">
            <v>EJECT BELT</v>
          </cell>
          <cell r="E264" t="str">
            <v>§ai</v>
          </cell>
        </row>
        <row r="265">
          <cell r="B265" t="str">
            <v>QC1-1156-000000</v>
          </cell>
          <cell r="D265" t="str">
            <v>EJECT IDLER  PULLEY</v>
          </cell>
          <cell r="E265" t="str">
            <v>Puli trung gian</v>
          </cell>
        </row>
        <row r="266">
          <cell r="B266" t="str">
            <v>QC1-1157-000000</v>
          </cell>
          <cell r="D266" t="str">
            <v>EJECT BELT SPRING</v>
          </cell>
          <cell r="E266" t="str">
            <v>Lß xo c¨ng ®ai trôc ra giÊy</v>
          </cell>
        </row>
        <row r="267">
          <cell r="B267" t="str">
            <v>QC1-1158-000000</v>
          </cell>
          <cell r="D267" t="str">
            <v>PAPER EDGE GUIDE</v>
          </cell>
          <cell r="E267" t="str">
            <v>TÊm dÉn giÊy</v>
          </cell>
        </row>
        <row r="268">
          <cell r="B268" t="str">
            <v>QC1-1159-000000</v>
          </cell>
          <cell r="D268" t="str">
            <v>LF GROUNDING SPRING</v>
          </cell>
          <cell r="E268" t="str">
            <v>TÊm nèi ®Êt trôc LF</v>
          </cell>
        </row>
        <row r="269">
          <cell r="B269" t="str">
            <v>QC1-1160-000000</v>
          </cell>
          <cell r="D269" t="str">
            <v>PRESSING PLATE SPRING R</v>
          </cell>
          <cell r="E269" t="str">
            <v>Lß xo tÊm Ðp giÊy ph¶I</v>
          </cell>
        </row>
        <row r="270">
          <cell r="B270" t="str">
            <v>QC1-1161-000000</v>
          </cell>
          <cell r="D270" t="str">
            <v>PRESSING PLATE SPRING L</v>
          </cell>
          <cell r="E270" t="str">
            <v>Lß xo tÊm Ðp giÊy tr¸I</v>
          </cell>
        </row>
        <row r="271">
          <cell r="B271" t="str">
            <v>QC1-1162-000000</v>
          </cell>
          <cell r="D271" t="str">
            <v>PRESSING PLATE BUSHING</v>
          </cell>
          <cell r="E271" t="str">
            <v>Bach ®ì tÊm Ðp giÊy</v>
          </cell>
        </row>
        <row r="272">
          <cell r="B272" t="str">
            <v>QC1-1163-000000</v>
          </cell>
          <cell r="D272" t="str">
            <v>LF SLIT RING</v>
          </cell>
          <cell r="E272" t="str">
            <v>Vßng chÆn</v>
          </cell>
        </row>
        <row r="273">
          <cell r="B273" t="str">
            <v>QC1-1164-000000</v>
          </cell>
          <cell r="D273" t="str">
            <v>DOUBLE GEAR SLIT RING</v>
          </cell>
          <cell r="E273" t="str">
            <v>Vßng ChÆn</v>
          </cell>
        </row>
        <row r="274">
          <cell r="B274" t="str">
            <v>QC1-1164-000000</v>
          </cell>
          <cell r="D274" t="str">
            <v>DOUBLE GEAR SLIT RING</v>
          </cell>
          <cell r="E274" t="str">
            <v>Vßng ChÆn</v>
          </cell>
        </row>
        <row r="275">
          <cell r="B275" t="str">
            <v>QC1-1164-000000</v>
          </cell>
          <cell r="D275" t="str">
            <v>DOUBLE GEAR SLIT RING</v>
          </cell>
          <cell r="E275" t="str">
            <v>Vßng ChÆn</v>
          </cell>
        </row>
        <row r="276">
          <cell r="B276" t="str">
            <v>QC1-1164-000000</v>
          </cell>
          <cell r="D276" t="str">
            <v>DOUBLE GEAR SLIT RING</v>
          </cell>
          <cell r="E276" t="str">
            <v>Vßng ChÆn</v>
          </cell>
        </row>
        <row r="277">
          <cell r="B277" t="str">
            <v>QC1-1168-000000</v>
          </cell>
          <cell r="D277" t="str">
            <v>PLATEN RELEASE LEVEL</v>
          </cell>
          <cell r="E277" t="str">
            <v>CÇn g¹t ®IÒu khiÓn giÊy</v>
          </cell>
        </row>
        <row r="278">
          <cell r="B278" t="str">
            <v>QC1-1169-000000</v>
          </cell>
          <cell r="D278" t="str">
            <v>EJECT PRESSING SPRING</v>
          </cell>
          <cell r="E278" t="str">
            <v>Lß xo Ðp trôc ra giÊy</v>
          </cell>
        </row>
        <row r="279">
          <cell r="B279" t="str">
            <v>QC1-1172-000000</v>
          </cell>
          <cell r="D279" t="str">
            <v>EJECT PRESSING PLATE</v>
          </cell>
          <cell r="E279" t="str">
            <v>TÊm gi÷ trôc ra giÊy</v>
          </cell>
        </row>
        <row r="280">
          <cell r="B280" t="str">
            <v>QC1-1173-000000</v>
          </cell>
          <cell r="D280" t="str">
            <v>EJECT PRESSING SLIDER</v>
          </cell>
          <cell r="E280" t="str">
            <v>Bé phËn ®Iòu khiÓn</v>
          </cell>
        </row>
        <row r="281">
          <cell r="B281" t="str">
            <v>QC1-1174-000000</v>
          </cell>
          <cell r="D281" t="str">
            <v>EJECT TENSION PULLEY</v>
          </cell>
          <cell r="E281" t="str">
            <v>Puli c¨ng ®ai</v>
          </cell>
        </row>
        <row r="282">
          <cell r="B282" t="str">
            <v>QC1-1175-000000</v>
          </cell>
          <cell r="D282" t="str">
            <v>EJECT TENSION WASHER</v>
          </cell>
          <cell r="E282" t="str">
            <v>Vßng ®Öm</v>
          </cell>
        </row>
        <row r="283">
          <cell r="B283" t="str">
            <v>QC1-1176-000000</v>
          </cell>
          <cell r="D283" t="str">
            <v>EJECT TENSION PLATE</v>
          </cell>
          <cell r="E283" t="str">
            <v>Gi¸ ®ì cña trôc ra giÊy</v>
          </cell>
        </row>
        <row r="284">
          <cell r="B284" t="str">
            <v>QC1-1177-000000</v>
          </cell>
          <cell r="D284" t="str">
            <v>EJECT TENSION SHAFT</v>
          </cell>
          <cell r="E284" t="str">
            <v>Trôc c¨ng ®ai</v>
          </cell>
        </row>
        <row r="285">
          <cell r="B285" t="str">
            <v>QC1-1178-000000</v>
          </cell>
          <cell r="D285" t="str">
            <v>GUIDE RAIL</v>
          </cell>
          <cell r="E285" t="str">
            <v>TÊm tr­ît</v>
          </cell>
        </row>
        <row r="286">
          <cell r="B286" t="str">
            <v>QC1-1179-000000</v>
          </cell>
          <cell r="D286" t="str">
            <v>SPUR HOLDER</v>
          </cell>
          <cell r="E286" t="str">
            <v>Gi¸ ®ì b¸nh xe</v>
          </cell>
        </row>
        <row r="287">
          <cell r="B287" t="str">
            <v>QC1-1180-000000</v>
          </cell>
          <cell r="D287" t="str">
            <v>SPUR SPRING A</v>
          </cell>
          <cell r="E287" t="str">
            <v>Lß xo b¸nh xe A</v>
          </cell>
        </row>
        <row r="288">
          <cell r="B288" t="str">
            <v>QC1-1181-000000</v>
          </cell>
          <cell r="D288" t="str">
            <v>SPUR SPRING B</v>
          </cell>
          <cell r="E288" t="str">
            <v>Lß xo b¸nh xe B</v>
          </cell>
        </row>
        <row r="289">
          <cell r="B289" t="str">
            <v>QC1-1182-000000</v>
          </cell>
          <cell r="D289" t="str">
            <v>GROUNDING PLATE</v>
          </cell>
          <cell r="E289" t="str">
            <v>TÊm nèi ®Êt</v>
          </cell>
        </row>
        <row r="290">
          <cell r="B290" t="str">
            <v>QC1-1183-000000</v>
          </cell>
          <cell r="D290" t="str">
            <v>SPUR 1</v>
          </cell>
          <cell r="E290" t="str">
            <v>B¸nh xe 1</v>
          </cell>
        </row>
        <row r="291">
          <cell r="B291" t="str">
            <v>QC1-1184-000000</v>
          </cell>
          <cell r="D291" t="str">
            <v>SPUR 2</v>
          </cell>
          <cell r="E291" t="str">
            <v>B¸nh xe 2</v>
          </cell>
        </row>
        <row r="292">
          <cell r="B292" t="str">
            <v>QC1-1185-000000</v>
          </cell>
          <cell r="D292" t="str">
            <v>BLADE CLEANER</v>
          </cell>
          <cell r="E292" t="str">
            <v>Thanh lµm s¹ch tÊm g¹t mùc</v>
          </cell>
        </row>
        <row r="293">
          <cell r="B293" t="str">
            <v>QC1-1186-000000</v>
          </cell>
          <cell r="D293" t="str">
            <v>BLADE CLEANER SPRING</v>
          </cell>
          <cell r="E293" t="str">
            <v>Lß xo thanh lµm s¹ch tÊm g¹t m­c</v>
          </cell>
        </row>
        <row r="294">
          <cell r="B294" t="str">
            <v>QC1-1187-000000</v>
          </cell>
          <cell r="D294" t="str">
            <v>LF ROLLER BUSHING L</v>
          </cell>
          <cell r="E294" t="str">
            <v>B¹c ®ì trôc LR L</v>
          </cell>
        </row>
        <row r="295">
          <cell r="B295" t="str">
            <v>QC1-1188-000000</v>
          </cell>
          <cell r="D295" t="str">
            <v>LF ROLLER (I)</v>
          </cell>
          <cell r="E295" t="str">
            <v>TRôc cÊp giÊy (I)</v>
          </cell>
        </row>
        <row r="296">
          <cell r="B296" t="str">
            <v>QC1-1189-000000</v>
          </cell>
          <cell r="D296" t="str">
            <v>LF GEAR</v>
          </cell>
          <cell r="E296" t="str">
            <v>B¸nh r¨ng trôc LF</v>
          </cell>
        </row>
        <row r="297">
          <cell r="B297" t="str">
            <v>QC1-1190-000000</v>
          </cell>
          <cell r="D297" t="str">
            <v>TRAP SHEET B1</v>
          </cell>
          <cell r="E297" t="str">
            <v>TÊm ®Öm B1</v>
          </cell>
        </row>
        <row r="298">
          <cell r="B298" t="str">
            <v>QC1-1191-000000</v>
          </cell>
          <cell r="D298" t="str">
            <v>CARRIAGE</v>
          </cell>
          <cell r="E298" t="str">
            <v>Gi¸ ®ì ®Çu in</v>
          </cell>
        </row>
        <row r="299">
          <cell r="B299" t="str">
            <v>QC1-1192-000000</v>
          </cell>
          <cell r="D299" t="str">
            <v>SENSOR COVER COL</v>
          </cell>
          <cell r="E299" t="str">
            <v>N¾p ®Ëy c¶m øng mµu</v>
          </cell>
        </row>
        <row r="300">
          <cell r="B300" t="str">
            <v>QC1-1193-000000</v>
          </cell>
          <cell r="D300" t="str">
            <v>HEAD SET LEVEL</v>
          </cell>
          <cell r="E300" t="str">
            <v>Kho¸ ®Çu in</v>
          </cell>
        </row>
        <row r="301">
          <cell r="B301" t="str">
            <v>QC1-1194-000000</v>
          </cell>
          <cell r="D301" t="str">
            <v>CR ENCODER STOPPER</v>
          </cell>
          <cell r="E301" t="str">
            <v>N¾p ch¾n bé gi¶I m·</v>
          </cell>
        </row>
        <row r="302">
          <cell r="B302" t="str">
            <v>QC1-1195-000000</v>
          </cell>
          <cell r="D302" t="str">
            <v>CR FPC COVER</v>
          </cell>
          <cell r="E302" t="str">
            <v>N¾p ®Ëy CR c¸p</v>
          </cell>
        </row>
        <row r="303">
          <cell r="B303" t="str">
            <v>QC1-1196-000000</v>
          </cell>
          <cell r="D303" t="str">
            <v>HEAD SET HOOK</v>
          </cell>
          <cell r="E303" t="str">
            <v>Tay n¾m</v>
          </cell>
        </row>
        <row r="304">
          <cell r="B304" t="str">
            <v>QC1-1197-000000</v>
          </cell>
          <cell r="D304" t="str">
            <v>HEAD SET LEVEL STOPPER</v>
          </cell>
          <cell r="E304" t="str">
            <v>ChÆn cÇn l¾p ®Çu in</v>
          </cell>
        </row>
        <row r="305">
          <cell r="B305" t="str">
            <v>QC1-1198-000000</v>
          </cell>
          <cell r="D305" t="str">
            <v>CR RAIL SLIDER</v>
          </cell>
          <cell r="E305" t="str">
            <v>Con tr­ît trªn tÊm tr­ît</v>
          </cell>
        </row>
        <row r="306">
          <cell r="B306" t="str">
            <v>QC1-1199-000000</v>
          </cell>
          <cell r="D306" t="str">
            <v>CR SHAFT SLIDER</v>
          </cell>
          <cell r="E306" t="str">
            <v>Con tr­ît trªn trôc</v>
          </cell>
        </row>
        <row r="307">
          <cell r="B307" t="str">
            <v>QC1-1200-000000</v>
          </cell>
          <cell r="D307" t="str">
            <v>CR SHAFT SLIDER  SPRING</v>
          </cell>
          <cell r="E307" t="str">
            <v xml:space="preserve">Gi¸ gi÷ con tr­ît </v>
          </cell>
        </row>
        <row r="308">
          <cell r="B308" t="str">
            <v>QC1-1201-000000</v>
          </cell>
          <cell r="D308" t="str">
            <v>CR SPRING X</v>
          </cell>
          <cell r="E308" t="str">
            <v>Lß xo ®inh vÞ</v>
          </cell>
        </row>
        <row r="309">
          <cell r="B309" t="str">
            <v>QC1-1202-000000</v>
          </cell>
          <cell r="D309" t="str">
            <v>TRAP SHEET B2</v>
          </cell>
          <cell r="E309" t="str">
            <v>TÊm ®Öm B2</v>
          </cell>
        </row>
        <row r="310">
          <cell r="B310" t="str">
            <v>QC1-1203-000000</v>
          </cell>
          <cell r="D310" t="str">
            <v>CR CAPACITOR COVER</v>
          </cell>
          <cell r="E310" t="str">
            <v>N¾p d©y tô CR</v>
          </cell>
        </row>
        <row r="311">
          <cell r="B311" t="str">
            <v>QC1-1204-000000</v>
          </cell>
          <cell r="D311" t="str">
            <v>SENSOR COVER BK</v>
          </cell>
          <cell r="E311" t="str">
            <v>N¾p d®Ëy c¶m øng mùc ®en</v>
          </cell>
        </row>
        <row r="312">
          <cell r="B312" t="str">
            <v>QC1-1205-000000</v>
          </cell>
          <cell r="D312" t="str">
            <v>CR BELT</v>
          </cell>
          <cell r="E312" t="str">
            <v>§ai CR</v>
          </cell>
        </row>
        <row r="313">
          <cell r="B313" t="str">
            <v>QC1-1206-000000</v>
          </cell>
          <cell r="D313" t="str">
            <v>CR IDLER PULLEY</v>
          </cell>
          <cell r="E313" t="str">
            <v>Puli cña côm CR</v>
          </cell>
        </row>
        <row r="314">
          <cell r="B314" t="str">
            <v>QC1-1207-000000</v>
          </cell>
          <cell r="D314" t="str">
            <v>CR IDLER PULLEY HOLDER</v>
          </cell>
          <cell r="E314" t="str">
            <v>Gi¸ ®ì puli cñ côm CR</v>
          </cell>
        </row>
        <row r="315">
          <cell r="B315" t="str">
            <v>QC1-1209-000000</v>
          </cell>
          <cell r="D315" t="str">
            <v>TRAP SHEET B3</v>
          </cell>
          <cell r="E315" t="str">
            <v>TÊm ®Öm B3</v>
          </cell>
        </row>
        <row r="316">
          <cell r="B316" t="str">
            <v>QC1-1210-000000</v>
          </cell>
          <cell r="D316" t="str">
            <v>PLATEN DRAIN SHEET A</v>
          </cell>
          <cell r="E316" t="str">
            <v>TÊm hót mùc A</v>
          </cell>
        </row>
        <row r="317">
          <cell r="B317" t="str">
            <v>QC1-1211-000000</v>
          </cell>
          <cell r="D317" t="str">
            <v>PLATEN DRAIN SHEET B</v>
          </cell>
          <cell r="E317" t="str">
            <v>TÊm hót mùc B</v>
          </cell>
        </row>
        <row r="318">
          <cell r="B318" t="str">
            <v>QC1-1212-000000</v>
          </cell>
          <cell r="D318" t="str">
            <v>PLATEN DRAIN SHEET C</v>
          </cell>
          <cell r="E318" t="str">
            <v>TÊm hót mùc C</v>
          </cell>
        </row>
        <row r="319">
          <cell r="B319" t="str">
            <v>QC1-1213-000000</v>
          </cell>
          <cell r="D319" t="str">
            <v>PLATEN SPRING BAR</v>
          </cell>
          <cell r="E319" t="str">
            <v>Lß xo la</v>
          </cell>
        </row>
        <row r="320">
          <cell r="B320" t="str">
            <v>QC1-1214-000000</v>
          </cell>
          <cell r="D320" t="str">
            <v>EJECT GUIDE</v>
          </cell>
          <cell r="E320" t="str">
            <v>DÉn giÊy ra</v>
          </cell>
        </row>
        <row r="321">
          <cell r="B321" t="str">
            <v>QC1-1215-000000</v>
          </cell>
          <cell r="D321" t="str">
            <v>ASF DELAY COLLAR</v>
          </cell>
          <cell r="E321" t="str">
            <v>Vßng ®Öm</v>
          </cell>
        </row>
        <row r="322">
          <cell r="B322" t="str">
            <v>QC1-1216-000000</v>
          </cell>
          <cell r="D322" t="str">
            <v>PICK-UP BUSHING</v>
          </cell>
          <cell r="E322" t="str">
            <v>B¹c ®ì trôc cÊp giÊy</v>
          </cell>
        </row>
        <row r="323">
          <cell r="B323" t="str">
            <v>QC1-1217-000000</v>
          </cell>
          <cell r="D323" t="str">
            <v>PICK-UP CAM L</v>
          </cell>
          <cell r="E323" t="str">
            <v>Cam cÊp giÊy tr¸I</v>
          </cell>
        </row>
        <row r="324">
          <cell r="B324" t="str">
            <v>QC1-1218-000000</v>
          </cell>
          <cell r="D324" t="str">
            <v>PICK-UP CAM R</v>
          </cell>
          <cell r="E324" t="str">
            <v>Cam cÊp giÊy ph¶I</v>
          </cell>
        </row>
        <row r="325">
          <cell r="B325" t="str">
            <v>QC1-1219-000000</v>
          </cell>
          <cell r="D325" t="str">
            <v>PICK-UP COLLAR</v>
          </cell>
          <cell r="E325" t="str">
            <v xml:space="preserve">Vßng </v>
          </cell>
        </row>
        <row r="326">
          <cell r="B326" t="str">
            <v>QC1-1220-000000</v>
          </cell>
          <cell r="D326" t="str">
            <v>PICK-UP GEAR</v>
          </cell>
          <cell r="E326" t="str">
            <v>B¸nh r¨ng cÊp giÊy</v>
          </cell>
        </row>
        <row r="327">
          <cell r="B327" t="str">
            <v>QC1-1221-000000</v>
          </cell>
          <cell r="D327" t="str">
            <v>PICK-UP LEVEL</v>
          </cell>
          <cell r="E327" t="str">
            <v>CÇn cÊp giÊy</v>
          </cell>
        </row>
        <row r="328">
          <cell r="B328" t="str">
            <v>QC1-1222-000000</v>
          </cell>
          <cell r="D328" t="str">
            <v>PICK-UP LEVEL SPRING</v>
          </cell>
          <cell r="E328" t="str">
            <v>Lß xo cÇn cÊp giÊy</v>
          </cell>
        </row>
        <row r="329">
          <cell r="B329" t="str">
            <v>QC1-1223-000000</v>
          </cell>
          <cell r="D329" t="str">
            <v>TRAP SHEET B4</v>
          </cell>
          <cell r="E329" t="str">
            <v>TÊm ®Öm B4</v>
          </cell>
        </row>
        <row r="330">
          <cell r="B330" t="str">
            <v>QC1-1224-000000</v>
          </cell>
          <cell r="D330" t="str">
            <v>PICK-UP ROLLER R</v>
          </cell>
          <cell r="E330" t="str">
            <v>Vßng ®Öm trôc cuèn giÊy</v>
          </cell>
        </row>
        <row r="331">
          <cell r="B331" t="str">
            <v>QC1-1225-000000</v>
          </cell>
          <cell r="D331" t="str">
            <v>PICK-UP RUBBER</v>
          </cell>
          <cell r="E331" t="str">
            <v>Cao su bäc l« cuèn</v>
          </cell>
        </row>
        <row r="332">
          <cell r="B332" t="str">
            <v>QC1-1226-000000</v>
          </cell>
          <cell r="D332" t="str">
            <v>PICK-UP SHAFT</v>
          </cell>
          <cell r="E332" t="str">
            <v>Trôc l« cuèn</v>
          </cell>
        </row>
        <row r="333">
          <cell r="B333" t="str">
            <v>QC1-1227-000000</v>
          </cell>
          <cell r="D333" t="str">
            <v>SIDE GUIDE</v>
          </cell>
          <cell r="E333" t="str">
            <v>CÇn g¹t ®iÒu chØnh khæ giÊy</v>
          </cell>
        </row>
        <row r="334">
          <cell r="B334" t="str">
            <v>QC1-1228-000000</v>
          </cell>
          <cell r="D334" t="str">
            <v>PRESSING PLATE( WITH TEXTURE)</v>
          </cell>
          <cell r="E334" t="str">
            <v xml:space="preserve"> TÊm Ðp giÊy</v>
          </cell>
        </row>
        <row r="335">
          <cell r="B335" t="str">
            <v>QC1-1229-000000</v>
          </cell>
          <cell r="D335" t="str">
            <v>SEPARATION SHEET</v>
          </cell>
          <cell r="E335" t="str">
            <v>TÊm chia giÊy</v>
          </cell>
        </row>
        <row r="336">
          <cell r="B336" t="str">
            <v>QC1-1230-000000</v>
          </cell>
          <cell r="D336" t="str">
            <v>BANK (HOLDING PLATE)</v>
          </cell>
          <cell r="E336" t="str">
            <v>Gi¸ ®ì tÊm chÆn giÊy</v>
          </cell>
        </row>
        <row r="337">
          <cell r="B337" t="str">
            <v>QC1-1231-000000</v>
          </cell>
          <cell r="D337" t="str">
            <v>BANK SHEET</v>
          </cell>
          <cell r="E337" t="str">
            <v>TÊm chÆn giÊy</v>
          </cell>
        </row>
        <row r="338">
          <cell r="B338" t="str">
            <v>QC1-1232-000000</v>
          </cell>
          <cell r="D338" t="str">
            <v>BANK SHEET HOLDER</v>
          </cell>
          <cell r="E338" t="str">
            <v>GI÷ tÊm chÆn giÊy</v>
          </cell>
        </row>
        <row r="339">
          <cell r="B339" t="str">
            <v>QC1-1233-000000</v>
          </cell>
          <cell r="D339" t="str">
            <v>RETURN LEVEL</v>
          </cell>
          <cell r="E339" t="str">
            <v>TÊm håi giÊy</v>
          </cell>
        </row>
        <row r="340">
          <cell r="B340" t="str">
            <v>QC1-1234-000000</v>
          </cell>
          <cell r="D340" t="str">
            <v>RETURN LEVEL SPRING</v>
          </cell>
          <cell r="E340" t="str">
            <v>Lß xo tÊm håi giÊy</v>
          </cell>
        </row>
        <row r="341">
          <cell r="B341" t="str">
            <v>QC1-1235-000000</v>
          </cell>
          <cell r="D341" t="str">
            <v>RETURN SPRING</v>
          </cell>
          <cell r="E341" t="str">
            <v>Lß xo håi giÊy</v>
          </cell>
        </row>
        <row r="342">
          <cell r="B342" t="str">
            <v>QC1-1236-000000</v>
          </cell>
          <cell r="D342" t="str">
            <v>PINTCH ROLLER</v>
          </cell>
          <cell r="E342" t="str">
            <v>TRôc Ðp</v>
          </cell>
        </row>
        <row r="343">
          <cell r="B343" t="str">
            <v>QC1-1237-000000</v>
          </cell>
          <cell r="D343" t="str">
            <v>PR SHAFT</v>
          </cell>
          <cell r="E343" t="str">
            <v>Trôc Ðp giÊy</v>
          </cell>
        </row>
        <row r="344">
          <cell r="B344" t="str">
            <v>QC1-1238-000000</v>
          </cell>
          <cell r="D344" t="str">
            <v>PR HOLDER</v>
          </cell>
          <cell r="E344" t="str">
            <v>Gi¸ ®ì trôc Ðp giÊy</v>
          </cell>
        </row>
        <row r="345">
          <cell r="B345" t="str">
            <v>QC1-1239-000000</v>
          </cell>
          <cell r="D345" t="str">
            <v>PR SPRING</v>
          </cell>
          <cell r="E345" t="str">
            <v>Lß xo cña trôc F</v>
          </cell>
        </row>
        <row r="346">
          <cell r="B346" t="str">
            <v>QC1-1240-000000</v>
          </cell>
          <cell r="D346" t="str">
            <v>AP GEAR 1</v>
          </cell>
          <cell r="E346" t="str">
            <v>B¸nh r¨ng AP 1</v>
          </cell>
        </row>
        <row r="347">
          <cell r="B347" t="str">
            <v>QC1-1241-000000</v>
          </cell>
          <cell r="D347" t="str">
            <v>AP GEAR 2</v>
          </cell>
          <cell r="E347" t="str">
            <v>B¸nh r¨ng AP 2</v>
          </cell>
        </row>
        <row r="348">
          <cell r="B348" t="str">
            <v>QC1-1242-000000</v>
          </cell>
          <cell r="D348" t="str">
            <v>AP GEAR 3</v>
          </cell>
          <cell r="E348" t="str">
            <v>B¸nh r¨ng AP 3</v>
          </cell>
        </row>
        <row r="349">
          <cell r="B349" t="str">
            <v>QC1-1243-000000</v>
          </cell>
          <cell r="D349" t="str">
            <v>AP BEVEL GEAR</v>
          </cell>
          <cell r="E349" t="str">
            <v>B¸nh r¨ng c«n AP</v>
          </cell>
        </row>
        <row r="350">
          <cell r="B350" t="str">
            <v>QC1-1245-000000</v>
          </cell>
          <cell r="D350" t="str">
            <v>AP SHAFT 1</v>
          </cell>
          <cell r="E350" t="str">
            <v>TRôc AP 1</v>
          </cell>
        </row>
        <row r="351">
          <cell r="B351" t="str">
            <v>QC1-1246-000000</v>
          </cell>
          <cell r="D351" t="str">
            <v>AP SHAFT 2</v>
          </cell>
          <cell r="E351" t="str">
            <v>TRôc AP 2</v>
          </cell>
        </row>
        <row r="352">
          <cell r="B352" t="str">
            <v>QC1-1247-000000</v>
          </cell>
          <cell r="D352" t="str">
            <v>AP SHAFT 3</v>
          </cell>
          <cell r="E352" t="str">
            <v>TRôc AP 3</v>
          </cell>
        </row>
        <row r="353">
          <cell r="B353" t="str">
            <v>QC1-1248-000000</v>
          </cell>
          <cell r="D353" t="str">
            <v>AP SHAFT 4</v>
          </cell>
          <cell r="E353" t="str">
            <v>TRôc AP 4</v>
          </cell>
        </row>
        <row r="354">
          <cell r="B354" t="str">
            <v>QC1-1249-000000</v>
          </cell>
          <cell r="D354" t="str">
            <v>BLADE IDLER GEAR</v>
          </cell>
          <cell r="E354" t="str">
            <v>B¸nh r¨ng trung gian</v>
          </cell>
        </row>
        <row r="355">
          <cell r="B355" t="str">
            <v>QC1-1250-000000</v>
          </cell>
          <cell r="D355" t="str">
            <v>BLADE LEAD SCREW</v>
          </cell>
          <cell r="E355" t="str">
            <v>Trôc vÝt</v>
          </cell>
        </row>
        <row r="356">
          <cell r="B356" t="str">
            <v>QC1-1251-000000</v>
          </cell>
          <cell r="D356" t="str">
            <v>BLADE LEAD SCREW GEAR</v>
          </cell>
          <cell r="E356" t="str">
            <v>B¸nh r¨ng trôc vÝt</v>
          </cell>
        </row>
        <row r="357">
          <cell r="B357" t="str">
            <v>QC1-1252-000000</v>
          </cell>
          <cell r="D357" t="str">
            <v>BLADE RAIL</v>
          </cell>
          <cell r="E357" t="str">
            <v>Thµnh tr­ît</v>
          </cell>
        </row>
        <row r="358">
          <cell r="B358" t="str">
            <v>QC1-1253-000000</v>
          </cell>
          <cell r="D358" t="str">
            <v>CAP CAM</v>
          </cell>
          <cell r="E358" t="str">
            <v>Cam ®iÒu khiÓn n¾p</v>
          </cell>
        </row>
        <row r="359">
          <cell r="B359" t="str">
            <v>QC1-1254-000000</v>
          </cell>
          <cell r="D359" t="str">
            <v>CAP CAM GEAR</v>
          </cell>
          <cell r="E359" t="str">
            <v>B¸nh r¨ng cam ®iÒu khiÓn n¾p</v>
          </cell>
        </row>
        <row r="360">
          <cell r="B360" t="str">
            <v>QC1-1255-000000</v>
          </cell>
          <cell r="D360" t="str">
            <v>CAP CAM SHAFT</v>
          </cell>
          <cell r="E360" t="str">
            <v>Trôc cam ®iÒu khiÓn n¾p</v>
          </cell>
        </row>
        <row r="361">
          <cell r="B361" t="str">
            <v>QC1-1256-000000</v>
          </cell>
          <cell r="D361" t="str">
            <v>CAP LEVEL BUSHING</v>
          </cell>
          <cell r="E361" t="str">
            <v>B¹c ®ì trôc n©ng n¾p</v>
          </cell>
        </row>
        <row r="362">
          <cell r="B362" t="str">
            <v>QC1-1257-000000</v>
          </cell>
          <cell r="D362" t="str">
            <v>CAP STOPPER</v>
          </cell>
          <cell r="E362" t="str">
            <v>ChÆn n¾p</v>
          </cell>
        </row>
        <row r="363">
          <cell r="B363" t="str">
            <v>QC1-1258-000000</v>
          </cell>
          <cell r="D363" t="str">
            <v>CR LOCK LEVEL</v>
          </cell>
          <cell r="E363" t="str">
            <v>Kho¸ CR</v>
          </cell>
        </row>
        <row r="364">
          <cell r="B364" t="str">
            <v>QC1-1259-000000</v>
          </cell>
          <cell r="D364" t="str">
            <v>CR LOCK LEVEL SPRING</v>
          </cell>
          <cell r="E364" t="str">
            <v>Lß xo kho¸ CR</v>
          </cell>
        </row>
        <row r="365">
          <cell r="B365" t="str">
            <v>QC1-1260-000000</v>
          </cell>
          <cell r="D365" t="str">
            <v>PG BASE</v>
          </cell>
          <cell r="E365" t="str">
            <v>Gi¸ ®ì bé phËn lµm s¹ch</v>
          </cell>
        </row>
        <row r="366">
          <cell r="B366" t="str">
            <v>QC1-1261-000000</v>
          </cell>
          <cell r="D366" t="str">
            <v>PG BEVEL GEAR</v>
          </cell>
          <cell r="E366" t="str">
            <v>B¸nh r¨ng c«n PG</v>
          </cell>
        </row>
        <row r="367">
          <cell r="B367" t="str">
            <v>QC1-1262-000000</v>
          </cell>
          <cell r="D367" t="str">
            <v>PG INPUT SHAFT</v>
          </cell>
          <cell r="E367" t="str">
            <v>Trôc vµo PG</v>
          </cell>
        </row>
        <row r="368">
          <cell r="B368" t="str">
            <v>QC1-1263-000000</v>
          </cell>
          <cell r="D368" t="str">
            <v>PG SENSOR LEVEL</v>
          </cell>
          <cell r="E368" t="str">
            <v>CÇn g¹t c¶m øng</v>
          </cell>
        </row>
        <row r="369">
          <cell r="B369" t="str">
            <v>QC1-1264-000000</v>
          </cell>
          <cell r="D369" t="str">
            <v>PG SENSOR SPRING</v>
          </cell>
          <cell r="E369" t="str">
            <v>Lß xo c¶m øng PG</v>
          </cell>
        </row>
        <row r="370">
          <cell r="B370" t="str">
            <v>QC1-1265-000000</v>
          </cell>
          <cell r="D370" t="str">
            <v>DRAIN CHANNEL COVER</v>
          </cell>
          <cell r="E370" t="str">
            <v>N¾p ®Ëy èng tho¸t</v>
          </cell>
        </row>
        <row r="371">
          <cell r="B371" t="str">
            <v>QC1-1266-000000</v>
          </cell>
          <cell r="D371" t="str">
            <v>DRAIN CHANNEL SHEET</v>
          </cell>
          <cell r="E371" t="str">
            <v>TÊm hót mùc</v>
          </cell>
        </row>
        <row r="372">
          <cell r="B372" t="str">
            <v>QC1-1267-000000</v>
          </cell>
          <cell r="D372" t="str">
            <v>O RING 1</v>
          </cell>
          <cell r="E372" t="str">
            <v>Vßng ®Öm</v>
          </cell>
        </row>
        <row r="373">
          <cell r="B373" t="str">
            <v>QC1-1268-000000</v>
          </cell>
          <cell r="D373" t="str">
            <v>O RING 2</v>
          </cell>
          <cell r="E373" t="str">
            <v>Vßng ®Öm</v>
          </cell>
        </row>
        <row r="374">
          <cell r="B374" t="str">
            <v>QC1-1269-000000</v>
          </cell>
          <cell r="D374" t="str">
            <v>CAP</v>
          </cell>
          <cell r="E374" t="str">
            <v>N¾p</v>
          </cell>
        </row>
        <row r="375">
          <cell r="B375" t="str">
            <v>QC1-1270-000000</v>
          </cell>
          <cell r="D375" t="str">
            <v>CAP HOLDER</v>
          </cell>
          <cell r="E375" t="str">
            <v>GI¸ n¾p ®Ëy</v>
          </cell>
        </row>
        <row r="376">
          <cell r="B376" t="str">
            <v>QC1-1271-000000</v>
          </cell>
          <cell r="D376" t="str">
            <v>CAP DRAIN SHEET</v>
          </cell>
          <cell r="E376" t="str">
            <v>Xèp hót mùc</v>
          </cell>
        </row>
        <row r="377">
          <cell r="B377" t="str">
            <v>QC1-1272-000000</v>
          </cell>
          <cell r="D377" t="str">
            <v>AIR VALVE LEVER</v>
          </cell>
          <cell r="E377" t="str">
            <v>CÇn van</v>
          </cell>
        </row>
        <row r="378">
          <cell r="B378" t="str">
            <v>QC1-1273-000000</v>
          </cell>
          <cell r="D378" t="str">
            <v>AIR VALVE SPRING</v>
          </cell>
          <cell r="E378" t="str">
            <v>Lß xo cÇn van</v>
          </cell>
        </row>
        <row r="379">
          <cell r="B379" t="str">
            <v>QC1-1274-000000</v>
          </cell>
          <cell r="D379" t="str">
            <v>CAP JOINT</v>
          </cell>
          <cell r="E379" t="str">
            <v>Nèi èng</v>
          </cell>
        </row>
        <row r="380">
          <cell r="B380" t="str">
            <v>QC1-1275-000000</v>
          </cell>
          <cell r="D380" t="str">
            <v>JOINT STOPPER</v>
          </cell>
          <cell r="E380" t="str">
            <v>ChÆn nèi èng</v>
          </cell>
        </row>
        <row r="381">
          <cell r="B381" t="str">
            <v>QC1-1276-000000</v>
          </cell>
          <cell r="D381" t="str">
            <v>JOINT TUBE</v>
          </cell>
          <cell r="E381" t="str">
            <v>èng nèi</v>
          </cell>
        </row>
        <row r="382">
          <cell r="B382" t="str">
            <v>QC1-1277-000000</v>
          </cell>
          <cell r="C382" t="str">
            <v>QC1-1277G99004</v>
          </cell>
          <cell r="D382" t="str">
            <v>CAP SPRING 1</v>
          </cell>
          <cell r="E382" t="str">
            <v>Lß xo ®Ëy n¾p 1</v>
          </cell>
        </row>
        <row r="383">
          <cell r="B383" t="str">
            <v>QC1-1278-000000</v>
          </cell>
          <cell r="C383" t="str">
            <v>QC1-1278G99004</v>
          </cell>
          <cell r="D383" t="str">
            <v>CAP SPRING 2</v>
          </cell>
          <cell r="E383" t="str">
            <v>Lß xo ®Ëy n¾p 2</v>
          </cell>
        </row>
        <row r="384">
          <cell r="B384" t="str">
            <v>QC1-1279-000000</v>
          </cell>
          <cell r="D384" t="str">
            <v>CAP LEVEL 1</v>
          </cell>
          <cell r="E384" t="str">
            <v>CÇn ®Ëy n¾p 1</v>
          </cell>
        </row>
        <row r="385">
          <cell r="B385" t="str">
            <v>QC1-1280-000000</v>
          </cell>
          <cell r="D385" t="str">
            <v>CAP LEVEL 2</v>
          </cell>
          <cell r="E385" t="str">
            <v>CÇn ®Ëy n¾p 2</v>
          </cell>
        </row>
        <row r="386">
          <cell r="B386" t="str">
            <v>QC1-1281-000000</v>
          </cell>
          <cell r="D386" t="str">
            <v>CAP LEVEL SHAFT</v>
          </cell>
          <cell r="E386" t="str">
            <v>Trôc cÇn ®Ëy n¾p</v>
          </cell>
        </row>
        <row r="387">
          <cell r="B387" t="str">
            <v>QC1-1282-000000</v>
          </cell>
          <cell r="D387" t="str">
            <v>FACE BLADE</v>
          </cell>
          <cell r="E387" t="str">
            <v>TÊm g¹t mÆt</v>
          </cell>
        </row>
        <row r="388">
          <cell r="B388" t="str">
            <v>QC1-1283-000000</v>
          </cell>
          <cell r="D388" t="str">
            <v>NOZZLE BLADE</v>
          </cell>
          <cell r="E388" t="str">
            <v>TÊm g¹t ®Çu in</v>
          </cell>
        </row>
        <row r="389">
          <cell r="B389" t="str">
            <v>QC1-1284-000000</v>
          </cell>
          <cell r="D389" t="str">
            <v>BLADE HOLDER</v>
          </cell>
          <cell r="E389" t="str">
            <v>Gi¸ ®ì tÊm g¹t mùc</v>
          </cell>
        </row>
        <row r="390">
          <cell r="B390" t="str">
            <v>QC1-1285-000000</v>
          </cell>
          <cell r="D390" t="str">
            <v>BLADE SPACE</v>
          </cell>
          <cell r="E390" t="str">
            <v>TÊm ®Öm</v>
          </cell>
        </row>
        <row r="391">
          <cell r="B391" t="str">
            <v>QC1-1286-000000</v>
          </cell>
          <cell r="D391" t="str">
            <v>BLADE STOPPER</v>
          </cell>
          <cell r="E391" t="str">
            <v>TÊm chÆn</v>
          </cell>
        </row>
        <row r="392">
          <cell r="B392" t="str">
            <v>QC1-1287-000000</v>
          </cell>
          <cell r="D392" t="str">
            <v>SUN GEAR</v>
          </cell>
          <cell r="E392" t="str">
            <v>B¸nh r¨ng trung t©m</v>
          </cell>
        </row>
        <row r="393">
          <cell r="B393" t="str">
            <v>QC1-1288-000000</v>
          </cell>
          <cell r="D393" t="str">
            <v>PLANET GEAR A</v>
          </cell>
          <cell r="E393" t="str">
            <v>B¸nh r¨ng hµnh tinh A</v>
          </cell>
        </row>
        <row r="394">
          <cell r="B394" t="str">
            <v>QC1-1289-000000</v>
          </cell>
          <cell r="D394" t="str">
            <v>PLANET GEAR B</v>
          </cell>
          <cell r="E394" t="str">
            <v>B¸nh r¨ng hµnh tinh B</v>
          </cell>
        </row>
        <row r="395">
          <cell r="B395" t="str">
            <v>QC1-1290-000000</v>
          </cell>
          <cell r="D395" t="str">
            <v>SWING ARM</v>
          </cell>
          <cell r="E395" t="str">
            <v>GI¸ gi÷ chuyÓn ®æi</v>
          </cell>
        </row>
        <row r="396">
          <cell r="B396" t="str">
            <v>QC1-1291-000000</v>
          </cell>
          <cell r="D396" t="str">
            <v>SWING SPRING</v>
          </cell>
          <cell r="E396" t="str">
            <v>Lß xo c¸nh</v>
          </cell>
        </row>
        <row r="397">
          <cell r="B397" t="str">
            <v>QC1-1292-000000</v>
          </cell>
          <cell r="D397" t="str">
            <v>CYLINDER</v>
          </cell>
          <cell r="E397" t="str">
            <v>Xi lanh</v>
          </cell>
        </row>
        <row r="398">
          <cell r="B398" t="str">
            <v>QC1-1293-000000</v>
          </cell>
          <cell r="D398" t="str">
            <v>PISTON</v>
          </cell>
          <cell r="E398" t="str">
            <v>Piston</v>
          </cell>
        </row>
        <row r="399">
          <cell r="B399" t="str">
            <v>QC1-1294-000000</v>
          </cell>
          <cell r="D399" t="str">
            <v>PISTON GUIDE</v>
          </cell>
          <cell r="E399" t="str">
            <v>DÉn tr­ît Piston</v>
          </cell>
        </row>
        <row r="400">
          <cell r="B400" t="str">
            <v>QC1-1295-000000</v>
          </cell>
          <cell r="D400" t="str">
            <v>PISTON SHAFT</v>
          </cell>
          <cell r="E400" t="str">
            <v>Trôc Piston</v>
          </cell>
        </row>
        <row r="401">
          <cell r="B401" t="str">
            <v>QC1-1296-000000</v>
          </cell>
          <cell r="D401" t="str">
            <v>PUMP SEAL</v>
          </cell>
          <cell r="E401" t="str">
            <v>Vßng ®Öm</v>
          </cell>
        </row>
        <row r="402">
          <cell r="B402" t="str">
            <v>QC1-1297-000000</v>
          </cell>
          <cell r="D402" t="str">
            <v>SHUTTLE</v>
          </cell>
          <cell r="E402" t="str">
            <v>Cöa chíp</v>
          </cell>
        </row>
        <row r="403">
          <cell r="B403" t="str">
            <v>QC1-1298-000000</v>
          </cell>
          <cell r="D403" t="str">
            <v>SHUTTLER STOPPER</v>
          </cell>
          <cell r="E403" t="str">
            <v>Vßng chÆn cöa chíp</v>
          </cell>
        </row>
        <row r="404">
          <cell r="B404" t="str">
            <v>QC1-1299-000000</v>
          </cell>
          <cell r="D404" t="str">
            <v>FRICTION SPRING</v>
          </cell>
          <cell r="E404" t="str">
            <v>Lß xo ma s¸t</v>
          </cell>
        </row>
        <row r="405">
          <cell r="B405" t="str">
            <v>QC1-1300-000000</v>
          </cell>
          <cell r="D405" t="str">
            <v>CONTROL RING</v>
          </cell>
          <cell r="E405" t="str">
            <v>Vßng ®IÒu khiÓn</v>
          </cell>
        </row>
        <row r="406">
          <cell r="B406" t="str">
            <v>QC1-1301-000000</v>
          </cell>
          <cell r="D406" t="str">
            <v>CLUTCH SPRING</v>
          </cell>
          <cell r="E406" t="str">
            <v>Lß xo ¨n khíp</v>
          </cell>
        </row>
        <row r="407">
          <cell r="B407" t="str">
            <v>QC1-1302-000000</v>
          </cell>
          <cell r="D407" t="str">
            <v>PG DELAY COLLAR</v>
          </cell>
          <cell r="E407" t="str">
            <v>Vßng ®Öm</v>
          </cell>
        </row>
        <row r="408">
          <cell r="B408" t="str">
            <v>QC1-1303-000000</v>
          </cell>
          <cell r="D408" t="str">
            <v>CYLINDER WASHER</v>
          </cell>
          <cell r="E408" t="str">
            <v>Vßng ®Öm</v>
          </cell>
        </row>
        <row r="409">
          <cell r="B409" t="str">
            <v>QC1-1305-000000</v>
          </cell>
          <cell r="D409" t="str">
            <v>CLAMP PLATE R</v>
          </cell>
          <cell r="E409" t="str">
            <v>TÊm kÑp ph¶I</v>
          </cell>
        </row>
        <row r="410">
          <cell r="B410" t="str">
            <v>QC1-1306-000000</v>
          </cell>
          <cell r="D410" t="str">
            <v>HEAD SET LEVEL SPRING</v>
          </cell>
          <cell r="E410" t="str">
            <v>Lß xo kho¸ ®Çu in</v>
          </cell>
        </row>
        <row r="411">
          <cell r="B411" t="str">
            <v>QC1-1307-000000</v>
          </cell>
          <cell r="D411" t="str">
            <v>PG SLIT SPRING</v>
          </cell>
          <cell r="E411" t="str">
            <v>Vßng ®Öm</v>
          </cell>
        </row>
        <row r="412">
          <cell r="B412" t="str">
            <v>QC1-1308-000000</v>
          </cell>
          <cell r="D412" t="str">
            <v>FIXING SHAFT</v>
          </cell>
          <cell r="E412" t="str">
            <v>Chèt</v>
          </cell>
        </row>
        <row r="413">
          <cell r="B413" t="str">
            <v>QC1-1308-000000</v>
          </cell>
          <cell r="D413" t="str">
            <v>FIXING SHAFT</v>
          </cell>
          <cell r="E413" t="str">
            <v>Chèt</v>
          </cell>
        </row>
        <row r="414">
          <cell r="B414" t="str">
            <v>QC1-1308-000000</v>
          </cell>
          <cell r="D414" t="str">
            <v>FIXING SHAFT</v>
          </cell>
          <cell r="E414" t="str">
            <v>Chèt</v>
          </cell>
        </row>
        <row r="415">
          <cell r="B415" t="str">
            <v>QC1-1309-000000</v>
          </cell>
          <cell r="D415" t="str">
            <v>EJECT PRESSING SHAFT</v>
          </cell>
          <cell r="E415" t="str">
            <v>Trôc Ðp cuèn giÊy</v>
          </cell>
        </row>
        <row r="416">
          <cell r="B416" t="str">
            <v>QC1-1310-000000</v>
          </cell>
          <cell r="D416" t="str">
            <v>HARNESS HOLDER</v>
          </cell>
          <cell r="E416" t="str">
            <v>TÊm gi÷ giÊy</v>
          </cell>
        </row>
        <row r="417">
          <cell r="B417" t="str">
            <v>QC1-1311-000000</v>
          </cell>
          <cell r="D417" t="str">
            <v>DRAIN SHEET H</v>
          </cell>
          <cell r="E417" t="str">
            <v>Xèp hót mùc H</v>
          </cell>
        </row>
        <row r="418">
          <cell r="B418" t="str">
            <v>QC1-1312-000000</v>
          </cell>
          <cell r="D418" t="str">
            <v>DRAIN SHEET I</v>
          </cell>
          <cell r="E418" t="str">
            <v>Xèp hót mùc I</v>
          </cell>
        </row>
        <row r="419">
          <cell r="B419" t="str">
            <v>QC1-1313-000000</v>
          </cell>
          <cell r="D419" t="str">
            <v>DRAIN SHEET J</v>
          </cell>
          <cell r="E419" t="str">
            <v>Xèp hót mùc J</v>
          </cell>
        </row>
        <row r="420">
          <cell r="B420" t="str">
            <v>QC1-1314-000000</v>
          </cell>
          <cell r="D420" t="str">
            <v>DRAIN SHEET K</v>
          </cell>
          <cell r="E420" t="str">
            <v>Xèp hót mùc K</v>
          </cell>
        </row>
        <row r="421">
          <cell r="B421" t="str">
            <v>QC1-1315-000000</v>
          </cell>
          <cell r="D421" t="str">
            <v>DRAIN SHEET L</v>
          </cell>
          <cell r="E421" t="str">
            <v>Xèp hót mùc L</v>
          </cell>
        </row>
        <row r="422">
          <cell r="B422" t="str">
            <v>QC1-1316-000000</v>
          </cell>
          <cell r="D422" t="str">
            <v>DRAIN SHEET M</v>
          </cell>
          <cell r="E422" t="str">
            <v>Xèp hót mùc M</v>
          </cell>
        </row>
        <row r="423">
          <cell r="B423" t="str">
            <v>QC1-1317-000000</v>
          </cell>
          <cell r="D423" t="str">
            <v>DRAIN SHEET N</v>
          </cell>
          <cell r="E423" t="str">
            <v>Xèp hót mùc N</v>
          </cell>
        </row>
        <row r="424">
          <cell r="B424" t="str">
            <v>QC1-1318-000000</v>
          </cell>
          <cell r="D424" t="str">
            <v>EJECT PRESSING SHEET</v>
          </cell>
          <cell r="E424" t="str">
            <v>TÊm Ðp trôc ra giÊy</v>
          </cell>
        </row>
        <row r="425">
          <cell r="B425" t="str">
            <v>QC1-1319-000000</v>
          </cell>
          <cell r="D425" t="str">
            <v>GUIDERAIL STAY</v>
          </cell>
          <cell r="E425" t="str">
            <v>Gi¸ gi÷ tÊm tr­ît</v>
          </cell>
        </row>
        <row r="426">
          <cell r="B426" t="str">
            <v>QC1-1320-000000</v>
          </cell>
          <cell r="D426" t="str">
            <v>MAIN CASE STAY</v>
          </cell>
          <cell r="E426" t="str">
            <v>Gi¸ ®ì n¾p</v>
          </cell>
        </row>
        <row r="427">
          <cell r="B427" t="str">
            <v>QC1-1321-000000</v>
          </cell>
          <cell r="D427" t="str">
            <v>LEAD PIN</v>
          </cell>
          <cell r="E427" t="str">
            <v>CHèt tr­ît</v>
          </cell>
        </row>
        <row r="428">
          <cell r="B428" t="str">
            <v>QC1-1322-000000</v>
          </cell>
          <cell r="D428" t="str">
            <v>AP SUPPORT PLATE</v>
          </cell>
          <cell r="E428" t="str">
            <v>TÊm d®ì AP</v>
          </cell>
        </row>
        <row r="429">
          <cell r="B429" t="str">
            <v>QC1-1323-000000</v>
          </cell>
          <cell r="D429" t="str">
            <v>AP SUPPORT SHAFT</v>
          </cell>
          <cell r="E429" t="str">
            <v>Trôc ®ì AP</v>
          </cell>
        </row>
        <row r="430">
          <cell r="B430" t="str">
            <v>QC1-1324-000000</v>
          </cell>
          <cell r="D430" t="str">
            <v>LF ROLLER (S)</v>
          </cell>
          <cell r="E430" t="str">
            <v>TRôc cÊp giÊy (S)</v>
          </cell>
        </row>
        <row r="431">
          <cell r="B431" t="str">
            <v>QC1-1325-000000</v>
          </cell>
          <cell r="D431" t="str">
            <v>HEAD SET LABEL</v>
          </cell>
          <cell r="E431" t="str">
            <v>Nh·n ®Çu in</v>
          </cell>
        </row>
        <row r="432">
          <cell r="B432" t="str">
            <v>QC1-1326-000000</v>
          </cell>
          <cell r="D432" t="str">
            <v>TANK SET LABEL</v>
          </cell>
          <cell r="E432" t="str">
            <v>Nh·n hép mùc</v>
          </cell>
        </row>
        <row r="433">
          <cell r="B433" t="str">
            <v>QC1-1327-000000</v>
          </cell>
          <cell r="D433" t="str">
            <v>HARNESS HOLDER 2</v>
          </cell>
          <cell r="E433" t="str">
            <v>TÊm gi÷a d©y 2</v>
          </cell>
        </row>
        <row r="434">
          <cell r="B434" t="str">
            <v>QC1-1328-000000</v>
          </cell>
          <cell r="D434" t="str">
            <v>TRAP SHEET C</v>
          </cell>
          <cell r="E434" t="str">
            <v>TÊm ®Öm C</v>
          </cell>
        </row>
        <row r="435">
          <cell r="B435" t="str">
            <v>QC1-1329-000000</v>
          </cell>
          <cell r="D435" t="str">
            <v>TRAP SHEET P1</v>
          </cell>
          <cell r="E435" t="str">
            <v>TÊm ®Öm P1</v>
          </cell>
        </row>
        <row r="436">
          <cell r="B436" t="str">
            <v>QC1-1330-000000</v>
          </cell>
          <cell r="D436" t="str">
            <v>TRAP SHEET P2</v>
          </cell>
          <cell r="E436" t="str">
            <v>TÊm ®Öm P2</v>
          </cell>
        </row>
        <row r="437">
          <cell r="B437" t="str">
            <v>QC1-1331-000000</v>
          </cell>
          <cell r="D437" t="str">
            <v>JOINT PIPE</v>
          </cell>
          <cell r="E437" t="str">
            <v>èng th«ng khÝ</v>
          </cell>
        </row>
        <row r="438">
          <cell r="B438" t="str">
            <v>QC1-1332-000000</v>
          </cell>
          <cell r="D438" t="str">
            <v>SUS PLATE</v>
          </cell>
          <cell r="E438" t="str">
            <v>TÊm chÆn</v>
          </cell>
        </row>
        <row r="439">
          <cell r="B439" t="str">
            <v>QC1-1334-000000</v>
          </cell>
          <cell r="D439" t="str">
            <v>NAME PLATE L (J)</v>
          </cell>
          <cell r="E439" t="str">
            <v>Nh·n tªn s¶n phÈm L (J)</v>
          </cell>
        </row>
        <row r="440">
          <cell r="B440" t="str">
            <v>QC1-1335-000000</v>
          </cell>
          <cell r="D440" t="str">
            <v>NAME PLATE R (J)</v>
          </cell>
          <cell r="E440" t="str">
            <v>Nh·n tªn s¶n phÈm R (J)</v>
          </cell>
        </row>
        <row r="441">
          <cell r="B441" t="str">
            <v>QC1-1337-000000</v>
          </cell>
          <cell r="D441" t="str">
            <v>CAP SHEET</v>
          </cell>
          <cell r="E441" t="str">
            <v>TÊm ®Öm</v>
          </cell>
        </row>
        <row r="442">
          <cell r="B442" t="str">
            <v>QC1-1338-000000</v>
          </cell>
          <cell r="D442" t="str">
            <v>GUARD PLATE</v>
          </cell>
          <cell r="E442" t="str">
            <v>TÊm b¶o vÖ</v>
          </cell>
        </row>
        <row r="443">
          <cell r="B443" t="str">
            <v>QC1-1339-000000</v>
          </cell>
          <cell r="D443" t="str">
            <v>SPUR SPRING C</v>
          </cell>
          <cell r="E443" t="str">
            <v>Lß xo b¸nh xe C</v>
          </cell>
        </row>
        <row r="444">
          <cell r="B444" t="str">
            <v>QC1-1340-000000</v>
          </cell>
          <cell r="D444" t="str">
            <v>PG COVER SHEET</v>
          </cell>
          <cell r="E444" t="str">
            <v>TÊm che PG</v>
          </cell>
        </row>
        <row r="445">
          <cell r="B445" t="str">
            <v>QC1-1341-000000</v>
          </cell>
          <cell r="D445" t="str">
            <v>MC GROUNDING PLATE L</v>
          </cell>
          <cell r="E445" t="str">
            <v>TÊm nèi ®Êt tr¸I</v>
          </cell>
        </row>
        <row r="446">
          <cell r="B446" t="str">
            <v>QC1-1342-000000</v>
          </cell>
          <cell r="D446" t="str">
            <v>MC GROUNDING PLATE R</v>
          </cell>
          <cell r="E446" t="str">
            <v>TÊm nèi ®Êt ph¶I</v>
          </cell>
        </row>
        <row r="447">
          <cell r="B447" t="str">
            <v>QC1-1343-000000</v>
          </cell>
          <cell r="D447" t="str">
            <v>ORING CAP</v>
          </cell>
          <cell r="E447" t="str">
            <v>Vßng n¾p chÆn</v>
          </cell>
        </row>
        <row r="448">
          <cell r="B448" t="str">
            <v>QC1-1344-000000</v>
          </cell>
          <cell r="D448" t="str">
            <v>PRESSING PLATE LABEL</v>
          </cell>
          <cell r="E448" t="str">
            <v>Nh·n tÊm Ðp giÊy</v>
          </cell>
        </row>
        <row r="449">
          <cell r="B449" t="str">
            <v>QC1-1345-000000</v>
          </cell>
          <cell r="D449" t="str">
            <v>FRONT CRAMP PLATE L</v>
          </cell>
          <cell r="E449" t="str">
            <v>TÊm chÆn tr­íc tr¸i</v>
          </cell>
        </row>
        <row r="450">
          <cell r="B450" t="str">
            <v>QC1-1346-000000</v>
          </cell>
          <cell r="D450" t="str">
            <v>FRONT CRAMP PLATE R</v>
          </cell>
          <cell r="E450" t="str">
            <v>TÊm chÆn tr­íc ph¶I</v>
          </cell>
        </row>
        <row r="451">
          <cell r="B451" t="str">
            <v>QC1-2163-000000</v>
          </cell>
          <cell r="D451" t="str">
            <v>RUBBER CUSHION L</v>
          </cell>
          <cell r="E451" t="str">
            <v xml:space="preserve">§Õ cao su bªn ph¶I </v>
          </cell>
        </row>
        <row r="452">
          <cell r="B452" t="str">
            <v>QC1-2164-000000</v>
          </cell>
          <cell r="D452" t="str">
            <v>RUBBER CUSHION R</v>
          </cell>
          <cell r="E452" t="str">
            <v>§Õ cao su bªn tr¸I</v>
          </cell>
        </row>
        <row r="453">
          <cell r="B453" t="str">
            <v>QC1-2192-000000</v>
          </cell>
          <cell r="D453" t="str">
            <v>MIST SHIELD 2</v>
          </cell>
          <cell r="E453" t="str">
            <v>TÊm ch¾n mùc 2</v>
          </cell>
        </row>
        <row r="454">
          <cell r="B454" t="str">
            <v>QC1-2193-000000</v>
          </cell>
          <cell r="D454" t="str">
            <v>MIST SHIELD 3</v>
          </cell>
          <cell r="E454" t="str">
            <v>TÊm ch¾n mùc 3</v>
          </cell>
        </row>
        <row r="455">
          <cell r="B455" t="str">
            <v>QC1-2195-000000</v>
          </cell>
          <cell r="D455" t="str">
            <v xml:space="preserve">COVER LOCK SHEET </v>
          </cell>
          <cell r="E455" t="str">
            <v xml:space="preserve">Kho¸ n¾p </v>
          </cell>
        </row>
        <row r="456">
          <cell r="B456" t="str">
            <v>QC1-2196-000000</v>
          </cell>
          <cell r="C456" t="str">
            <v>QC1-2196-000N00</v>
          </cell>
          <cell r="D456" t="str">
            <v xml:space="preserve">GUIDE  SHAFT </v>
          </cell>
          <cell r="E456" t="str">
            <v xml:space="preserve">Trôc dÉn </v>
          </cell>
        </row>
        <row r="457">
          <cell r="B457" t="str">
            <v>QC1-2208-000000</v>
          </cell>
          <cell r="D457" t="str">
            <v xml:space="preserve">SHEILD SHEET </v>
          </cell>
          <cell r="E457" t="str">
            <v xml:space="preserve">TÊm ch¾n </v>
          </cell>
        </row>
        <row r="458">
          <cell r="B458" t="str">
            <v>QF4-0016-000000</v>
          </cell>
          <cell r="D458" t="str">
            <v>CARRIAGE ASSY</v>
          </cell>
          <cell r="E458" t="str">
            <v>Cum ®Çu in</v>
          </cell>
        </row>
        <row r="459">
          <cell r="B459" t="str">
            <v>QF4-0129-000000</v>
          </cell>
          <cell r="C459" t="str">
            <v>QF4-0129-004</v>
          </cell>
          <cell r="D459" t="str">
            <v>ACCESS COVER ASSY</v>
          </cell>
          <cell r="E459" t="str">
            <v>Côm vá tr­íc m¸y in</v>
          </cell>
        </row>
        <row r="460">
          <cell r="B460" t="str">
            <v>QF4-0209-000000</v>
          </cell>
          <cell r="D460" t="str">
            <v xml:space="preserve">CARRIEGE ASSY </v>
          </cell>
          <cell r="E460" t="str">
            <v xml:space="preserve">Cum ®Çu in </v>
          </cell>
        </row>
        <row r="461">
          <cell r="B461" t="str">
            <v>QF4-0210-000000</v>
          </cell>
          <cell r="D461" t="str">
            <v>SEPARATE ROLLER ASSY</v>
          </cell>
          <cell r="E461" t="str">
            <v>Bé phËn trôc chia giÊy</v>
          </cell>
        </row>
        <row r="462">
          <cell r="B462" t="str">
            <v>QG2-3290-000000</v>
          </cell>
          <cell r="D462" t="str">
            <v>POWER SUPPLY HARNESS u (DC HARNESS)</v>
          </cell>
          <cell r="E462" t="str">
            <v>D©y s¬ chÕ cña bé cÊp ®iÖn</v>
          </cell>
        </row>
        <row r="463">
          <cell r="B463" t="str">
            <v>QG2-3500-000000</v>
          </cell>
          <cell r="D463" t="str">
            <v>MAIN PCB A</v>
          </cell>
          <cell r="E463" t="str">
            <v>B¶n m¹ch chÝnh A cña m¸y in</v>
          </cell>
        </row>
        <row r="464">
          <cell r="B464" t="str">
            <v>QG2-3501-000000</v>
          </cell>
          <cell r="D464" t="str">
            <v>POWER CABLE UNIT</v>
          </cell>
          <cell r="E464" t="str">
            <v>Bé phËn d©y c¸p nguån</v>
          </cell>
        </row>
        <row r="465">
          <cell r="B465" t="str">
            <v>QG2-3502-000000</v>
          </cell>
          <cell r="D465" t="str">
            <v>OPERATION PANEL CABLE U</v>
          </cell>
          <cell r="E465" t="str">
            <v>C¸p panen</v>
          </cell>
        </row>
        <row r="466">
          <cell r="B466" t="str">
            <v>QG2-3503-000000</v>
          </cell>
          <cell r="D466" t="str">
            <v>MAIN  PWB U</v>
          </cell>
          <cell r="E466" t="str">
            <v xml:space="preserve">B¶n m¹ch in </v>
          </cell>
        </row>
        <row r="467">
          <cell r="B467" t="str">
            <v>QG2-3504-000000</v>
          </cell>
          <cell r="D467" t="str">
            <v>CR PWB U (s)</v>
          </cell>
          <cell r="E467" t="str">
            <v xml:space="preserve">Côm b¶n m¹ch ®Çu in </v>
          </cell>
        </row>
        <row r="468">
          <cell r="B468" t="str">
            <v>QG2-3505-000000</v>
          </cell>
          <cell r="D468" t="str">
            <v>CR PWB U (R)</v>
          </cell>
          <cell r="E468" t="str">
            <v xml:space="preserve">Côm b¶n m¹ch ®Çu in </v>
          </cell>
        </row>
        <row r="469">
          <cell r="B469" t="str">
            <v>QG2-3506-000000</v>
          </cell>
          <cell r="D469" t="str">
            <v>PG SENSOR U</v>
          </cell>
          <cell r="E469" t="str">
            <v>Sensor PG</v>
          </cell>
        </row>
        <row r="470">
          <cell r="B470" t="str">
            <v>QG4-0377-000000</v>
          </cell>
          <cell r="D470" t="str">
            <v>CHASSIS U</v>
          </cell>
          <cell r="E470" t="str">
            <v>Khung</v>
          </cell>
        </row>
        <row r="471">
          <cell r="B471" t="str">
            <v>QH1-1732-000000</v>
          </cell>
          <cell r="C471" t="str">
            <v>QH1-1732-000N00</v>
          </cell>
          <cell r="D471" t="str">
            <v>PCB (A2000 MAIN PCB)</v>
          </cell>
          <cell r="E471" t="str">
            <v>B¶n m¹ch in (Ban mach chinh cua may in A2000)</v>
          </cell>
        </row>
        <row r="472">
          <cell r="B472" t="str">
            <v>QH1-1734-000000</v>
          </cell>
          <cell r="C472" t="str">
            <v>QH1-1734-000N00</v>
          </cell>
          <cell r="D472" t="str">
            <v>PCB (A2000 CR PCB)</v>
          </cell>
          <cell r="E472" t="str">
            <v>B¶n m¹ch in (Ban mach dau in may in A2000)</v>
          </cell>
        </row>
        <row r="473">
          <cell r="B473" t="str">
            <v>QH1-1736-000000</v>
          </cell>
          <cell r="C473" t="str">
            <v>QH1-1736-000N00</v>
          </cell>
          <cell r="D473" t="str">
            <v>PCB (PG SENSOR PCB)</v>
          </cell>
          <cell r="E473" t="str">
            <v>B¶n m¹ch in (B¶n m¹ch bé phËn lµm s¹ch ®Çu in )</v>
          </cell>
        </row>
        <row r="474">
          <cell r="B474" t="str">
            <v>QH1-1848-000000</v>
          </cell>
          <cell r="C474" t="str">
            <v>QH1-1848-000N00</v>
          </cell>
          <cell r="D474" t="str">
            <v>PCB</v>
          </cell>
          <cell r="E474" t="str">
            <v>B¶n m¹ch in</v>
          </cell>
        </row>
        <row r="475">
          <cell r="B475" t="str">
            <v>QH1-1858-000000</v>
          </cell>
          <cell r="D475" t="str">
            <v>PCB</v>
          </cell>
          <cell r="E475" t="str">
            <v>B¶n m¹ch in</v>
          </cell>
        </row>
        <row r="476">
          <cell r="B476" t="str">
            <v>QH1-1859-000000</v>
          </cell>
          <cell r="D476" t="str">
            <v>PCB</v>
          </cell>
          <cell r="E476" t="str">
            <v>B¶n m¹ch in</v>
          </cell>
        </row>
        <row r="477">
          <cell r="B477" t="str">
            <v>QH1-1901-000000</v>
          </cell>
          <cell r="D477" t="str">
            <v>CONTROL PCB</v>
          </cell>
          <cell r="E477" t="str">
            <v>B¶ng m¹ch chÝnh trong m¸y in</v>
          </cell>
        </row>
        <row r="478">
          <cell r="B478" t="str">
            <v>QH1-1902-000000</v>
          </cell>
          <cell r="D478" t="str">
            <v>PCB</v>
          </cell>
          <cell r="E478" t="str">
            <v>B¶n m¹ch in</v>
          </cell>
        </row>
        <row r="479">
          <cell r="B479" t="str">
            <v>QH1-1903-000000</v>
          </cell>
          <cell r="D479" t="str">
            <v>PCB</v>
          </cell>
          <cell r="E479" t="str">
            <v>B¶n m¹ch in</v>
          </cell>
        </row>
        <row r="480">
          <cell r="B480" t="str">
            <v>QH1-1904-000000</v>
          </cell>
          <cell r="D480" t="str">
            <v>PCB</v>
          </cell>
          <cell r="E480" t="str">
            <v>B¶n m¹ch in</v>
          </cell>
        </row>
        <row r="481">
          <cell r="B481" t="str">
            <v>QH1-1918-000000</v>
          </cell>
          <cell r="D481" t="str">
            <v>PCB</v>
          </cell>
          <cell r="E481" t="str">
            <v>B¶n m¹ch in</v>
          </cell>
        </row>
        <row r="482">
          <cell r="B482" t="str">
            <v>QH1-1919-000000</v>
          </cell>
          <cell r="D482" t="str">
            <v>PCB</v>
          </cell>
          <cell r="E482" t="str">
            <v>B¶n m¹ch in</v>
          </cell>
        </row>
        <row r="483">
          <cell r="B483" t="str">
            <v>QH1-1920-000000</v>
          </cell>
          <cell r="D483" t="str">
            <v>PCB</v>
          </cell>
          <cell r="E483" t="str">
            <v>B¶n m¹ch in</v>
          </cell>
        </row>
        <row r="484">
          <cell r="B484" t="str">
            <v>QH2-2539-000000</v>
          </cell>
          <cell r="D484" t="str">
            <v>FFC1 / FFC</v>
          </cell>
          <cell r="E484" t="str">
            <v>C¸p tÝn hiÖu</v>
          </cell>
        </row>
        <row r="485">
          <cell r="B485" t="str">
            <v>QH2-2540-000000</v>
          </cell>
          <cell r="D485" t="str">
            <v>CABLE</v>
          </cell>
          <cell r="E485" t="str">
            <v>C¸p tÝn hiÖu</v>
          </cell>
        </row>
        <row r="486">
          <cell r="B486" t="str">
            <v>QH2-2543-000000</v>
          </cell>
          <cell r="D486" t="str">
            <v>PG SENSOR CABLE</v>
          </cell>
          <cell r="E486" t="str">
            <v>D©y c¸p PG sensor</v>
          </cell>
        </row>
        <row r="487">
          <cell r="B487" t="str">
            <v>QH2-2708-000000</v>
          </cell>
          <cell r="D487" t="str">
            <v>FFC</v>
          </cell>
          <cell r="E487" t="str">
            <v>C¸pFFC</v>
          </cell>
        </row>
        <row r="488">
          <cell r="B488" t="str">
            <v>QH2-2709-000000</v>
          </cell>
          <cell r="D488" t="str">
            <v>FFC</v>
          </cell>
          <cell r="E488" t="str">
            <v>C¸pFFC</v>
          </cell>
        </row>
        <row r="489">
          <cell r="B489" t="str">
            <v>QH2-2710-000000</v>
          </cell>
          <cell r="D489" t="str">
            <v>WIRE HARNESS</v>
          </cell>
          <cell r="E489" t="str">
            <v>D©y ®Iön</v>
          </cell>
        </row>
        <row r="490">
          <cell r="B490" t="str">
            <v>QH2-2713-000000</v>
          </cell>
          <cell r="D490" t="str">
            <v>FFC (S)</v>
          </cell>
          <cell r="E490" t="str">
            <v>C¸p d÷ liÖu(S)</v>
          </cell>
        </row>
        <row r="491">
          <cell r="B491" t="str">
            <v>QH2-2714-000000</v>
          </cell>
          <cell r="D491" t="str">
            <v>FFC (H)</v>
          </cell>
          <cell r="E491" t="str">
            <v>C¸p d÷ liÖu(H)</v>
          </cell>
        </row>
        <row r="492">
          <cell r="B492" t="str">
            <v>QH3-3538-000000</v>
          </cell>
          <cell r="D492" t="str">
            <v>POWER SUPPLY UNIT</v>
          </cell>
          <cell r="E492" t="str">
            <v>Bé cung cÊp ®iÖn</v>
          </cell>
        </row>
        <row r="493">
          <cell r="B493" t="str">
            <v>QH3-3538-000000</v>
          </cell>
          <cell r="D493" t="str">
            <v>POWER SUPPLY UNIT</v>
          </cell>
          <cell r="E493" t="str">
            <v>Bé cung cÊp ®iÖn</v>
          </cell>
        </row>
        <row r="494">
          <cell r="B494" t="str">
            <v>QH3-3542-000000</v>
          </cell>
          <cell r="C494" t="str">
            <v>QH3-3542-T</v>
          </cell>
          <cell r="D494" t="str">
            <v>POWER SUPPLY UNIT</v>
          </cell>
          <cell r="E494" t="str">
            <v>Bé cung cÊp ®iÖn</v>
          </cell>
        </row>
        <row r="495">
          <cell r="B495" t="str">
            <v>QH3-3543-000000</v>
          </cell>
          <cell r="C495" t="str">
            <v>QH3-3543-T</v>
          </cell>
          <cell r="D495" t="str">
            <v>POWER SUPPLY UNIT</v>
          </cell>
          <cell r="E495" t="str">
            <v>Bé cung cÊp ®iÖn</v>
          </cell>
        </row>
        <row r="496">
          <cell r="B496" t="str">
            <v>QH3-3544-000000</v>
          </cell>
          <cell r="C496" t="str">
            <v>QH3-3544-T</v>
          </cell>
          <cell r="D496" t="str">
            <v>POWER SUPPLY</v>
          </cell>
          <cell r="E496" t="str">
            <v>Bé cung cÊp ®iÖn</v>
          </cell>
        </row>
        <row r="497">
          <cell r="B497" t="str">
            <v>QH3-3545-000000</v>
          </cell>
          <cell r="C497" t="str">
            <v>QH3-3545-T</v>
          </cell>
          <cell r="D497" t="str">
            <v>POWER SUPPLY</v>
          </cell>
          <cell r="E497" t="str">
            <v>Bé cung cÊp ®iÖn</v>
          </cell>
        </row>
        <row r="498">
          <cell r="B498" t="str">
            <v>QH3-3605-000000</v>
          </cell>
          <cell r="D498" t="str">
            <v>POWER SUPPLY</v>
          </cell>
          <cell r="E498" t="str">
            <v>Bé cung cÊp ®iÖn</v>
          </cell>
        </row>
        <row r="499">
          <cell r="B499" t="str">
            <v>QH3-3615-000000</v>
          </cell>
          <cell r="D499" t="str">
            <v>AC ADAPTER (100V)</v>
          </cell>
          <cell r="E499" t="str">
            <v>N¾n dßng</v>
          </cell>
        </row>
        <row r="500">
          <cell r="B500" t="str">
            <v>QH3-3616-000000</v>
          </cell>
          <cell r="D500" t="str">
            <v>AC ADAPTER (100V)</v>
          </cell>
          <cell r="E500" t="str">
            <v>N¾n dßng</v>
          </cell>
        </row>
        <row r="501">
          <cell r="B501" t="str">
            <v>QH3-3618-000000</v>
          </cell>
          <cell r="D501" t="str">
            <v>POWER SUPPLY 100V</v>
          </cell>
          <cell r="E501" t="str">
            <v>Bé ®æi nguån 100V</v>
          </cell>
        </row>
        <row r="502">
          <cell r="B502" t="str">
            <v>QH3-3619-000000</v>
          </cell>
          <cell r="D502" t="str">
            <v>AC ADAPTER (100V)</v>
          </cell>
          <cell r="E502" t="str">
            <v>N¾n dßng</v>
          </cell>
        </row>
        <row r="503">
          <cell r="B503" t="str">
            <v>QH3-3623-000000</v>
          </cell>
          <cell r="D503" t="str">
            <v>POWER SUPPLY 100V</v>
          </cell>
          <cell r="E503" t="str">
            <v>Bé ®æi nguån 100V</v>
          </cell>
        </row>
        <row r="504">
          <cell r="B504" t="str">
            <v>QH3-3624-000000</v>
          </cell>
          <cell r="D504" t="str">
            <v>AC ADAPTER (100V)</v>
          </cell>
          <cell r="E504" t="str">
            <v>N¾n dßng</v>
          </cell>
        </row>
        <row r="505">
          <cell r="B505" t="str">
            <v>QH4-4353-000000</v>
          </cell>
          <cell r="D505" t="str">
            <v>CR MOTOR</v>
          </cell>
          <cell r="E505" t="str">
            <v>§éng c¬ CR</v>
          </cell>
        </row>
        <row r="506">
          <cell r="B506" t="str">
            <v>QH4-4357-000000</v>
          </cell>
          <cell r="D506" t="str">
            <v>LF MOTOR (M)</v>
          </cell>
          <cell r="E506" t="str">
            <v>§éng c¬ LF (M)</v>
          </cell>
        </row>
        <row r="507">
          <cell r="B507" t="str">
            <v>QH4-4358-000000</v>
          </cell>
          <cell r="D507" t="str">
            <v>A/P MOTOR (F)</v>
          </cell>
          <cell r="E507" t="str">
            <v>§éng c¬ A/P(F)</v>
          </cell>
        </row>
        <row r="508">
          <cell r="B508" t="str">
            <v>QH4-4476-000000</v>
          </cell>
          <cell r="D508" t="str">
            <v>LF MOTOR (M)/(F)</v>
          </cell>
          <cell r="E508" t="str">
            <v>§éng c¬ LF (M)/(F)</v>
          </cell>
        </row>
        <row r="509">
          <cell r="B509" t="str">
            <v>QH4-4484-000000</v>
          </cell>
          <cell r="D509" t="str">
            <v>CR MOTOR (MA)</v>
          </cell>
          <cell r="E509" t="str">
            <v>§éng c¬ ®iÒu khiÓn ®Çu in (Ma)</v>
          </cell>
        </row>
        <row r="510">
          <cell r="B510" t="str">
            <v>QH4-4485-000000</v>
          </cell>
          <cell r="D510" t="str">
            <v>CR MOTOR (J)</v>
          </cell>
          <cell r="E510" t="str">
            <v>§éng c¬ ®iÒu khiÓn ®Çu in (J)</v>
          </cell>
        </row>
        <row r="511">
          <cell r="B511" t="str">
            <v>QH4-4486-000000</v>
          </cell>
          <cell r="D511" t="str">
            <v>CR MOTOR (MI)</v>
          </cell>
          <cell r="E511" t="str">
            <v>§éng c¬ ®iÒu khiÓn ®Çu in (Mi)</v>
          </cell>
        </row>
        <row r="512">
          <cell r="B512" t="str">
            <v>QH4-4487-000000</v>
          </cell>
          <cell r="D512" t="str">
            <v>AP MOTOR (O)</v>
          </cell>
          <cell r="E512" t="str">
            <v>§éng c¬ ®iÒu khiÓn hót mùc vµ cÊp giÊy(O)</v>
          </cell>
        </row>
        <row r="513">
          <cell r="B513" t="str">
            <v>QH4-4488-000000</v>
          </cell>
          <cell r="D513" t="str">
            <v>A/P MOTOR  (F)</v>
          </cell>
          <cell r="E513" t="str">
            <v>§éng c¬ ®iÒu khiÓn hót mùc vµ cÊp giÊy(F)</v>
          </cell>
        </row>
        <row r="514">
          <cell r="B514" t="str">
            <v>QH4-4489-000000</v>
          </cell>
          <cell r="D514" t="str">
            <v>A/P MOTOR (M)</v>
          </cell>
          <cell r="E514" t="str">
            <v>§éng c¬ ®iÒu khiÓn hót mùc vµ cÊp giÊy(M)</v>
          </cell>
        </row>
        <row r="515">
          <cell r="B515" t="str">
            <v>QH4-4490-000000</v>
          </cell>
          <cell r="D515" t="str">
            <v>LF MOTOR (O)</v>
          </cell>
          <cell r="E515" t="str">
            <v>§éng c¬ cuèn giÊy (O)</v>
          </cell>
        </row>
        <row r="516">
          <cell r="B516" t="str">
            <v>QH4-4491-000000</v>
          </cell>
          <cell r="D516" t="str">
            <v>LF MOTOR (F)</v>
          </cell>
          <cell r="E516" t="str">
            <v>§éng c¬ cuèn giÊy (F)</v>
          </cell>
        </row>
        <row r="517">
          <cell r="B517" t="str">
            <v>QH4-4492-000000</v>
          </cell>
          <cell r="D517" t="str">
            <v>LF MOTOR (M)</v>
          </cell>
          <cell r="E517" t="str">
            <v>§éng c¬ LF (M)</v>
          </cell>
        </row>
        <row r="518">
          <cell r="B518" t="str">
            <v>QH8-0108-000000</v>
          </cell>
          <cell r="D518" t="str">
            <v>FERRITE BOARD</v>
          </cell>
          <cell r="E518" t="str">
            <v>TÊm läc nhiÔu</v>
          </cell>
        </row>
        <row r="519">
          <cell r="B519" t="str">
            <v>QH8-0982-000000</v>
          </cell>
          <cell r="D519" t="str">
            <v>HEAD CONNECTOR</v>
          </cell>
          <cell r="E519" t="str">
            <v>§Çu nèi</v>
          </cell>
        </row>
        <row r="520">
          <cell r="B520" t="str">
            <v>QH8-1000-000000</v>
          </cell>
          <cell r="D520" t="str">
            <v>XTAL OSCILOTOR</v>
          </cell>
          <cell r="E520" t="str">
            <v>T¹o dao ®éng XTAL</v>
          </cell>
        </row>
        <row r="521">
          <cell r="B521" t="str">
            <v>QH8-1051-000008</v>
          </cell>
          <cell r="C521" t="str">
            <v>QH8-1051-000N08</v>
          </cell>
          <cell r="D521" t="str">
            <v>MASK ROM</v>
          </cell>
          <cell r="E521" t="str">
            <v>Bé nhí ROM</v>
          </cell>
        </row>
        <row r="522">
          <cell r="B522" t="str">
            <v>QH8-1135-000015</v>
          </cell>
          <cell r="D522" t="str">
            <v>ASIC</v>
          </cell>
          <cell r="E522" t="str">
            <v>IC øng dông</v>
          </cell>
        </row>
        <row r="523">
          <cell r="B523" t="str">
            <v>QH8-1138-000000</v>
          </cell>
          <cell r="D523" t="str">
            <v>USB CORE</v>
          </cell>
          <cell r="E523" t="str">
            <v>Lâi c¸p USB</v>
          </cell>
        </row>
        <row r="524">
          <cell r="B524" t="str">
            <v>QH8-1139-000000</v>
          </cell>
          <cell r="D524" t="str">
            <v>USB CORE (NEC  tokin)</v>
          </cell>
          <cell r="E524" t="str">
            <v>Lâi c¸p USB</v>
          </cell>
        </row>
        <row r="525">
          <cell r="B525" t="str">
            <v>QH8-1156-000000</v>
          </cell>
          <cell r="D525" t="str">
            <v>PP ROM</v>
          </cell>
          <cell r="E525" t="str">
            <v>Bé nhí PP</v>
          </cell>
        </row>
        <row r="526">
          <cell r="B526" t="str">
            <v>QH8-1157-000008</v>
          </cell>
          <cell r="D526" t="str">
            <v>MASK ROM</v>
          </cell>
          <cell r="E526" t="str">
            <v>Bé nhí ROM</v>
          </cell>
        </row>
        <row r="527">
          <cell r="B527" t="str">
            <v>QH8-1159-000008</v>
          </cell>
          <cell r="C527" t="str">
            <v>QH8-1159-000N08</v>
          </cell>
          <cell r="D527" t="str">
            <v>ENCODER IC</v>
          </cell>
          <cell r="E527" t="str">
            <v>IC bé gi¶i m·</v>
          </cell>
        </row>
        <row r="528">
          <cell r="B528" t="str">
            <v>QH8-1262-000000</v>
          </cell>
          <cell r="D528" t="str">
            <v>ASIC</v>
          </cell>
          <cell r="E528" t="str">
            <v>IC xö lý</v>
          </cell>
        </row>
        <row r="529">
          <cell r="B529" t="str">
            <v>QH8-1262-000015</v>
          </cell>
          <cell r="D529" t="str">
            <v>ASIC</v>
          </cell>
          <cell r="E529" t="str">
            <v>IC xö lý</v>
          </cell>
        </row>
        <row r="530">
          <cell r="B530" t="str">
            <v>QH8-1262-0001000</v>
          </cell>
          <cell r="D530" t="str">
            <v>ASIC ( PACKAGE SAMPLE )</v>
          </cell>
          <cell r="E530" t="str">
            <v>IC xö lý</v>
          </cell>
        </row>
        <row r="531">
          <cell r="B531" t="str">
            <v>QH8-1265-000000</v>
          </cell>
          <cell r="D531" t="str">
            <v>CONNECTOR (F)</v>
          </cell>
          <cell r="E531" t="str">
            <v>§Çu nèi</v>
          </cell>
        </row>
        <row r="532">
          <cell r="B532" t="str">
            <v>QH8-1266-000000</v>
          </cell>
          <cell r="D532" t="str">
            <v>FLASH ROM</v>
          </cell>
          <cell r="E532" t="str">
            <v>Tô nh«m</v>
          </cell>
        </row>
        <row r="533">
          <cell r="B533" t="str">
            <v>QH8-1267-000000</v>
          </cell>
          <cell r="D533" t="str">
            <v>OPERATION PANEL (J)</v>
          </cell>
          <cell r="E533" t="str">
            <v>Panen ®iÒu khiÓn (J)</v>
          </cell>
        </row>
        <row r="534">
          <cell r="B534" t="str">
            <v>QH8-1268-000000</v>
          </cell>
          <cell r="D534" t="str">
            <v>OPERATION PANEL (E)</v>
          </cell>
          <cell r="E534" t="str">
            <v>Panen ®iÒu khiÓn (E)</v>
          </cell>
        </row>
        <row r="535">
          <cell r="B535" t="str">
            <v>QH8-1280-000000</v>
          </cell>
          <cell r="D535" t="str">
            <v>OPERATION PANEL U ( J)</v>
          </cell>
          <cell r="E535" t="str">
            <v xml:space="preserve">Panen ®IÒu khiÓn </v>
          </cell>
        </row>
        <row r="536">
          <cell r="B536" t="str">
            <v>QK1-0001-000000</v>
          </cell>
          <cell r="D536" t="str">
            <v xml:space="preserve"> ASIC FOR CANON BUBBLE JET PRINTER A206</v>
          </cell>
          <cell r="E536" t="str">
            <v>IC xö lý cña m¸y in A206</v>
          </cell>
        </row>
        <row r="537">
          <cell r="B537" t="str">
            <v>QK1-0001-000015</v>
          </cell>
          <cell r="D537" t="str">
            <v>ASIC</v>
          </cell>
          <cell r="E537" t="str">
            <v>M¹ch tÝch hîp chuyªn dông</v>
          </cell>
        </row>
        <row r="538">
          <cell r="B538" t="str">
            <v>QK1-0002-001000</v>
          </cell>
          <cell r="D538" t="str">
            <v>HEAD CONNECTOR HOUSING</v>
          </cell>
          <cell r="E538" t="str">
            <v>§Çu nèi</v>
          </cell>
        </row>
        <row r="539">
          <cell r="B539" t="str">
            <v>QK1-0002-002000</v>
          </cell>
          <cell r="D539" t="str">
            <v>HEAD CONNECTOR CONTRACT (MECH)</v>
          </cell>
          <cell r="E539" t="str">
            <v>§Çu nèi</v>
          </cell>
        </row>
        <row r="540">
          <cell r="B540" t="str">
            <v>QK1-0002-003000</v>
          </cell>
          <cell r="D540" t="str">
            <v>HEAD CONNECTORANCHOOR PLATE A</v>
          </cell>
          <cell r="E540" t="str">
            <v>§Çu nèi</v>
          </cell>
        </row>
        <row r="541">
          <cell r="B541" t="str">
            <v>QK1-0002-004000</v>
          </cell>
          <cell r="D541" t="str">
            <v>HEAD CONNECTORANCHOOR PLATE B</v>
          </cell>
          <cell r="E541" t="str">
            <v>§Çu nèi</v>
          </cell>
        </row>
        <row r="542">
          <cell r="B542" t="str">
            <v>QK1-0003-000000</v>
          </cell>
          <cell r="D542" t="str">
            <v>AC ADAPTER</v>
          </cell>
          <cell r="E542" t="str">
            <v>N¾n dßng</v>
          </cell>
        </row>
        <row r="543">
          <cell r="B543" t="str">
            <v>QK1-0003-007000</v>
          </cell>
          <cell r="D543" t="str">
            <v xml:space="preserve">AC ADAPTER BUSH </v>
          </cell>
          <cell r="E543" t="str">
            <v xml:space="preserve">N¾n dßng </v>
          </cell>
        </row>
        <row r="544">
          <cell r="B544" t="str">
            <v>QK1-0008-000000</v>
          </cell>
          <cell r="D544" t="str">
            <v>RECEPTACLE</v>
          </cell>
          <cell r="E544" t="str">
            <v xml:space="preserve">æ gi÷ </v>
          </cell>
        </row>
        <row r="545">
          <cell r="B545" t="str">
            <v>QK1-0009-000000</v>
          </cell>
          <cell r="D545" t="str">
            <v xml:space="preserve">PUSH </v>
          </cell>
          <cell r="E545" t="str">
            <v>æ c¾m</v>
          </cell>
        </row>
        <row r="546">
          <cell r="B546" t="str">
            <v>QK1-0009-001000</v>
          </cell>
          <cell r="D546" t="str">
            <v>SCREW FOR PLUG (S)</v>
          </cell>
          <cell r="E546" t="str">
            <v>VÝt cho æ c¾m</v>
          </cell>
        </row>
        <row r="547">
          <cell r="B547" t="str">
            <v>QK1-0010-000000</v>
          </cell>
          <cell r="D547" t="str">
            <v xml:space="preserve"> FLashROM FOR CANON BUBBLE JET PRINTER A206</v>
          </cell>
          <cell r="E547" t="str">
            <v>linh kiÖn vi xö lÝ cho b¶n m¹ch</v>
          </cell>
        </row>
        <row r="548">
          <cell r="B548" t="str">
            <v>QK1-0010-000009</v>
          </cell>
          <cell r="D548" t="str">
            <v>FLASH ROM</v>
          </cell>
          <cell r="E548" t="str">
            <v>Tô nh«m</v>
          </cell>
        </row>
        <row r="549">
          <cell r="B549" t="str">
            <v>QK1-0013-000000</v>
          </cell>
          <cell r="D549" t="str">
            <v>PCB</v>
          </cell>
          <cell r="E549" t="str">
            <v>B¶ng m¹ch ®IÖn tö</v>
          </cell>
        </row>
        <row r="550">
          <cell r="B550" t="str">
            <v>QK1-0014-000000</v>
          </cell>
          <cell r="D550" t="str">
            <v>PCB</v>
          </cell>
          <cell r="E550" t="str">
            <v>B¶ng m¹ch ®IÖn tö</v>
          </cell>
        </row>
        <row r="551">
          <cell r="B551" t="str">
            <v>QK1-0015-000000</v>
          </cell>
          <cell r="D551" t="str">
            <v>PCB</v>
          </cell>
          <cell r="E551" t="str">
            <v>B¶ng m¹ch ®IÖn  tö</v>
          </cell>
        </row>
        <row r="552">
          <cell r="B552" t="str">
            <v>QK1-0016-000000</v>
          </cell>
          <cell r="D552" t="str">
            <v>PCB</v>
          </cell>
          <cell r="E552" t="str">
            <v>B¶ng m¹ch ®IÖn tö</v>
          </cell>
        </row>
        <row r="553">
          <cell r="B553" t="str">
            <v>QK1-0017-000000</v>
          </cell>
          <cell r="D553" t="str">
            <v>PCB</v>
          </cell>
          <cell r="E553" t="str">
            <v>B¶ng m¹ch ®IÖn tö</v>
          </cell>
        </row>
        <row r="554">
          <cell r="B554" t="str">
            <v>QK1-0018-000000</v>
          </cell>
          <cell r="D554" t="str">
            <v>PCB</v>
          </cell>
          <cell r="E554" t="str">
            <v>B¶ng m¹ch ®iÖn tö</v>
          </cell>
        </row>
        <row r="555">
          <cell r="B555" t="str">
            <v>QK1-0019-000000</v>
          </cell>
          <cell r="D555" t="str">
            <v>PCB</v>
          </cell>
          <cell r="E555" t="str">
            <v>B¶ng m¹ch ®iÖn tö</v>
          </cell>
        </row>
        <row r="556">
          <cell r="B556" t="str">
            <v>QK1-0020-000000</v>
          </cell>
          <cell r="D556" t="str">
            <v>PCB</v>
          </cell>
          <cell r="E556" t="str">
            <v>B¶ng m¹ch ®iÖn tö</v>
          </cell>
        </row>
        <row r="557">
          <cell r="B557" t="str">
            <v>QK1-0021-000000</v>
          </cell>
          <cell r="D557" t="str">
            <v>PCB</v>
          </cell>
          <cell r="E557" t="str">
            <v>B¶ng m¹ch ®iÖn tö</v>
          </cell>
        </row>
        <row r="558">
          <cell r="B558" t="str">
            <v>QK1-0022-000000</v>
          </cell>
          <cell r="D558" t="str">
            <v>IRDA UNIT</v>
          </cell>
          <cell r="E558" t="str">
            <v>Cæng hång ngo¹i</v>
          </cell>
        </row>
        <row r="559">
          <cell r="B559" t="str">
            <v>QK1-0023-000000</v>
          </cell>
          <cell r="D559" t="str">
            <v>CR MOTOR (SANYO)</v>
          </cell>
          <cell r="E559" t="str">
            <v>M«t¬ CR (Sanyo)</v>
          </cell>
        </row>
        <row r="560">
          <cell r="B560" t="str">
            <v>QK1-0023-001000</v>
          </cell>
          <cell r="D560" t="str">
            <v>CR MOTOR PULLY</v>
          </cell>
          <cell r="E560" t="str">
            <v>§éng c¬ ®IÒu  khiÓn ®Çu in pully</v>
          </cell>
        </row>
        <row r="561">
          <cell r="B561" t="str">
            <v>QK1-0024-000000</v>
          </cell>
          <cell r="D561" t="str">
            <v>CR MOTOR (TABUCHI)</v>
          </cell>
          <cell r="E561" t="str">
            <v>M«t¬ CR ( Tabuchi)</v>
          </cell>
        </row>
        <row r="562">
          <cell r="B562" t="str">
            <v>QK1-0025-000000</v>
          </cell>
          <cell r="D562" t="str">
            <v>LF MOTOR (MITSUMI)</v>
          </cell>
          <cell r="E562" t="str">
            <v>M«t¬ LF (Mitsumi)</v>
          </cell>
        </row>
        <row r="563">
          <cell r="B563" t="str">
            <v>QK1-0025-002000</v>
          </cell>
          <cell r="D563" t="str">
            <v>LF MOTOR INSTALLATION PLATE</v>
          </cell>
          <cell r="E563" t="str">
            <v>TÊm l¾p ghÐp LF m«t¬</v>
          </cell>
        </row>
        <row r="564">
          <cell r="B564" t="str">
            <v>QK1-0026-000000</v>
          </cell>
          <cell r="D564" t="str">
            <v>LF MOTOR (OKI)</v>
          </cell>
          <cell r="E564" t="str">
            <v>M«t¬ LF (Oki)</v>
          </cell>
        </row>
        <row r="565">
          <cell r="B565" t="str">
            <v>QK1-0026-001000</v>
          </cell>
          <cell r="D565" t="str">
            <v>LF MOTOR GEAR</v>
          </cell>
          <cell r="E565" t="str">
            <v>B¸nh r¨ng trôc m«t¬ LF</v>
          </cell>
        </row>
        <row r="566">
          <cell r="B566" t="str">
            <v>QK1-0026-002000</v>
          </cell>
          <cell r="D566" t="str">
            <v>LF MOTOR INSTALLATION PLATE</v>
          </cell>
          <cell r="E566" t="str">
            <v>TÊm l¾p ghÐp LF m«t¬</v>
          </cell>
        </row>
        <row r="567">
          <cell r="B567" t="str">
            <v>QK1-0027-000000</v>
          </cell>
          <cell r="D567" t="str">
            <v>CR FPC</v>
          </cell>
          <cell r="E567" t="str">
            <v>FPC</v>
          </cell>
        </row>
        <row r="568">
          <cell r="B568" t="str">
            <v>QK1-0028-000000</v>
          </cell>
          <cell r="D568" t="str">
            <v>AP MOTOR (S)</v>
          </cell>
          <cell r="E568" t="str">
            <v>M«t¬ AP (S)</v>
          </cell>
        </row>
        <row r="569">
          <cell r="B569" t="str">
            <v>QK1-0028-001000</v>
          </cell>
          <cell r="D569" t="str">
            <v>AP MOTOR GEAR</v>
          </cell>
          <cell r="E569" t="str">
            <v>B¸nh r¨ng trôc m«t¬ AP</v>
          </cell>
        </row>
        <row r="570">
          <cell r="B570" t="str">
            <v>QK1-0028-002000</v>
          </cell>
          <cell r="D570" t="str">
            <v>AP MOTOR INSTALLATION PLATE</v>
          </cell>
          <cell r="E570" t="str">
            <v>TÊm l¾p ghÐp AP m«t¬</v>
          </cell>
        </row>
        <row r="571">
          <cell r="B571" t="str">
            <v>QK1-0029-000000</v>
          </cell>
          <cell r="D571" t="str">
            <v>AP MOTOR</v>
          </cell>
          <cell r="E571" t="str">
            <v>M«t¬ AP</v>
          </cell>
        </row>
        <row r="572">
          <cell r="B572" t="str">
            <v>QK1-0029-001000</v>
          </cell>
          <cell r="D572" t="str">
            <v>AP MOTOR GEAR</v>
          </cell>
          <cell r="E572" t="str">
            <v>B¸nh r¨ng trôc m«t¬ AP</v>
          </cell>
        </row>
        <row r="573">
          <cell r="B573" t="str">
            <v>QK1-0029-002000</v>
          </cell>
          <cell r="D573" t="str">
            <v>AP MOTOR INSTALLATION PLATE</v>
          </cell>
          <cell r="E573" t="str">
            <v>TÊm l¾p ghÐp AP m«t¬</v>
          </cell>
        </row>
        <row r="574">
          <cell r="B574" t="str">
            <v>QK1-0030-000000</v>
          </cell>
          <cell r="D574" t="str">
            <v>SWITCH,TANK SENSOR</v>
          </cell>
          <cell r="E574" t="str">
            <v>C«ng t¾c</v>
          </cell>
        </row>
        <row r="575">
          <cell r="B575" t="str">
            <v>QK1-0030-001000</v>
          </cell>
          <cell r="D575" t="str">
            <v>TANK SENSOR LEVER</v>
          </cell>
          <cell r="E575" t="str">
            <v xml:space="preserve">CÇn c¶m øng h«p mùc </v>
          </cell>
        </row>
        <row r="576">
          <cell r="B576" t="str">
            <v>QK1-0031-000000</v>
          </cell>
          <cell r="D576" t="str">
            <v>ASF SENSOR</v>
          </cell>
          <cell r="E576" t="str">
            <v>Bé c¶m øng quÊn giÊy</v>
          </cell>
        </row>
        <row r="577">
          <cell r="B577" t="str">
            <v>QK1-0031-001000</v>
          </cell>
          <cell r="D577" t="str">
            <v xml:space="preserve">ASF SENSOR LEVER </v>
          </cell>
          <cell r="E577" t="str">
            <v xml:space="preserve">CÇn c¶m øng quÊn giÊy </v>
          </cell>
        </row>
        <row r="578">
          <cell r="B578" t="str">
            <v>QK1-0044-000000</v>
          </cell>
          <cell r="D578" t="str">
            <v>XTAL OSCILOTOR</v>
          </cell>
          <cell r="E578" t="str">
            <v>T¹o dao ®éng XTAL</v>
          </cell>
        </row>
        <row r="579">
          <cell r="B579" t="str">
            <v>QK1-0045-000000</v>
          </cell>
          <cell r="D579" t="str">
            <v>PCB</v>
          </cell>
          <cell r="E579" t="str">
            <v>B¶ng m¹ch ®iÖn tö</v>
          </cell>
        </row>
        <row r="580">
          <cell r="B580" t="str">
            <v>QK1-0046-000000</v>
          </cell>
          <cell r="D580" t="str">
            <v>PCB</v>
          </cell>
          <cell r="E580" t="str">
            <v>B¶ng m¹ch ®iÖn tö</v>
          </cell>
        </row>
        <row r="581">
          <cell r="B581" t="str">
            <v>QK1-0047-000000</v>
          </cell>
          <cell r="D581" t="str">
            <v>PCB</v>
          </cell>
          <cell r="E581" t="str">
            <v>B¶ng m¹ch ®iÖn tö</v>
          </cell>
        </row>
        <row r="582">
          <cell r="B582" t="str">
            <v>QK1-0048-000000</v>
          </cell>
          <cell r="D582" t="str">
            <v>PCB</v>
          </cell>
          <cell r="E582" t="str">
            <v>B¶ng m¹ch ®iÖn tö</v>
          </cell>
        </row>
        <row r="583">
          <cell r="B583" t="str">
            <v>QK1-0049-000000</v>
          </cell>
          <cell r="D583" t="str">
            <v>PCB</v>
          </cell>
          <cell r="E583" t="str">
            <v>B¶ng m¹ch ®iÖn tö</v>
          </cell>
        </row>
        <row r="584">
          <cell r="B584" t="str">
            <v>QK1-0050-000000</v>
          </cell>
          <cell r="D584" t="str">
            <v>PCB</v>
          </cell>
          <cell r="E584" t="str">
            <v>B¶ng m¹ch ®iÖn tö</v>
          </cell>
        </row>
        <row r="585">
          <cell r="B585" t="str">
            <v>QK1-0051-000000</v>
          </cell>
          <cell r="D585" t="str">
            <v>FFC</v>
          </cell>
          <cell r="E585" t="str">
            <v>C¸p FFC</v>
          </cell>
        </row>
        <row r="586">
          <cell r="B586" t="str">
            <v>QK1-0052-000000</v>
          </cell>
          <cell r="D586" t="str">
            <v>FFC</v>
          </cell>
          <cell r="E586" t="str">
            <v>C¸p FFC</v>
          </cell>
        </row>
        <row r="587">
          <cell r="B587" t="str">
            <v>QK1-0053-000000</v>
          </cell>
          <cell r="D587" t="str">
            <v>FFC</v>
          </cell>
          <cell r="E587" t="str">
            <v>C¸p FFC</v>
          </cell>
        </row>
        <row r="588">
          <cell r="B588" t="str">
            <v>QK1-0054-000000</v>
          </cell>
          <cell r="D588" t="str">
            <v>FFC</v>
          </cell>
          <cell r="E588" t="str">
            <v>C¸p FFC</v>
          </cell>
        </row>
        <row r="589">
          <cell r="B589" t="str">
            <v>QK1-0055-000000</v>
          </cell>
          <cell r="D589" t="str">
            <v>XTAL OSCILLATOR</v>
          </cell>
          <cell r="E589" t="str">
            <v>T¹o dao ®éng XTAL</v>
          </cell>
        </row>
        <row r="590">
          <cell r="B590" t="str">
            <v>QK1-0055-000N00</v>
          </cell>
          <cell r="D590" t="str">
            <v>XTAL OSCILLATOR</v>
          </cell>
          <cell r="E590" t="str">
            <v xml:space="preserve"> XTAL Dao ®éng</v>
          </cell>
        </row>
        <row r="591">
          <cell r="B591" t="str">
            <v>QK1-0056-000000</v>
          </cell>
          <cell r="D591" t="str">
            <v>FLASH ROM</v>
          </cell>
          <cell r="E591" t="str">
            <v>IC ROM</v>
          </cell>
        </row>
        <row r="592">
          <cell r="B592" t="str">
            <v>QK1-0056-000009</v>
          </cell>
          <cell r="D592" t="str">
            <v>FLASH ROM</v>
          </cell>
          <cell r="E592" t="str">
            <v>Tô nh«m</v>
          </cell>
        </row>
        <row r="593">
          <cell r="B593" t="str">
            <v>QK1-0067-000000</v>
          </cell>
          <cell r="D593" t="str">
            <v>FFC CORE</v>
          </cell>
          <cell r="E593" t="str">
            <v>Lâi c¸p FFC</v>
          </cell>
        </row>
        <row r="594">
          <cell r="B594" t="str">
            <v>QK1-0148-000000</v>
          </cell>
          <cell r="D594" t="str">
            <v>FFC</v>
          </cell>
          <cell r="E594" t="str">
            <v>C¸pFFC</v>
          </cell>
        </row>
        <row r="595">
          <cell r="B595" t="str">
            <v>QK1-0149-000000</v>
          </cell>
          <cell r="D595" t="str">
            <v>FFC</v>
          </cell>
          <cell r="E595" t="str">
            <v>C¸pFFC</v>
          </cell>
        </row>
        <row r="596">
          <cell r="B596" t="str">
            <v>QK1-0150-000000</v>
          </cell>
          <cell r="D596" t="str">
            <v>AP MOTOR (S)</v>
          </cell>
          <cell r="E596" t="str">
            <v>§éng c¬</v>
          </cell>
        </row>
        <row r="597">
          <cell r="B597" t="str">
            <v>QL2-0200-000000</v>
          </cell>
          <cell r="D597" t="str">
            <v>HEAD SET LEVEL ASSY</v>
          </cell>
          <cell r="E597" t="str">
            <v>Côm kho¸ ®Çu in</v>
          </cell>
        </row>
        <row r="598">
          <cell r="B598" t="str">
            <v>QL2-0207-000000</v>
          </cell>
          <cell r="D598" t="str">
            <v>MAIN CASE PAINTING</v>
          </cell>
          <cell r="E598" t="str">
            <v>S¬n n¾p m¸y in</v>
          </cell>
        </row>
        <row r="599">
          <cell r="B599" t="str">
            <v>QL2-0208-000000</v>
          </cell>
          <cell r="D599" t="str">
            <v>BASE PAINTING</v>
          </cell>
          <cell r="E599" t="str">
            <v>Gi¸ ®ì s¬n</v>
          </cell>
        </row>
        <row r="600">
          <cell r="B600" t="str">
            <v>QM2-0238-000000</v>
          </cell>
          <cell r="D600" t="str">
            <v>DC-DC UNIT</v>
          </cell>
          <cell r="E600" t="str">
            <v>Khèi ®iÖn mét chiÒu</v>
          </cell>
        </row>
        <row r="601">
          <cell r="B601" t="str">
            <v>QM2-0245-000000</v>
          </cell>
          <cell r="D601" t="str">
            <v>CR FPC UNIT</v>
          </cell>
          <cell r="E601" t="str">
            <v>Côm CR FPC</v>
          </cell>
        </row>
        <row r="602">
          <cell r="B602" t="str">
            <v>QM2-0247-000000</v>
          </cell>
          <cell r="D602" t="str">
            <v>HARNESS (DC DC MAIN CABLE)</v>
          </cell>
          <cell r="E602" t="str">
            <v>D©y nèi</v>
          </cell>
        </row>
        <row r="603">
          <cell r="B603" t="str">
            <v>QM2-0248-000000</v>
          </cell>
          <cell r="D603" t="str">
            <v>HARNESS (DC JACK CABLE)</v>
          </cell>
          <cell r="E603" t="str">
            <v>D©y nèi</v>
          </cell>
        </row>
        <row r="604">
          <cell r="B604" t="str">
            <v>QM2-0249-000000</v>
          </cell>
          <cell r="D604" t="str">
            <v>HARNESS (USB MAIN HARNESS)</v>
          </cell>
          <cell r="E604" t="str">
            <v>D©y nèi</v>
          </cell>
        </row>
        <row r="605">
          <cell r="B605" t="str">
            <v>QM2-0250-000000</v>
          </cell>
          <cell r="D605" t="str">
            <v>HARNESS (DSC MAIN CABLE)</v>
          </cell>
          <cell r="E605" t="str">
            <v>D©y nèi</v>
          </cell>
        </row>
        <row r="606">
          <cell r="B606" t="str">
            <v>QM2-0251-000000</v>
          </cell>
          <cell r="D606" t="str">
            <v>CABLE (COIN CABLE)</v>
          </cell>
          <cell r="E606" t="str">
            <v>C¸p tÝn hiÖu</v>
          </cell>
        </row>
        <row r="607">
          <cell r="B607" t="str">
            <v>QS4-0013-000000</v>
          </cell>
          <cell r="D607" t="str">
            <v>ASF DOUBLE GEAR</v>
          </cell>
          <cell r="E607" t="str">
            <v>B¸nh r¨ng ®«i cña bé phËn cÊp giÊy tù ®éng</v>
          </cell>
        </row>
        <row r="608">
          <cell r="B608" t="str">
            <v>QS4-0014-000000</v>
          </cell>
          <cell r="D608" t="str">
            <v>ASF INPUT GEAR</v>
          </cell>
          <cell r="E608" t="str">
            <v>B¸nh r¨ng cña bé phËn cÊp giÊy tù ®éng</v>
          </cell>
        </row>
        <row r="609">
          <cell r="B609" t="str">
            <v>QS4-0016-000000</v>
          </cell>
          <cell r="D609" t="str">
            <v>LF GEAR</v>
          </cell>
          <cell r="E609" t="str">
            <v>B¸nh r¨ng trôc LF</v>
          </cell>
        </row>
        <row r="610">
          <cell r="B610" t="str">
            <v>QS4-0017-000000</v>
          </cell>
          <cell r="D610" t="str">
            <v>LF OUTPUT GEAR</v>
          </cell>
          <cell r="E610" t="str">
            <v>B¸nh r¨ng bÞ ®éng trªn trôc cuèn giÊy</v>
          </cell>
        </row>
        <row r="611">
          <cell r="B611" t="str">
            <v>QS4-0018-000000</v>
          </cell>
          <cell r="D611" t="str">
            <v>EJECT IDLER GEAR 1</v>
          </cell>
          <cell r="E611" t="str">
            <v>B¸nh r¨ng kÐo giÊy trung gian 1</v>
          </cell>
        </row>
        <row r="612">
          <cell r="B612" t="str">
            <v>QS4-0019-000000</v>
          </cell>
          <cell r="D612" t="str">
            <v>EJ IDLER GEAR 2</v>
          </cell>
          <cell r="E612" t="str">
            <v>B¸nh r¨ng kÐo giÊy trung gian 2</v>
          </cell>
        </row>
        <row r="613">
          <cell r="B613" t="str">
            <v>QS4-0021-000000</v>
          </cell>
          <cell r="D613" t="str">
            <v>EJECT ROLLER GEAR 2</v>
          </cell>
          <cell r="E613" t="str">
            <v>B¸nh r¨ng trôc cuèn giÊy 2</v>
          </cell>
        </row>
        <row r="614">
          <cell r="B614" t="str">
            <v>QS4-0022-000000</v>
          </cell>
          <cell r="D614" t="str">
            <v>SOLAR GEAR</v>
          </cell>
          <cell r="E614" t="str">
            <v>B¸nh r¨ng chñ ®éng</v>
          </cell>
        </row>
        <row r="615">
          <cell r="B615" t="str">
            <v>QS4-0023-000000</v>
          </cell>
          <cell r="D615" t="str">
            <v>CAM IDLER GEAR 1</v>
          </cell>
          <cell r="E615" t="str">
            <v>B¸nh r¨ng ®Öm 1</v>
          </cell>
        </row>
        <row r="616">
          <cell r="B616" t="str">
            <v>QS4-0024-000000</v>
          </cell>
          <cell r="D616" t="str">
            <v>CAM IDLER GEAR 2</v>
          </cell>
          <cell r="E616" t="str">
            <v>B¸nh r¨ng ®Öm 2</v>
          </cell>
        </row>
        <row r="617">
          <cell r="B617" t="str">
            <v>QS4-0025-000000</v>
          </cell>
          <cell r="D617" t="str">
            <v>CAM IDLER GEAR 3</v>
          </cell>
          <cell r="E617" t="str">
            <v>B¸nh r¨ng ®Öm 3</v>
          </cell>
        </row>
        <row r="618">
          <cell r="B618" t="str">
            <v>QS4-0026-000000</v>
          </cell>
          <cell r="C618" t="str">
            <v>QS4-0026-004</v>
          </cell>
          <cell r="D618" t="str">
            <v xml:space="preserve">ASF OUTPUT GEAR </v>
          </cell>
          <cell r="E618" t="str">
            <v>b¸nh r¨ng bé phËn cÊp giÊy tù ®éng</v>
          </cell>
        </row>
        <row r="619">
          <cell r="B619" t="str">
            <v>QS4-0027-000000</v>
          </cell>
          <cell r="D619" t="str">
            <v>ASF IDLER GEAR</v>
          </cell>
          <cell r="E619" t="str">
            <v>B¸nh r¨ng ®Öm bé phËn cÊp giÊy tù ®éng</v>
          </cell>
        </row>
        <row r="620">
          <cell r="B620" t="str">
            <v>QS4-0028-000000</v>
          </cell>
          <cell r="D620" t="str">
            <v>PLANET GEAR</v>
          </cell>
          <cell r="E620" t="str">
            <v>B¸nh r¨ng hµnh tinh</v>
          </cell>
        </row>
        <row r="621">
          <cell r="B621" t="str">
            <v>QS4-0029-000000</v>
          </cell>
          <cell r="D621" t="str">
            <v>PUMP PLANET GEAR</v>
          </cell>
          <cell r="E621" t="str">
            <v>B¸nh r¨ng hµnh tinh cña b¬m</v>
          </cell>
        </row>
        <row r="622">
          <cell r="B622" t="str">
            <v>QS4-0030-000000</v>
          </cell>
          <cell r="D622" t="str">
            <v>PUMP DRIVER GEAR</v>
          </cell>
          <cell r="E622" t="str">
            <v>B¸nh r¨ng dÉn ®éng cña b¬m</v>
          </cell>
        </row>
        <row r="623">
          <cell r="B623" t="str">
            <v>QS4-0031-000000</v>
          </cell>
          <cell r="D623" t="str">
            <v>PUMP IDLER GEAR</v>
          </cell>
          <cell r="E623" t="str">
            <v>B¸nh r¨ng trung gian cña b¬m</v>
          </cell>
        </row>
        <row r="624">
          <cell r="B624" t="str">
            <v>QS4-0032-000000</v>
          </cell>
          <cell r="D624" t="str">
            <v>PUMP SUN GEAR</v>
          </cell>
          <cell r="E624" t="str">
            <v>B¸nh r¨ng trung t©m cña b¬m</v>
          </cell>
        </row>
        <row r="625">
          <cell r="B625" t="str">
            <v>QS4-0033-000000</v>
          </cell>
          <cell r="D625" t="str">
            <v>PUMP REDUCTION GEAR</v>
          </cell>
          <cell r="E625" t="str">
            <v>B¸nh r¨ng gi¶m tèc cña b¬m</v>
          </cell>
        </row>
        <row r="626">
          <cell r="B626" t="str">
            <v>QS4-0036-000000</v>
          </cell>
          <cell r="D626" t="str">
            <v>METAL (ELE) EJECT ROLLER GEAR</v>
          </cell>
          <cell r="E626" t="str">
            <v>B¸nh r¨ng trôc kim lo¹i kÐo giÊy</v>
          </cell>
        </row>
        <row r="627">
          <cell r="B627" t="str">
            <v>QS4-2010-000000</v>
          </cell>
          <cell r="D627" t="str">
            <v>PUMP ROLLER SPRING</v>
          </cell>
          <cell r="E627" t="str">
            <v>Lß xo trôc b¬m</v>
          </cell>
        </row>
        <row r="628">
          <cell r="B628" t="str">
            <v>QS4-2021-000000</v>
          </cell>
          <cell r="D628" t="str">
            <v>COVER ARM SPRING</v>
          </cell>
          <cell r="E628" t="str">
            <v>Lß xo cÇn gi÷ n¾p</v>
          </cell>
        </row>
        <row r="629">
          <cell r="B629" t="str">
            <v>QS4-2023-000000</v>
          </cell>
          <cell r="D629" t="str">
            <v>RETURN LEVER SPRING</v>
          </cell>
          <cell r="E629" t="str">
            <v>Lß xo cÇn g¹t giÊy</v>
          </cell>
        </row>
        <row r="630">
          <cell r="B630" t="str">
            <v>QS4-2024-000000</v>
          </cell>
          <cell r="D630" t="str">
            <v>LEVER SPRING</v>
          </cell>
          <cell r="E630" t="str">
            <v>Lß xo cÇn g¹t</v>
          </cell>
        </row>
        <row r="631">
          <cell r="B631" t="str">
            <v>QS4-2025-000000</v>
          </cell>
          <cell r="D631" t="str">
            <v>SEPARATE ROLLER SPRING</v>
          </cell>
          <cell r="E631" t="str">
            <v>Lß xo trôc t¸ch giÊy</v>
          </cell>
        </row>
        <row r="632">
          <cell r="B632" t="str">
            <v>QS4-2028-000000</v>
          </cell>
          <cell r="D632" t="str">
            <v>CODE STRIP SPRING</v>
          </cell>
          <cell r="E632" t="str">
            <v>Lß xo cña phim</v>
          </cell>
        </row>
        <row r="633">
          <cell r="B633" t="str">
            <v>QS4-2029-000000</v>
          </cell>
          <cell r="D633" t="str">
            <v>PR SPRING</v>
          </cell>
          <cell r="E633" t="str">
            <v>Lß xo PR</v>
          </cell>
        </row>
        <row r="634">
          <cell r="B634" t="str">
            <v>QS4-2030-000000</v>
          </cell>
          <cell r="D634" t="str">
            <v>IDLER PULLEY SPRING</v>
          </cell>
          <cell r="E634" t="str">
            <v>Lß xo Puli ®Öm</v>
          </cell>
        </row>
        <row r="635">
          <cell r="B635" t="str">
            <v>QS4-2031-000000</v>
          </cell>
          <cell r="D635" t="str">
            <v>LF ROLLER SPRING</v>
          </cell>
          <cell r="E635" t="str">
            <v>Lß xo trôc cuèn LF</v>
          </cell>
        </row>
        <row r="636">
          <cell r="B636" t="str">
            <v>QS4-2032-000000</v>
          </cell>
          <cell r="D636" t="str">
            <v>PE LEVER SPRING</v>
          </cell>
          <cell r="E636" t="str">
            <v>Lß xo cÇn g¹t giÊy vµo</v>
          </cell>
        </row>
        <row r="637">
          <cell r="B637" t="str">
            <v>QS4-2033-000000</v>
          </cell>
          <cell r="D637" t="str">
            <v>HEAD SET SPRING</v>
          </cell>
          <cell r="E637" t="str">
            <v>Lß xo cÇn gi÷ hép mùc</v>
          </cell>
        </row>
        <row r="638">
          <cell r="B638" t="str">
            <v>QS4-2034-000000</v>
          </cell>
          <cell r="D638" t="str">
            <v>CAP SPRING</v>
          </cell>
          <cell r="E638" t="str">
            <v>Lß xo gi÷ n¾p</v>
          </cell>
        </row>
        <row r="639">
          <cell r="B639" t="str">
            <v>QS4-2035-000000</v>
          </cell>
          <cell r="D639" t="str">
            <v>CR LOCK SPRING</v>
          </cell>
          <cell r="E639" t="str">
            <v>Lß xo chèt cña n¾p</v>
          </cell>
        </row>
        <row r="640">
          <cell r="B640" t="str">
            <v>QS4-2036-000000</v>
          </cell>
          <cell r="D640" t="str">
            <v>BLADE CLEANER SPRING</v>
          </cell>
          <cell r="E640" t="str">
            <v>Lß xo cÇn g¹t lµm s¹ch</v>
          </cell>
        </row>
        <row r="641">
          <cell r="B641" t="str">
            <v>QS4-2038-000000</v>
          </cell>
          <cell r="D641" t="str">
            <v>VAL (ELE)VE LEVER SPRING</v>
          </cell>
          <cell r="E641" t="str">
            <v>Lß xo cÇn g¹t cña van</v>
          </cell>
        </row>
        <row r="642">
          <cell r="B642" t="str">
            <v>QS4-2040-000000</v>
          </cell>
          <cell r="D642" t="str">
            <v>CAP SPRING 2</v>
          </cell>
          <cell r="E642" t="str">
            <v>Lß xo gi÷ n¾p 2</v>
          </cell>
        </row>
        <row r="643">
          <cell r="B643" t="str">
            <v>QS4-2041-000000</v>
          </cell>
          <cell r="D643" t="str">
            <v>BLADE LEVER SPRING</v>
          </cell>
          <cell r="E643" t="str">
            <v>Lß xo gi÷ cÇn g¹t</v>
          </cell>
        </row>
        <row r="644">
          <cell r="B644" t="str">
            <v>QZ7-0050-000000</v>
          </cell>
          <cell r="D644" t="str">
            <v>FLAME RETARDANT POLYESTER TAPE</v>
          </cell>
          <cell r="E644" t="str">
            <v xml:space="preserve">B¨ng dÝnh </v>
          </cell>
        </row>
        <row r="645">
          <cell r="B645" t="str">
            <v>RB1-7742-000000</v>
          </cell>
          <cell r="D645" t="str">
            <v>DUMPER</v>
          </cell>
          <cell r="E645" t="str">
            <v>Gi¶m chÊn</v>
          </cell>
        </row>
        <row r="646">
          <cell r="B646" t="str">
            <v>RTSP234C-T12-1</v>
          </cell>
          <cell r="D646" t="str">
            <v>TRANSISTOR</v>
          </cell>
          <cell r="E646" t="str">
            <v xml:space="preserve">Tranzito </v>
          </cell>
        </row>
        <row r="647">
          <cell r="B647" t="str">
            <v>TSR4ETFR62V</v>
          </cell>
          <cell r="D647" t="str">
            <v>CHIP RESISTOR</v>
          </cell>
          <cell r="E647" t="str">
            <v>§iÖn trë chÝp</v>
          </cell>
        </row>
        <row r="648">
          <cell r="B648" t="str">
            <v>UVR1C221MEA1TD</v>
          </cell>
          <cell r="D648" t="str">
            <v>AL CAPACITOR</v>
          </cell>
          <cell r="E648" t="str">
            <v>Tô chÝp</v>
          </cell>
        </row>
        <row r="649">
          <cell r="B649" t="str">
            <v>VC6-2850-477002</v>
          </cell>
          <cell r="C649" t="str">
            <v>VC6-2850-477N02</v>
          </cell>
          <cell r="D649" t="str">
            <v>AL  (ELE) CAPACITOR</v>
          </cell>
          <cell r="E649" t="str">
            <v xml:space="preserve">Tô ®iÖn AL (ELE) </v>
          </cell>
        </row>
        <row r="650">
          <cell r="B650" t="str">
            <v>VC7-0780-107012</v>
          </cell>
          <cell r="C650" t="str">
            <v>VC7-0780-107N12</v>
          </cell>
          <cell r="D650" t="str">
            <v>AL (ELE) CAPACITOR</v>
          </cell>
          <cell r="E650" t="str">
            <v>Tô ®iÖn AL (ELE)</v>
          </cell>
        </row>
        <row r="651">
          <cell r="B651" t="str">
            <v>VC7-0780-108002</v>
          </cell>
          <cell r="C651" t="str">
            <v>VC7-0780-108N02</v>
          </cell>
          <cell r="D651" t="str">
            <v>AL (ELE) CAPACITOR</v>
          </cell>
          <cell r="E651" t="str">
            <v>Tô ®iÖn AL (ELE)</v>
          </cell>
        </row>
        <row r="652">
          <cell r="B652" t="str">
            <v>VC7-0780-477002</v>
          </cell>
          <cell r="C652" t="str">
            <v>VC7-0780-477N02</v>
          </cell>
          <cell r="D652" t="str">
            <v>AL (ELE) CAPACITOR</v>
          </cell>
          <cell r="E652" t="str">
            <v>Tô ®iÖn AL (ELE)</v>
          </cell>
        </row>
        <row r="653">
          <cell r="B653" t="str">
            <v>VC7-2560-227012</v>
          </cell>
          <cell r="D653" t="str">
            <v>AL CAPACITOR</v>
          </cell>
          <cell r="E653" t="str">
            <v>Tô chÝp</v>
          </cell>
        </row>
        <row r="654">
          <cell r="B654" t="str">
            <v>VC7-3260-000000</v>
          </cell>
          <cell r="C654" t="str">
            <v>VC7-3260-107</v>
          </cell>
          <cell r="D654" t="str">
            <v>AL CAPACITOR</v>
          </cell>
          <cell r="E654" t="str">
            <v>Tô ®iÖn AL (ELE)</v>
          </cell>
        </row>
        <row r="655">
          <cell r="B655" t="str">
            <v>VC7-3260-107012</v>
          </cell>
          <cell r="D655" t="str">
            <v>AL CAPACITOR</v>
          </cell>
          <cell r="E655" t="str">
            <v>Tô ®iÖn AL (ELE)</v>
          </cell>
        </row>
        <row r="656">
          <cell r="B656" t="str">
            <v>VC7-3270-227002</v>
          </cell>
          <cell r="C656" t="str">
            <v>VC7-3270-227N12</v>
          </cell>
          <cell r="D656" t="str">
            <v>AL (ELE) CAPACITOR</v>
          </cell>
          <cell r="E656" t="str">
            <v>Tô ®iÖn AL (ELE)</v>
          </cell>
        </row>
        <row r="657">
          <cell r="B657" t="str">
            <v>VC7-3270-227012</v>
          </cell>
          <cell r="D657" t="str">
            <v>AL CAPACITOR</v>
          </cell>
          <cell r="E657" t="str">
            <v>Tô ®iÖn AL (ELE)</v>
          </cell>
        </row>
        <row r="658">
          <cell r="B658" t="str">
            <v>VC7-3300-227012</v>
          </cell>
          <cell r="D658" t="str">
            <v>AL CAPACITOR</v>
          </cell>
          <cell r="E658" t="str">
            <v>Tô chÝp</v>
          </cell>
        </row>
        <row r="659">
          <cell r="B659" t="str">
            <v>VC7-8270-108017</v>
          </cell>
          <cell r="D659" t="str">
            <v>AL CAPACITOR</v>
          </cell>
          <cell r="E659" t="str">
            <v>Tô chÝp</v>
          </cell>
        </row>
        <row r="660">
          <cell r="B660" t="str">
            <v>VC8-2270-227012</v>
          </cell>
          <cell r="D660" t="str">
            <v>AL CAPACITOR</v>
          </cell>
          <cell r="E660" t="str">
            <v>Tô chÝp</v>
          </cell>
        </row>
        <row r="661">
          <cell r="B661" t="str">
            <v>VC8-4270-108002</v>
          </cell>
          <cell r="C661" t="str">
            <v>VC8-4270-108N02</v>
          </cell>
          <cell r="D661" t="str">
            <v>AL (ELE) CAPACITOR</v>
          </cell>
          <cell r="E661" t="str">
            <v>Tô ®iÖn AL (ELE)</v>
          </cell>
        </row>
        <row r="662">
          <cell r="B662" t="str">
            <v>VC8-5290-105004</v>
          </cell>
          <cell r="D662" t="str">
            <v>CHIP CERA CAPACITOR</v>
          </cell>
          <cell r="E662" t="str">
            <v>Tô gèm chÝp</v>
          </cell>
        </row>
        <row r="663">
          <cell r="B663" t="str">
            <v>VC8-7380-105004</v>
          </cell>
          <cell r="C663" t="str">
            <v>VC8-7380-105N04</v>
          </cell>
          <cell r="D663" t="str">
            <v>CHIP CONDENSOR (CHIP CERAMIC  CAPACITOR)</v>
          </cell>
          <cell r="E663" t="str">
            <v>Tô ®iÖn chÝp</v>
          </cell>
        </row>
        <row r="664">
          <cell r="B664" t="str">
            <v>VC8-8480-474000</v>
          </cell>
          <cell r="D664" t="str">
            <v>CHIP CAPACITOR</v>
          </cell>
          <cell r="E664" t="str">
            <v>Tô ®iÖn chÝp</v>
          </cell>
        </row>
        <row r="665">
          <cell r="B665" t="str">
            <v>VC8-8480-474004</v>
          </cell>
          <cell r="D665" t="str">
            <v>CHIP CERAMIC CAPACITOR</v>
          </cell>
          <cell r="E665" t="str">
            <v>Tô gèm chÝp</v>
          </cell>
        </row>
        <row r="666">
          <cell r="B666" t="str">
            <v>VC8-9260-105004</v>
          </cell>
          <cell r="C666" t="str">
            <v>VC8-9260-105N04</v>
          </cell>
          <cell r="D666" t="str">
            <v>CHIP CONDENSOR (CHIP CERAMIC  CAPACITOR)</v>
          </cell>
          <cell r="E666" t="str">
            <v>Tô ®iÖn chÝp</v>
          </cell>
        </row>
        <row r="667">
          <cell r="B667" t="str">
            <v>VC9-5394-000012</v>
          </cell>
          <cell r="D667" t="str">
            <v>AL CAPACITOR</v>
          </cell>
          <cell r="E667" t="str">
            <v>Tô ®iÖn AL (ELE)</v>
          </cell>
        </row>
        <row r="668">
          <cell r="B668" t="str">
            <v>VC9-5394-107012</v>
          </cell>
          <cell r="C668" t="str">
            <v>VC9-5394-107N12</v>
          </cell>
          <cell r="D668" t="str">
            <v>AL (ELE) CAPACITOR</v>
          </cell>
          <cell r="E668" t="str">
            <v>Tô ®iÖn AL (ELE)</v>
          </cell>
        </row>
        <row r="669">
          <cell r="B669" t="str">
            <v>VC9-5611-000000</v>
          </cell>
          <cell r="D669" t="str">
            <v>ALCAPACiTOR</v>
          </cell>
          <cell r="E669" t="str">
            <v>Tô ®iÖn AL</v>
          </cell>
        </row>
        <row r="670">
          <cell r="B670" t="str">
            <v>VC9-5611-000017</v>
          </cell>
          <cell r="D670" t="str">
            <v>AL CAPACITOR</v>
          </cell>
          <cell r="E670" t="str">
            <v>Tô chÝp</v>
          </cell>
        </row>
        <row r="671">
          <cell r="B671" t="str">
            <v>VC9-5687-000000</v>
          </cell>
          <cell r="D671" t="str">
            <v>CONDENSOR</v>
          </cell>
          <cell r="E671" t="str">
            <v>Tô ®iÖn</v>
          </cell>
        </row>
        <row r="672">
          <cell r="B672" t="str">
            <v>VC9-5687-000000</v>
          </cell>
          <cell r="D672" t="str">
            <v>CONDENSOR</v>
          </cell>
          <cell r="E672" t="str">
            <v>Tô ®iÖn</v>
          </cell>
        </row>
        <row r="673">
          <cell r="B673" t="str">
            <v>VC9-5687-000000</v>
          </cell>
          <cell r="D673" t="str">
            <v>CONDENSOR</v>
          </cell>
          <cell r="E673" t="str">
            <v>Tô ®iÖn</v>
          </cell>
        </row>
        <row r="674">
          <cell r="B674" t="str">
            <v>VC9-5687-000000</v>
          </cell>
          <cell r="D674" t="str">
            <v>CONDENSOR</v>
          </cell>
          <cell r="E674" t="str">
            <v>Tô ®iÖn</v>
          </cell>
        </row>
        <row r="675">
          <cell r="B675" t="str">
            <v>VC9-5687-000002</v>
          </cell>
          <cell r="C675" t="str">
            <v>VC9-5687-000N02</v>
          </cell>
          <cell r="D675" t="str">
            <v>AL (ELE) CONDENSOR</v>
          </cell>
          <cell r="E675" t="str">
            <v>Tô ®iÖn AL (ELE)</v>
          </cell>
        </row>
        <row r="676">
          <cell r="B676" t="str">
            <v>VC9-5849-000012</v>
          </cell>
          <cell r="D676" t="str">
            <v>AL CAPACITOR</v>
          </cell>
          <cell r="E676" t="str">
            <v>Tô ®iÖn AL (ELE)</v>
          </cell>
        </row>
        <row r="677">
          <cell r="B677" t="str">
            <v>VD7-1562-301004</v>
          </cell>
          <cell r="C677" t="str">
            <v>VD7-1562-301N04</v>
          </cell>
          <cell r="D677" t="str">
            <v>FUSE</v>
          </cell>
          <cell r="E677" t="str">
            <v>CÇu ch×</v>
          </cell>
        </row>
        <row r="678">
          <cell r="B678" t="str">
            <v>VD7-1562-301009</v>
          </cell>
          <cell r="D678" t="str">
            <v>FUSE</v>
          </cell>
          <cell r="E678" t="str">
            <v>CÇu ch×</v>
          </cell>
        </row>
        <row r="679">
          <cell r="B679" t="str">
            <v>VD7-2462-000000</v>
          </cell>
          <cell r="D679" t="str">
            <v>FUSE</v>
          </cell>
          <cell r="E679" t="str">
            <v>CÇu ch×</v>
          </cell>
        </row>
        <row r="680">
          <cell r="B680" t="str">
            <v>VD7-2462-001000</v>
          </cell>
          <cell r="D680" t="str">
            <v>FUSE</v>
          </cell>
          <cell r="E680" t="str">
            <v>CÇu ch×</v>
          </cell>
        </row>
        <row r="681">
          <cell r="B681" t="str">
            <v>VD7-2462-001004</v>
          </cell>
          <cell r="D681" t="str">
            <v>FUSE</v>
          </cell>
          <cell r="E681" t="str">
            <v>CÇu ch×</v>
          </cell>
        </row>
        <row r="682">
          <cell r="B682" t="str">
            <v>VD7-2582-000000</v>
          </cell>
          <cell r="D682" t="str">
            <v>FUSE</v>
          </cell>
          <cell r="E682" t="str">
            <v>CÇu ch×</v>
          </cell>
        </row>
        <row r="683">
          <cell r="B683" t="str">
            <v>VD7-2582-001004</v>
          </cell>
          <cell r="D683" t="str">
            <v>FUSE</v>
          </cell>
          <cell r="E683" t="str">
            <v>CÇu ch×</v>
          </cell>
        </row>
        <row r="684">
          <cell r="B684" t="str">
            <v>VE1-0520-107012</v>
          </cell>
          <cell r="C684" t="str">
            <v>VE1-0520-107N00</v>
          </cell>
          <cell r="D684" t="str">
            <v>AL CAPACITOR</v>
          </cell>
          <cell r="E684" t="str">
            <v>Tô chÝp</v>
          </cell>
        </row>
        <row r="685">
          <cell r="B685" t="str">
            <v>VE1-3060-474000</v>
          </cell>
          <cell r="D685" t="str">
            <v>CHIP CAPACITOR</v>
          </cell>
          <cell r="E685" t="str">
            <v>Tô ®iÖn chÝp</v>
          </cell>
        </row>
        <row r="686">
          <cell r="B686" t="str">
            <v>VE1-3060-474004</v>
          </cell>
          <cell r="D686" t="str">
            <v>CHIP CERAMIC CAPACITOR</v>
          </cell>
          <cell r="E686" t="str">
            <v>Tô gèm chÝp</v>
          </cell>
        </row>
        <row r="687">
          <cell r="B687" t="str">
            <v>VE1-4420-685000</v>
          </cell>
          <cell r="D687" t="str">
            <v>CHIP CAPACITOR</v>
          </cell>
          <cell r="E687" t="str">
            <v>Tô ®iÖn chÝp</v>
          </cell>
        </row>
        <row r="688">
          <cell r="B688" t="str">
            <v>VE1-4420-685004</v>
          </cell>
          <cell r="D688" t="str">
            <v>CHIP CAPACITOR</v>
          </cell>
          <cell r="E688" t="str">
            <v>Tô ®iÖn chÝp</v>
          </cell>
        </row>
        <row r="689">
          <cell r="B689" t="str">
            <v>VE1-4460-685004</v>
          </cell>
          <cell r="D689" t="str">
            <v>CHIP CAPACITOR</v>
          </cell>
          <cell r="E689" t="str">
            <v>Tô ®iÖn chÝp</v>
          </cell>
        </row>
        <row r="690">
          <cell r="B690" t="str">
            <v>VE1-4940-107012</v>
          </cell>
          <cell r="D690" t="str">
            <v>AL CAPACITOR</v>
          </cell>
          <cell r="E690" t="str">
            <v>Tô ®iÖn AL (ELE)</v>
          </cell>
        </row>
        <row r="691">
          <cell r="B691" t="str">
            <v>VR7-5773-301004</v>
          </cell>
          <cell r="C691" t="str">
            <v>VR7-5773-301N04</v>
          </cell>
          <cell r="D691" t="str">
            <v>CHIP RESISTOR</v>
          </cell>
          <cell r="E691" t="str">
            <v>§iÖn trë chÝp</v>
          </cell>
        </row>
        <row r="692">
          <cell r="B692" t="str">
            <v>VR7-5774-702004</v>
          </cell>
          <cell r="C692" t="str">
            <v>VR7-5774-702N04</v>
          </cell>
          <cell r="D692" t="str">
            <v>CHIP RESISTOR</v>
          </cell>
          <cell r="E692" t="str">
            <v>§iÖn trë chÝp</v>
          </cell>
        </row>
        <row r="693">
          <cell r="B693" t="str">
            <v>VR7-6840-000000</v>
          </cell>
          <cell r="D693" t="str">
            <v>RESISTOR</v>
          </cell>
          <cell r="E693" t="str">
            <v>§iÖn trë chÝp</v>
          </cell>
        </row>
        <row r="694">
          <cell r="B694" t="str">
            <v>VR7-6840-629004</v>
          </cell>
          <cell r="D694" t="str">
            <v>CHIP RESISTOR</v>
          </cell>
          <cell r="E694" t="str">
            <v>§Iön trë chÝp</v>
          </cell>
        </row>
        <row r="695">
          <cell r="B695" t="str">
            <v>VR7-7473-000000</v>
          </cell>
          <cell r="D695" t="str">
            <v>CHIP RESISTOR</v>
          </cell>
          <cell r="E695" t="str">
            <v>§iÖn trë chÝp</v>
          </cell>
        </row>
        <row r="696">
          <cell r="B696" t="str">
            <v>VR7-7473-309004</v>
          </cell>
          <cell r="D696" t="str">
            <v>CARBON RESISTOR</v>
          </cell>
          <cell r="E696" t="str">
            <v>§IÖn trë c¸c bon</v>
          </cell>
        </row>
        <row r="697">
          <cell r="B697" t="str">
            <v>VR7-7821-000004</v>
          </cell>
          <cell r="C697" t="str">
            <v>VR7-7821-000N04</v>
          </cell>
          <cell r="D697" t="str">
            <v>CARBON RESISTOR</v>
          </cell>
          <cell r="E697" t="str">
            <v>§iÖn trë chÝp</v>
          </cell>
        </row>
        <row r="698">
          <cell r="B698" t="str">
            <v>VR7-7821-003004</v>
          </cell>
          <cell r="C698" t="str">
            <v>VR7-7821-003N04</v>
          </cell>
          <cell r="D698" t="str">
            <v>CARBON RESISTOR</v>
          </cell>
          <cell r="E698" t="str">
            <v>§iÖn trë chÝp</v>
          </cell>
        </row>
        <row r="699">
          <cell r="B699" t="str">
            <v>VR7-7821-103004</v>
          </cell>
          <cell r="C699" t="str">
            <v>VR7-7821-103N04</v>
          </cell>
          <cell r="D699" t="str">
            <v>CARBON RESISTOR</v>
          </cell>
          <cell r="E699" t="str">
            <v>§iÖn trë chÝp</v>
          </cell>
        </row>
        <row r="700">
          <cell r="B700" t="str">
            <v>VR7-7821-202004</v>
          </cell>
          <cell r="C700" t="str">
            <v>VR7-7821-202N04</v>
          </cell>
          <cell r="D700" t="str">
            <v>CARBON RESISTOR</v>
          </cell>
          <cell r="E700" t="str">
            <v>§iÖn trë chÝp</v>
          </cell>
        </row>
        <row r="701">
          <cell r="B701" t="str">
            <v>VR7-7821-502004</v>
          </cell>
          <cell r="C701" t="str">
            <v>VR7-7821-502N04</v>
          </cell>
          <cell r="D701" t="str">
            <v>CARBON RESISTOR</v>
          </cell>
          <cell r="E701" t="str">
            <v>§iÖn trë chÝp</v>
          </cell>
        </row>
        <row r="702">
          <cell r="B702" t="str">
            <v>VR7-7823-903004</v>
          </cell>
          <cell r="C702" t="str">
            <v>VR7-7823-903N04</v>
          </cell>
          <cell r="D702" t="str">
            <v>CARBON RESISTOR</v>
          </cell>
          <cell r="E702" t="str">
            <v>§iÖn trë chÝp</v>
          </cell>
        </row>
        <row r="703">
          <cell r="B703" t="str">
            <v>VR7-7824-702004</v>
          </cell>
          <cell r="C703" t="str">
            <v>VR7-7824-702N04</v>
          </cell>
          <cell r="D703" t="str">
            <v>CARBON RESISTOR</v>
          </cell>
          <cell r="E703" t="str">
            <v>§iÖn trë chÝp</v>
          </cell>
        </row>
        <row r="704">
          <cell r="B704" t="str">
            <v>VR7-7827-502004</v>
          </cell>
          <cell r="C704" t="str">
            <v>VR7-7827-502N04</v>
          </cell>
          <cell r="D704" t="str">
            <v>CARBON RESISTOR</v>
          </cell>
          <cell r="E704" t="str">
            <v>§iÖn trë chÝp</v>
          </cell>
        </row>
        <row r="705">
          <cell r="B705" t="str">
            <v>VR7-7910-628004</v>
          </cell>
          <cell r="C705" t="str">
            <v>VR7-7910-628N04</v>
          </cell>
          <cell r="D705" t="str">
            <v>CHIP RESISTOR</v>
          </cell>
          <cell r="E705" t="str">
            <v>§iÖn trë chÝp</v>
          </cell>
        </row>
        <row r="706">
          <cell r="B706" t="str">
            <v>VR7-8701-000004</v>
          </cell>
          <cell r="D706" t="str">
            <v>CHIP RESISTOR</v>
          </cell>
          <cell r="E706" t="str">
            <v>§IÖn trë chÝp</v>
          </cell>
        </row>
        <row r="707">
          <cell r="B707" t="str">
            <v>VR7-8701-002004</v>
          </cell>
          <cell r="D707" t="str">
            <v>CARBON RESISTOR</v>
          </cell>
          <cell r="E707" t="str">
            <v>§IÖn trë c¸c bon</v>
          </cell>
        </row>
        <row r="708">
          <cell r="B708" t="str">
            <v>VR7-8701-002N04</v>
          </cell>
          <cell r="D708" t="str">
            <v>CARBON RESISTOR</v>
          </cell>
          <cell r="E708" t="str">
            <v>§iÖn trë chÝp</v>
          </cell>
        </row>
        <row r="709">
          <cell r="B709" t="str">
            <v>VR7-8701-003004</v>
          </cell>
          <cell r="D709" t="str">
            <v>CHIP RESISTOR</v>
          </cell>
          <cell r="E709" t="str">
            <v>§IÖn trë chÝp</v>
          </cell>
        </row>
        <row r="710">
          <cell r="B710" t="str">
            <v>VR7-8701-103004</v>
          </cell>
          <cell r="D710" t="str">
            <v>CHIP RESISTOR</v>
          </cell>
          <cell r="E710" t="str">
            <v>§IÖn trë chÝp</v>
          </cell>
        </row>
        <row r="711">
          <cell r="B711" t="str">
            <v>VR7-8701-302004</v>
          </cell>
          <cell r="D711" t="str">
            <v>CHIP RESISTOR</v>
          </cell>
          <cell r="E711" t="str">
            <v>§iÖn trë chÝp</v>
          </cell>
        </row>
        <row r="712">
          <cell r="B712" t="str">
            <v>VR7-8701-332004</v>
          </cell>
          <cell r="D712" t="str">
            <v>CHIP RESISTOR</v>
          </cell>
          <cell r="E712" t="str">
            <v>§Iön trë chÝp</v>
          </cell>
        </row>
        <row r="713">
          <cell r="B713" t="str">
            <v>VR7-8701-502004</v>
          </cell>
          <cell r="D713" t="str">
            <v>CHIP RESISTOR</v>
          </cell>
          <cell r="E713" t="str">
            <v>§Iön trë chÝp</v>
          </cell>
        </row>
        <row r="714">
          <cell r="B714" t="str">
            <v>VR7-8701-801004</v>
          </cell>
          <cell r="D714" t="str">
            <v>CHIP RESISTOR</v>
          </cell>
          <cell r="E714" t="str">
            <v>§Iön trë chÝp</v>
          </cell>
        </row>
        <row r="715">
          <cell r="B715" t="str">
            <v>VR7-8702-202004</v>
          </cell>
          <cell r="D715" t="str">
            <v>CHIP RESISTOR</v>
          </cell>
          <cell r="E715" t="str">
            <v>§Iön trë chÝp</v>
          </cell>
        </row>
        <row r="716">
          <cell r="B716" t="str">
            <v>VR7-8703-903004</v>
          </cell>
          <cell r="D716" t="str">
            <v>CHIP RESISTOR</v>
          </cell>
          <cell r="E716" t="str">
            <v>§Iön trë chÝp</v>
          </cell>
        </row>
        <row r="717">
          <cell r="B717" t="str">
            <v>VR7-8704-702004</v>
          </cell>
          <cell r="D717" t="str">
            <v>CHIP RESISTOR</v>
          </cell>
          <cell r="E717" t="str">
            <v>§Iön trë chÝp</v>
          </cell>
        </row>
        <row r="718">
          <cell r="B718" t="str">
            <v>VR7-8705-601004</v>
          </cell>
          <cell r="D718" t="str">
            <v>CHIP RESISTOR</v>
          </cell>
          <cell r="E718" t="str">
            <v>§Iön trë chÝp</v>
          </cell>
        </row>
        <row r="719">
          <cell r="B719" t="str">
            <v>VR7-8706-801004</v>
          </cell>
          <cell r="D719" t="str">
            <v>CHIP RESISTOR</v>
          </cell>
          <cell r="E719" t="str">
            <v>§Iön trë chÝp</v>
          </cell>
        </row>
        <row r="720">
          <cell r="B720" t="str">
            <v>VR7-8707-502004</v>
          </cell>
          <cell r="D720" t="str">
            <v>CHIP RESISTOR</v>
          </cell>
          <cell r="E720" t="str">
            <v>§Iön trë chÝp</v>
          </cell>
        </row>
        <row r="721">
          <cell r="B721" t="str">
            <v>VR8-0220-756000</v>
          </cell>
          <cell r="D721" t="str">
            <v>CHIP RESISTOR</v>
          </cell>
          <cell r="E721" t="str">
            <v>§iÖn trë chÝp</v>
          </cell>
        </row>
        <row r="722">
          <cell r="B722" t="str">
            <v>VR8-0220-758004</v>
          </cell>
          <cell r="C722" t="str">
            <v>VR8-0220-758N04</v>
          </cell>
          <cell r="D722" t="str">
            <v>CHIP RESISTOR</v>
          </cell>
          <cell r="E722" t="str">
            <v>§iÖn trë chÝp</v>
          </cell>
        </row>
        <row r="723">
          <cell r="B723" t="str">
            <v>VR8-0220-758009</v>
          </cell>
          <cell r="D723" t="str">
            <v>CHIP RESISTOR</v>
          </cell>
          <cell r="E723" t="str">
            <v>§Iön trë chÝp</v>
          </cell>
        </row>
        <row r="724">
          <cell r="B724" t="str">
            <v>VR8-0380-332004</v>
          </cell>
          <cell r="D724" t="str">
            <v>CHIP RESISTOR</v>
          </cell>
          <cell r="E724" t="str">
            <v>§iÖn trë chÝp</v>
          </cell>
        </row>
        <row r="725">
          <cell r="B725" t="str">
            <v>VR8-0380-473004</v>
          </cell>
          <cell r="D725" t="str">
            <v>CHIP RESISTOR</v>
          </cell>
          <cell r="E725" t="str">
            <v>§iÖn trë chÝp</v>
          </cell>
        </row>
        <row r="726">
          <cell r="B726" t="str">
            <v>VR8-0381-502004</v>
          </cell>
          <cell r="C726" t="str">
            <v>VR8-0381-502N04</v>
          </cell>
          <cell r="D726" t="str">
            <v>CHIP RESISTOR</v>
          </cell>
          <cell r="E726" t="str">
            <v>§iÖn trë chÝp</v>
          </cell>
        </row>
        <row r="727">
          <cell r="B727" t="str">
            <v>VR8-0383-301004</v>
          </cell>
          <cell r="D727" t="str">
            <v>CHIP RESISTOR</v>
          </cell>
          <cell r="E727" t="str">
            <v>§IÖn trë chÝp</v>
          </cell>
        </row>
        <row r="728">
          <cell r="B728" t="str">
            <v>VR8-0384-702004</v>
          </cell>
          <cell r="D728" t="str">
            <v>CHIP RESISTOR</v>
          </cell>
          <cell r="E728" t="str">
            <v>§IÖn trë chÝp</v>
          </cell>
        </row>
        <row r="729">
          <cell r="B729" t="str">
            <v>VR8-0400-122004</v>
          </cell>
          <cell r="D729" t="str">
            <v>CHIP RESISTOR</v>
          </cell>
          <cell r="E729" t="str">
            <v>§iÖn trë chÝp</v>
          </cell>
        </row>
        <row r="730">
          <cell r="B730" t="str">
            <v>VR8-0670-101004</v>
          </cell>
          <cell r="C730" t="str">
            <v>VR8-0670-101N04</v>
          </cell>
          <cell r="D730" t="str">
            <v>CHIP RESISTOR</v>
          </cell>
          <cell r="E730" t="str">
            <v>§iÖn trë chÝp</v>
          </cell>
        </row>
        <row r="731">
          <cell r="B731" t="str">
            <v>VR8-0670-102004</v>
          </cell>
          <cell r="C731" t="str">
            <v>VR8-0670-102N04</v>
          </cell>
          <cell r="D731" t="str">
            <v>CHIP RESISTOR</v>
          </cell>
          <cell r="E731" t="str">
            <v>§iÖn trë chÝp</v>
          </cell>
        </row>
        <row r="732">
          <cell r="B732" t="str">
            <v>VR8-0670-103004</v>
          </cell>
          <cell r="C732" t="str">
            <v>VR8-0670-103N04</v>
          </cell>
          <cell r="D732" t="str">
            <v>CHIP RESISTOR</v>
          </cell>
          <cell r="E732" t="str">
            <v>§iÖn trë chÝp</v>
          </cell>
        </row>
        <row r="733">
          <cell r="B733" t="str">
            <v>VR8-0670-104004</v>
          </cell>
          <cell r="C733" t="str">
            <v>VR8-0670-104N04</v>
          </cell>
          <cell r="D733" t="str">
            <v>CHIP RESISTOR</v>
          </cell>
          <cell r="E733" t="str">
            <v>§iÖn trë chÝp</v>
          </cell>
        </row>
        <row r="734">
          <cell r="B734" t="str">
            <v>VR8-0670-105004</v>
          </cell>
          <cell r="C734" t="str">
            <v>VR8-0670-105N04</v>
          </cell>
          <cell r="D734" t="str">
            <v>CHIP RESISTOR</v>
          </cell>
          <cell r="E734" t="str">
            <v>§iÖn trë chÝp</v>
          </cell>
        </row>
        <row r="735">
          <cell r="B735" t="str">
            <v>VR8-0670-151004</v>
          </cell>
          <cell r="C735" t="str">
            <v>VR8-0670-151N04</v>
          </cell>
          <cell r="D735" t="str">
            <v>CHIP RESISTOR</v>
          </cell>
          <cell r="E735" t="str">
            <v>§iÖn trë chÝp</v>
          </cell>
        </row>
        <row r="736">
          <cell r="B736" t="str">
            <v>VR8-0670-152004</v>
          </cell>
          <cell r="C736" t="str">
            <v>VR8-0670-152N04</v>
          </cell>
          <cell r="D736" t="str">
            <v>CHIP RESISTOR</v>
          </cell>
          <cell r="E736" t="str">
            <v>§iÖn trë chÝp</v>
          </cell>
        </row>
        <row r="737">
          <cell r="B737" t="str">
            <v>VR8-0670-202004</v>
          </cell>
          <cell r="C737" t="str">
            <v>VR8-0670-202N04</v>
          </cell>
          <cell r="D737" t="str">
            <v>CHIP RESISTOR</v>
          </cell>
          <cell r="E737" t="str">
            <v>§iÖn trë chÝp</v>
          </cell>
        </row>
        <row r="738">
          <cell r="B738" t="str">
            <v>VR8-0670-222004</v>
          </cell>
          <cell r="C738" t="str">
            <v>VR8-0670-222N04</v>
          </cell>
          <cell r="D738" t="str">
            <v>CHIP RESISTOR</v>
          </cell>
          <cell r="E738" t="str">
            <v>§iÖn trë chÝp</v>
          </cell>
        </row>
        <row r="739">
          <cell r="B739" t="str">
            <v>VR8-0670-223004</v>
          </cell>
          <cell r="C739" t="str">
            <v>VR8-0670-223N04</v>
          </cell>
          <cell r="D739" t="str">
            <v>CHIP RESISTOR</v>
          </cell>
          <cell r="E739" t="str">
            <v>§iÖn trë chÝp</v>
          </cell>
        </row>
        <row r="740">
          <cell r="B740" t="str">
            <v>VR8-0670-240004</v>
          </cell>
          <cell r="C740" t="str">
            <v>VR8-0670-240N04</v>
          </cell>
          <cell r="D740" t="str">
            <v>CHIP RESISTOR</v>
          </cell>
          <cell r="E740" t="str">
            <v>§iÖn trë chÝp</v>
          </cell>
        </row>
        <row r="741">
          <cell r="B741" t="str">
            <v>VR8-0670-301004</v>
          </cell>
          <cell r="C741" t="str">
            <v>VR8-0670-301N04</v>
          </cell>
          <cell r="D741" t="str">
            <v>CHIP RESISTOR</v>
          </cell>
          <cell r="E741" t="str">
            <v>§iÖn trë chÝp</v>
          </cell>
        </row>
        <row r="742">
          <cell r="B742" t="str">
            <v>VR8-0670-332004</v>
          </cell>
          <cell r="C742" t="str">
            <v>VR8-0670-332N04</v>
          </cell>
          <cell r="D742" t="str">
            <v>CHIP RESISTOR</v>
          </cell>
          <cell r="E742" t="str">
            <v>§iÖn trë chÝp</v>
          </cell>
        </row>
        <row r="743">
          <cell r="B743" t="str">
            <v>VR8-0670-333004</v>
          </cell>
          <cell r="C743" t="str">
            <v>VR8-0670-333N04</v>
          </cell>
          <cell r="D743" t="str">
            <v>CHIP RESISTOR</v>
          </cell>
          <cell r="E743" t="str">
            <v>§iÖn trë chÝp</v>
          </cell>
        </row>
        <row r="744">
          <cell r="B744" t="str">
            <v>VR8-0670-391004</v>
          </cell>
          <cell r="C744" t="str">
            <v>VR8-0670-391N04</v>
          </cell>
          <cell r="D744" t="str">
            <v>CHIP RESISTOR</v>
          </cell>
          <cell r="E744" t="str">
            <v>§iÖn trë chÝp</v>
          </cell>
        </row>
        <row r="745">
          <cell r="B745" t="str">
            <v>VR8-0670-393004</v>
          </cell>
          <cell r="C745" t="str">
            <v>VR8-0670-393N04</v>
          </cell>
          <cell r="D745" t="str">
            <v>CHIP RESISTOR</v>
          </cell>
          <cell r="E745" t="str">
            <v>§iÖn trë chÝp</v>
          </cell>
        </row>
        <row r="746">
          <cell r="B746" t="str">
            <v>VR8-0670-471004</v>
          </cell>
          <cell r="C746" t="str">
            <v>VR8-0670-471N04</v>
          </cell>
          <cell r="D746" t="str">
            <v>CHIP RESISTOR</v>
          </cell>
          <cell r="E746" t="str">
            <v>§iÖn trë chÝp</v>
          </cell>
        </row>
        <row r="747">
          <cell r="B747" t="str">
            <v>VR8-0670-473004</v>
          </cell>
          <cell r="C747" t="str">
            <v>VR8-0670-473N04</v>
          </cell>
          <cell r="D747" t="str">
            <v>CHIP RESISTOR</v>
          </cell>
          <cell r="E747" t="str">
            <v>§iÖn trë chÝp</v>
          </cell>
        </row>
        <row r="748">
          <cell r="B748" t="str">
            <v>VR8-0680-181004</v>
          </cell>
          <cell r="D748" t="str">
            <v>CHIP RESISTOR</v>
          </cell>
          <cell r="E748" t="str">
            <v>§iÖn trë chÝp</v>
          </cell>
        </row>
        <row r="749">
          <cell r="B749" t="str">
            <v>VR8-0680-391004</v>
          </cell>
          <cell r="D749" t="str">
            <v>CHIP RESISTOR</v>
          </cell>
          <cell r="E749" t="str">
            <v>§iÖn trë chÝp</v>
          </cell>
        </row>
        <row r="750">
          <cell r="B750" t="str">
            <v>VR8-0981-000004</v>
          </cell>
          <cell r="D750" t="str">
            <v>CARBON RESISTOR</v>
          </cell>
          <cell r="E750" t="str">
            <v>§IÖn trë c¸c bon</v>
          </cell>
        </row>
        <row r="751">
          <cell r="B751" t="str">
            <v>VR8-0981-002004</v>
          </cell>
          <cell r="D751" t="str">
            <v>CARBON RESISTOR</v>
          </cell>
          <cell r="E751" t="str">
            <v>§IÖn trë c¸c bon</v>
          </cell>
        </row>
        <row r="752">
          <cell r="B752" t="str">
            <v>VR8-0981-003004</v>
          </cell>
          <cell r="D752" t="str">
            <v>CARBON RESISTOR</v>
          </cell>
          <cell r="E752" t="str">
            <v>§IÖn trë c¸c bon</v>
          </cell>
        </row>
        <row r="753">
          <cell r="B753" t="str">
            <v>VR8-0981-103004</v>
          </cell>
          <cell r="D753" t="str">
            <v>CARBON RESISTOR</v>
          </cell>
          <cell r="E753" t="str">
            <v>§IÖn trë c¸c bon</v>
          </cell>
        </row>
        <row r="754">
          <cell r="B754" t="str">
            <v>VR8-0981-302004</v>
          </cell>
          <cell r="D754" t="str">
            <v>CHIP RESISTOR</v>
          </cell>
          <cell r="E754" t="str">
            <v>§iÖn trë chÝp</v>
          </cell>
        </row>
        <row r="755">
          <cell r="B755" t="str">
            <v>VR8-0981-332004</v>
          </cell>
          <cell r="D755" t="str">
            <v>CARBON RESISTOR</v>
          </cell>
          <cell r="E755" t="str">
            <v>§Iön trë c¸c bon</v>
          </cell>
        </row>
        <row r="756">
          <cell r="B756" t="str">
            <v>VR8-0981-502004</v>
          </cell>
          <cell r="D756" t="str">
            <v>CARBON RESISTOR</v>
          </cell>
          <cell r="E756" t="str">
            <v>§Iön trë c¸c bon</v>
          </cell>
        </row>
        <row r="757">
          <cell r="B757" t="str">
            <v>VR8-0981-801004</v>
          </cell>
          <cell r="D757" t="str">
            <v>CHIP RESISTOR</v>
          </cell>
          <cell r="E757" t="str">
            <v>§Iön trë chÝp</v>
          </cell>
        </row>
        <row r="758">
          <cell r="B758" t="str">
            <v>VR8-0982-202004</v>
          </cell>
          <cell r="D758" t="str">
            <v>CHIP RESISTOR</v>
          </cell>
          <cell r="E758" t="str">
            <v>§Iön trë chÝp</v>
          </cell>
        </row>
        <row r="759">
          <cell r="B759" t="str">
            <v>VR8-0983-903004</v>
          </cell>
          <cell r="D759" t="str">
            <v>CARBON RESISTOR</v>
          </cell>
          <cell r="E759" t="str">
            <v>§Iön trë c¸c bon</v>
          </cell>
        </row>
        <row r="760">
          <cell r="B760" t="str">
            <v>VR8-0984-702004</v>
          </cell>
          <cell r="D760" t="str">
            <v>CARBON RESISTOR</v>
          </cell>
          <cell r="E760" t="str">
            <v>§Iön trë c¸c bon</v>
          </cell>
        </row>
        <row r="761">
          <cell r="B761" t="str">
            <v>VR8-0985-601004</v>
          </cell>
          <cell r="D761" t="str">
            <v>CHIP RESISTOR</v>
          </cell>
          <cell r="E761" t="str">
            <v>§Iön trë chÝp</v>
          </cell>
        </row>
        <row r="762">
          <cell r="B762" t="str">
            <v>VR8-0986-801004</v>
          </cell>
          <cell r="D762" t="str">
            <v>CHIP RESISTOR</v>
          </cell>
          <cell r="E762" t="str">
            <v>§Iön trë chÝp</v>
          </cell>
        </row>
        <row r="763">
          <cell r="B763" t="str">
            <v>VR8-0987-502004</v>
          </cell>
          <cell r="D763" t="str">
            <v>CARBON RESISTOR</v>
          </cell>
          <cell r="E763" t="str">
            <v>§Iön trë c¸c bon</v>
          </cell>
        </row>
        <row r="764">
          <cell r="B764" t="str">
            <v>VR81110-122000</v>
          </cell>
          <cell r="D764" t="str">
            <v>CHIP RESISTOR</v>
          </cell>
          <cell r="E764" t="str">
            <v>§iÖn trë chÝp</v>
          </cell>
        </row>
        <row r="765">
          <cell r="B765" t="str">
            <v>VR8-1110-122000</v>
          </cell>
          <cell r="D765" t="str">
            <v>CHIP RESISTOR</v>
          </cell>
          <cell r="E765" t="str">
            <v>§iÖn trë chÝp</v>
          </cell>
        </row>
        <row r="766">
          <cell r="B766" t="str">
            <v>VR8-1110-122004</v>
          </cell>
          <cell r="D766" t="str">
            <v>CHIP RESISTOR</v>
          </cell>
          <cell r="E766" t="str">
            <v>§iÖn trë chÝp</v>
          </cell>
        </row>
        <row r="767">
          <cell r="B767" t="str">
            <v>VR8-1110-751009</v>
          </cell>
          <cell r="C767" t="str">
            <v>VR7-2490-751N04</v>
          </cell>
          <cell r="D767" t="str">
            <v>CHIP RESISTOR</v>
          </cell>
          <cell r="E767" t="str">
            <v>§iÖn trë chÝp</v>
          </cell>
        </row>
        <row r="768">
          <cell r="B768" t="str">
            <v>VR8-1230-101004</v>
          </cell>
          <cell r="C768" t="str">
            <v>VR7-5770-332N04</v>
          </cell>
          <cell r="D768" t="str">
            <v>CHIP RESISTOR</v>
          </cell>
          <cell r="E768" t="str">
            <v>§iÖn trë chÝp</v>
          </cell>
        </row>
        <row r="769">
          <cell r="B769" t="str">
            <v>VR8-1230-104004</v>
          </cell>
          <cell r="C769" t="str">
            <v>VR7-5770-473N04</v>
          </cell>
          <cell r="D769" t="str">
            <v>CHIP RESISTOR</v>
          </cell>
          <cell r="E769" t="str">
            <v>§iÖn trë chÝp</v>
          </cell>
        </row>
        <row r="770">
          <cell r="B770" t="str">
            <v>VR8-1230-114004</v>
          </cell>
          <cell r="C770" t="str">
            <v>VR7-7820-101N04</v>
          </cell>
          <cell r="D770" t="str">
            <v>CHIP RESISTOR</v>
          </cell>
          <cell r="E770" t="str">
            <v>§iÖn trë chÝp</v>
          </cell>
        </row>
        <row r="771">
          <cell r="B771" t="str">
            <v>VR8-1230-153004</v>
          </cell>
          <cell r="C771" t="str">
            <v>VR7-7820-104N04</v>
          </cell>
          <cell r="D771" t="str">
            <v>CHIP RESISTOR</v>
          </cell>
          <cell r="E771" t="str">
            <v>§iÖn trë chÝp</v>
          </cell>
        </row>
        <row r="772">
          <cell r="B772" t="str">
            <v>VR8-1230-223004</v>
          </cell>
          <cell r="C772" t="str">
            <v>VR7-7820-114N04</v>
          </cell>
          <cell r="D772" t="str">
            <v>CHIP RESISTOR</v>
          </cell>
          <cell r="E772" t="str">
            <v>§iÖn trë chÝp</v>
          </cell>
        </row>
        <row r="773">
          <cell r="B773" t="str">
            <v>VR8-1230-394004</v>
          </cell>
          <cell r="C773" t="str">
            <v>VR7-7820-153N04</v>
          </cell>
          <cell r="D773" t="str">
            <v>CHIP RESISTOR</v>
          </cell>
          <cell r="E773" t="str">
            <v>§iÖn trë chÝp</v>
          </cell>
        </row>
        <row r="774">
          <cell r="B774" t="str">
            <v>VR8-1230-473004</v>
          </cell>
          <cell r="C774" t="str">
            <v>VR7-7820-223N04</v>
          </cell>
          <cell r="D774" t="str">
            <v>CHIP RESISTOR</v>
          </cell>
          <cell r="E774" t="str">
            <v>§iÖn trë chÝp</v>
          </cell>
        </row>
        <row r="775">
          <cell r="B775" t="str">
            <v>VR8-1230-753004</v>
          </cell>
          <cell r="C775" t="str">
            <v>VR7-7820-394N04</v>
          </cell>
          <cell r="D775" t="str">
            <v>CHIP RESISTOR</v>
          </cell>
          <cell r="E775" t="str">
            <v>§iÖn trë chÝp</v>
          </cell>
        </row>
        <row r="776">
          <cell r="B776" t="str">
            <v>VR8-1231-332004</v>
          </cell>
          <cell r="C776" t="str">
            <v>VR7-7820-473N04</v>
          </cell>
          <cell r="D776" t="str">
            <v>CHIP RESISTOR</v>
          </cell>
          <cell r="E776" t="str">
            <v>§iÖn trë chÝp</v>
          </cell>
        </row>
        <row r="777">
          <cell r="B777" t="str">
            <v>VR8-1320-332004</v>
          </cell>
          <cell r="C777" t="str">
            <v>VR7-7820-753N04</v>
          </cell>
          <cell r="D777" t="str">
            <v>CHIP RESISTOR</v>
          </cell>
          <cell r="E777" t="str">
            <v>§iÖn trë chÝp</v>
          </cell>
        </row>
        <row r="778">
          <cell r="B778" t="str">
            <v>VR8-1320-473004</v>
          </cell>
          <cell r="C778" t="str">
            <v>VR7-7821-332N04</v>
          </cell>
          <cell r="D778" t="str">
            <v>CHIP RESISTOR</v>
          </cell>
          <cell r="E778" t="str">
            <v>§iÖn trë chÝp</v>
          </cell>
        </row>
        <row r="779">
          <cell r="B779" t="str">
            <v>VR8-1380-758004</v>
          </cell>
          <cell r="C779" t="str">
            <v>VR7-9160-758N04</v>
          </cell>
          <cell r="D779" t="str">
            <v>CHIP RESISTOR</v>
          </cell>
          <cell r="E779" t="str">
            <v>§iÖn trë chÝp</v>
          </cell>
        </row>
        <row r="780">
          <cell r="B780" t="str">
            <v>VR8-1420-226000</v>
          </cell>
          <cell r="D780" t="str">
            <v>THICK -FILM  RESISTOR</v>
          </cell>
          <cell r="E780" t="str">
            <v>§iÖn trë chÝp</v>
          </cell>
        </row>
        <row r="781">
          <cell r="B781" t="str">
            <v>VR8-1420-228004</v>
          </cell>
          <cell r="D781" t="str">
            <v>CHIP RESISTOR</v>
          </cell>
          <cell r="E781" t="str">
            <v>§Iön trë chÝp</v>
          </cell>
        </row>
        <row r="782">
          <cell r="B782" t="str">
            <v>VR8-1691-000000</v>
          </cell>
          <cell r="C782" t="str">
            <v>VR8-1691-000N00</v>
          </cell>
          <cell r="D782" t="str">
            <v>CARBON  RESI STOR</v>
          </cell>
          <cell r="E782" t="str">
            <v>§iÖn trë chÝp</v>
          </cell>
        </row>
        <row r="783">
          <cell r="B783" t="str">
            <v>VR8-1691-000004</v>
          </cell>
          <cell r="D783" t="str">
            <v>CARBON RESISTOR</v>
          </cell>
          <cell r="E783" t="str">
            <v>§IÖn trë c¸c bon</v>
          </cell>
        </row>
        <row r="784">
          <cell r="B784" t="str">
            <v>VR8-1691-002004</v>
          </cell>
          <cell r="D784" t="str">
            <v>CARBON RESISTOR</v>
          </cell>
          <cell r="E784" t="str">
            <v>§IÖn trë c¸c bon</v>
          </cell>
        </row>
        <row r="785">
          <cell r="B785" t="str">
            <v>VR8-1691-003004</v>
          </cell>
          <cell r="D785" t="str">
            <v>CARBON RESISTOR</v>
          </cell>
          <cell r="E785" t="str">
            <v>§IÖn trë c¸c bon</v>
          </cell>
        </row>
        <row r="786">
          <cell r="B786" t="str">
            <v>VR8-1691-103004</v>
          </cell>
          <cell r="D786" t="str">
            <v>CARBON RESISTOR</v>
          </cell>
          <cell r="E786" t="str">
            <v>§IÖn trë c¸c bon</v>
          </cell>
        </row>
        <row r="787">
          <cell r="B787" t="str">
            <v>VR8-1691-302004</v>
          </cell>
          <cell r="D787" t="str">
            <v>CHIP RESISTOR</v>
          </cell>
          <cell r="E787" t="str">
            <v>§iÖn trë chÝp</v>
          </cell>
        </row>
        <row r="788">
          <cell r="B788" t="str">
            <v>VR8-1691-332004</v>
          </cell>
          <cell r="D788" t="str">
            <v>CARBON RESISTOR</v>
          </cell>
          <cell r="E788" t="str">
            <v>§IÖn trë c¸c bon</v>
          </cell>
        </row>
        <row r="789">
          <cell r="B789" t="str">
            <v>VR8-1691-502004</v>
          </cell>
          <cell r="D789" t="str">
            <v>CARBON RESISTOR</v>
          </cell>
          <cell r="E789" t="str">
            <v>§Iön trë c¸c bon</v>
          </cell>
        </row>
        <row r="790">
          <cell r="B790" t="str">
            <v>VR8-1691-601000</v>
          </cell>
          <cell r="D790" t="str">
            <v>CHIP  RESISTOR</v>
          </cell>
          <cell r="E790" t="str">
            <v>§iÖn trë chÝp</v>
          </cell>
        </row>
        <row r="791">
          <cell r="B791" t="str">
            <v>VR8-1691-801004</v>
          </cell>
          <cell r="D791" t="str">
            <v>CHIP RESISTOR</v>
          </cell>
          <cell r="E791" t="str">
            <v>§Iön trë chÝp</v>
          </cell>
        </row>
        <row r="792">
          <cell r="B792" t="str">
            <v>VR8-1692-202004</v>
          </cell>
          <cell r="D792" t="str">
            <v>CHIP RESISTOR</v>
          </cell>
          <cell r="E792" t="str">
            <v>§Iön trë chÝp</v>
          </cell>
        </row>
        <row r="793">
          <cell r="B793" t="str">
            <v>VR8-1693-309004</v>
          </cell>
          <cell r="D793" t="str">
            <v>CARBON RESISTOR</v>
          </cell>
          <cell r="E793" t="str">
            <v>§IÖn trë c¸c bon</v>
          </cell>
        </row>
        <row r="794">
          <cell r="B794" t="str">
            <v>VR8-1693-903004</v>
          </cell>
          <cell r="D794" t="str">
            <v>CARBON RESISTOR</v>
          </cell>
          <cell r="E794" t="str">
            <v>§Iön trë c¸c bon</v>
          </cell>
        </row>
        <row r="795">
          <cell r="B795" t="str">
            <v xml:space="preserve">VR8-1693-903004 </v>
          </cell>
          <cell r="C795" t="str">
            <v xml:space="preserve">VR8-1693-903N04 </v>
          </cell>
          <cell r="D795" t="str">
            <v>CARBON RESISTOR</v>
          </cell>
          <cell r="E795" t="str">
            <v>§iÖn trë chÝp</v>
          </cell>
        </row>
        <row r="796">
          <cell r="B796" t="str">
            <v>VR8-1694-702004</v>
          </cell>
          <cell r="D796" t="str">
            <v>CARBON RESISTOR</v>
          </cell>
          <cell r="E796" t="str">
            <v>§Iön trë c¸c bon</v>
          </cell>
        </row>
        <row r="797">
          <cell r="B797" t="str">
            <v>VR8-1695-601004</v>
          </cell>
          <cell r="D797" t="str">
            <v>CHIP RESISTOR</v>
          </cell>
          <cell r="E797" t="str">
            <v>§Iön trë chÝp</v>
          </cell>
        </row>
        <row r="798">
          <cell r="B798" t="str">
            <v>VR8-1696-801004</v>
          </cell>
          <cell r="D798" t="str">
            <v>CHIP RESISTOR</v>
          </cell>
          <cell r="E798" t="str">
            <v>§Iön trë chÝp</v>
          </cell>
        </row>
        <row r="799">
          <cell r="B799" t="str">
            <v>VR8-1697-502004</v>
          </cell>
          <cell r="D799" t="str">
            <v>CARBON RESISTOR</v>
          </cell>
          <cell r="E799" t="str">
            <v>§Iön trë c¸c bon</v>
          </cell>
        </row>
        <row r="800">
          <cell r="B800" t="str">
            <v>VR8-1790-629004</v>
          </cell>
          <cell r="D800" t="str">
            <v>CHIP RESISTOR</v>
          </cell>
          <cell r="E800" t="str">
            <v>§Iön trë chÝp</v>
          </cell>
        </row>
        <row r="801">
          <cell r="B801" t="str">
            <v>VR8-1810-628004</v>
          </cell>
          <cell r="D801" t="str">
            <v>CHIP RESISTOR</v>
          </cell>
          <cell r="E801" t="str">
            <v>§iÖn trë chÝp</v>
          </cell>
        </row>
        <row r="802">
          <cell r="B802" t="str">
            <v>VS1-0646-002000</v>
          </cell>
          <cell r="D802" t="str">
            <v>CONNECTOR(M)</v>
          </cell>
          <cell r="E802" t="str">
            <v>§Çu nèi (M)</v>
          </cell>
        </row>
        <row r="803">
          <cell r="B803" t="str">
            <v>VS1-0646-004000</v>
          </cell>
          <cell r="D803" t="str">
            <v>CONNECTOR(M)</v>
          </cell>
          <cell r="E803" t="str">
            <v>§Çu nèi (M)</v>
          </cell>
        </row>
        <row r="804">
          <cell r="B804" t="str">
            <v>VS1-0848-002000</v>
          </cell>
          <cell r="D804" t="str">
            <v>CONNECTOR</v>
          </cell>
          <cell r="E804" t="str">
            <v>§Çu nèi</v>
          </cell>
        </row>
        <row r="805">
          <cell r="B805" t="str">
            <v>VS1-0848-003000</v>
          </cell>
          <cell r="C805" t="str">
            <v>VS1-0848-003N00</v>
          </cell>
          <cell r="D805" t="str">
            <v>CONNECTOR</v>
          </cell>
          <cell r="E805" t="str">
            <v>§Çu nèi</v>
          </cell>
        </row>
        <row r="806">
          <cell r="B806" t="str">
            <v>VS1-0848-003000</v>
          </cell>
          <cell r="C806" t="str">
            <v>VS1-0848-003N00</v>
          </cell>
          <cell r="D806" t="str">
            <v>CONNECTOR</v>
          </cell>
          <cell r="E806" t="str">
            <v>§Çu nèi</v>
          </cell>
        </row>
        <row r="807">
          <cell r="B807" t="str">
            <v>VS1-0848-004000</v>
          </cell>
          <cell r="D807" t="str">
            <v>CONNECTOR</v>
          </cell>
          <cell r="E807" t="str">
            <v>§Çu nèi</v>
          </cell>
        </row>
        <row r="808">
          <cell r="B808" t="str">
            <v>VS1-5073-005000</v>
          </cell>
          <cell r="C808" t="str">
            <v>VS1-5073-005N00</v>
          </cell>
          <cell r="D808" t="str">
            <v>CONNECTOR</v>
          </cell>
          <cell r="E808" t="str">
            <v>§Çu nèi</v>
          </cell>
        </row>
        <row r="809">
          <cell r="B809" t="str">
            <v>VS1-5907-004000</v>
          </cell>
          <cell r="D809" t="str">
            <v>CONNECTOR</v>
          </cell>
          <cell r="E809" t="str">
            <v>§Çu nèi</v>
          </cell>
        </row>
        <row r="810">
          <cell r="B810" t="str">
            <v>VS1-5907-027008</v>
          </cell>
          <cell r="D810" t="str">
            <v>CONNECTOR</v>
          </cell>
          <cell r="E810" t="str">
            <v>§Çu nèi</v>
          </cell>
        </row>
        <row r="811">
          <cell r="B811" t="str">
            <v>VS1-5908-004000</v>
          </cell>
          <cell r="D811" t="str">
            <v>CONNECTOR</v>
          </cell>
          <cell r="E811" t="str">
            <v>§Çu nèi</v>
          </cell>
        </row>
        <row r="812">
          <cell r="B812" t="str">
            <v>VS1-6007-033000</v>
          </cell>
          <cell r="D812" t="str">
            <v>HOUSING</v>
          </cell>
          <cell r="E812" t="str">
            <v>§Çu nèi trong</v>
          </cell>
        </row>
        <row r="813">
          <cell r="B813" t="str">
            <v>VS1-6108-002009</v>
          </cell>
          <cell r="D813" t="str">
            <v>SMT CONNECTOR</v>
          </cell>
          <cell r="E813" t="str">
            <v>§Çu nèi SMT</v>
          </cell>
        </row>
        <row r="814">
          <cell r="B814" t="str">
            <v>VS1-6119-012000</v>
          </cell>
          <cell r="C814" t="str">
            <v>VS1-6119-012N00</v>
          </cell>
          <cell r="D814" t="str">
            <v>FFC CONNECTOR</v>
          </cell>
          <cell r="E814" t="str">
            <v>§Çu nèi FFC</v>
          </cell>
        </row>
        <row r="815">
          <cell r="B815" t="str">
            <v>VS1-6119-012009</v>
          </cell>
          <cell r="D815" t="str">
            <v>CONNECTOR</v>
          </cell>
          <cell r="E815" t="str">
            <v>§Çu nèi</v>
          </cell>
        </row>
        <row r="816">
          <cell r="B816" t="str">
            <v>VS1-6120-010009</v>
          </cell>
          <cell r="D816" t="str">
            <v>FFC CONNECTOR</v>
          </cell>
          <cell r="E816" t="str">
            <v>D§Çu nèi FFC</v>
          </cell>
        </row>
        <row r="817">
          <cell r="B817" t="str">
            <v>VS1-6357-002000</v>
          </cell>
          <cell r="C817" t="str">
            <v>VS1-6357-002N00</v>
          </cell>
          <cell r="D817" t="str">
            <v>CONNECTOR</v>
          </cell>
          <cell r="E817" t="str">
            <v>§Çu nèi</v>
          </cell>
        </row>
        <row r="818">
          <cell r="B818" t="str">
            <v>VS1-6357-003000</v>
          </cell>
          <cell r="C818" t="str">
            <v>VS1-6357-003N00</v>
          </cell>
          <cell r="D818" t="str">
            <v>CONNECTOR</v>
          </cell>
          <cell r="E818" t="str">
            <v>§Çu nèi</v>
          </cell>
        </row>
        <row r="819">
          <cell r="B819" t="str">
            <v>VS1-6357-004000</v>
          </cell>
          <cell r="C819" t="str">
            <v>VS1-6357-004N00</v>
          </cell>
          <cell r="D819" t="str">
            <v>CONNECTOR</v>
          </cell>
          <cell r="E819" t="str">
            <v>§Çu nèi</v>
          </cell>
        </row>
        <row r="820">
          <cell r="B820" t="str">
            <v>VS1-6371-027009</v>
          </cell>
          <cell r="C820" t="str">
            <v>VS1-6371-027N09</v>
          </cell>
          <cell r="D820" t="str">
            <v>CONNECTOR</v>
          </cell>
          <cell r="E820" t="str">
            <v>§Çu nèi</v>
          </cell>
        </row>
        <row r="821">
          <cell r="B821" t="str">
            <v>VS1-6482-004000</v>
          </cell>
          <cell r="D821" t="str">
            <v>CONNECTOR</v>
          </cell>
          <cell r="E821" t="str">
            <v>§Çu nèi</v>
          </cell>
        </row>
        <row r="822">
          <cell r="B822" t="str">
            <v>VS1-6546-027009</v>
          </cell>
          <cell r="C822" t="str">
            <v>VS1-6546-027N09</v>
          </cell>
          <cell r="D822" t="str">
            <v>CONNECTOR</v>
          </cell>
          <cell r="E822" t="str">
            <v>§Çu nèi</v>
          </cell>
        </row>
        <row r="823">
          <cell r="B823" t="str">
            <v>VS1-6546-027009</v>
          </cell>
          <cell r="C823" t="str">
            <v>VS1-6546-027N09</v>
          </cell>
          <cell r="D823" t="str">
            <v>CONNECTOR</v>
          </cell>
          <cell r="E823" t="str">
            <v>§Çu nèi</v>
          </cell>
        </row>
        <row r="824">
          <cell r="B824" t="str">
            <v>VS1-6560-027000</v>
          </cell>
          <cell r="D824" t="str">
            <v>CONNECTOR (F)</v>
          </cell>
          <cell r="E824" t="str">
            <v>§Çu nèi</v>
          </cell>
        </row>
        <row r="825">
          <cell r="B825" t="str">
            <v>VS1-6560-027008</v>
          </cell>
          <cell r="D825" t="str">
            <v>CONNECTOR</v>
          </cell>
          <cell r="E825" t="str">
            <v>§Çu nèi</v>
          </cell>
        </row>
        <row r="826">
          <cell r="B826" t="str">
            <v>VS1-6583-010000</v>
          </cell>
          <cell r="C826" t="str">
            <v>VS1-6583-010N00</v>
          </cell>
          <cell r="D826" t="str">
            <v>CONNECTOR</v>
          </cell>
          <cell r="E826" t="str">
            <v xml:space="preserve">§Çu nèi </v>
          </cell>
        </row>
        <row r="827">
          <cell r="B827" t="str">
            <v>VS1-6583-010009</v>
          </cell>
          <cell r="D827" t="str">
            <v>CONNECTOR (F)</v>
          </cell>
          <cell r="E827" t="str">
            <v>§Çu nèi (F)</v>
          </cell>
        </row>
        <row r="828">
          <cell r="B828" t="str">
            <v>VS1-6583-012000</v>
          </cell>
          <cell r="C828" t="str">
            <v>VS1-6583-012N00</v>
          </cell>
          <cell r="D828" t="str">
            <v>CONNECTOR</v>
          </cell>
          <cell r="E828" t="str">
            <v xml:space="preserve">§Çu nèi </v>
          </cell>
        </row>
        <row r="829">
          <cell r="B829" t="str">
            <v>VS1-6583-012009</v>
          </cell>
          <cell r="D829" t="str">
            <v>CONNECTOR (F)</v>
          </cell>
          <cell r="E829" t="str">
            <v>§Çu nèi (F)</v>
          </cell>
        </row>
        <row r="830">
          <cell r="B830" t="str">
            <v>VS1-6585-012000</v>
          </cell>
          <cell r="C830" t="str">
            <v>VS1-6585-012N00</v>
          </cell>
          <cell r="D830" t="str">
            <v>CONNECTOR</v>
          </cell>
          <cell r="E830" t="str">
            <v>§Çu nèi</v>
          </cell>
        </row>
        <row r="831">
          <cell r="B831" t="str">
            <v>VS1-6681-002000</v>
          </cell>
          <cell r="C831" t="str">
            <v>VS1-6681-002000</v>
          </cell>
          <cell r="D831" t="str">
            <v>CONNECTOR</v>
          </cell>
          <cell r="E831" t="str">
            <v xml:space="preserve">§Çu nèi </v>
          </cell>
        </row>
        <row r="832">
          <cell r="B832" t="str">
            <v>VS1-6681-004000</v>
          </cell>
          <cell r="C832" t="str">
            <v>VS1-6681-004N00</v>
          </cell>
          <cell r="D832" t="str">
            <v>CONNECTOR</v>
          </cell>
          <cell r="E832" t="str">
            <v xml:space="preserve">§Çu nèi </v>
          </cell>
        </row>
        <row r="833">
          <cell r="B833" t="str">
            <v>VS1-6738-002000</v>
          </cell>
          <cell r="D833" t="str">
            <v>CONNECTOR (M)</v>
          </cell>
          <cell r="E833" t="str">
            <v>§Çu nèi (M)</v>
          </cell>
        </row>
        <row r="834">
          <cell r="B834" t="str">
            <v>VS1-6738-004000</v>
          </cell>
          <cell r="D834" t="str">
            <v>CONNECTOR (M)</v>
          </cell>
          <cell r="E834" t="str">
            <v>§Çu nèi (M)</v>
          </cell>
        </row>
        <row r="835">
          <cell r="B835" t="str">
            <v>VS1-6759-027008</v>
          </cell>
          <cell r="C835" t="str">
            <v>VS1-6759-027N00</v>
          </cell>
          <cell r="D835" t="str">
            <v>CONNECTOR</v>
          </cell>
          <cell r="E835" t="str">
            <v>§Çu nèi</v>
          </cell>
        </row>
        <row r="836">
          <cell r="B836" t="str">
            <v>VS1-6767-000000</v>
          </cell>
          <cell r="C836" t="str">
            <v>VS1-6767-000N00</v>
          </cell>
          <cell r="D836" t="str">
            <v xml:space="preserve">CONNECTOR </v>
          </cell>
          <cell r="E836" t="str">
            <v xml:space="preserve">§Çu nèi </v>
          </cell>
        </row>
        <row r="837">
          <cell r="B837" t="str">
            <v>VS1-6767-004000</v>
          </cell>
          <cell r="D837" t="str">
            <v>CONNECTOR</v>
          </cell>
          <cell r="E837" t="str">
            <v>§Çu nèi</v>
          </cell>
        </row>
        <row r="838">
          <cell r="B838" t="str">
            <v>VS1-6804-002000</v>
          </cell>
          <cell r="C838" t="str">
            <v>VS1-6804-002N00</v>
          </cell>
          <cell r="D838" t="str">
            <v>CONNECTOR</v>
          </cell>
          <cell r="E838" t="str">
            <v>§Çu nèi</v>
          </cell>
        </row>
        <row r="839">
          <cell r="B839" t="str">
            <v>VS1-6804-003000</v>
          </cell>
          <cell r="C839" t="str">
            <v>VS1-6804-003N00</v>
          </cell>
          <cell r="D839" t="str">
            <v>CONNECTOR</v>
          </cell>
          <cell r="E839" t="str">
            <v>§Çu nèi</v>
          </cell>
        </row>
        <row r="840">
          <cell r="B840" t="str">
            <v>VS1-6804-004000</v>
          </cell>
          <cell r="C840" t="str">
            <v>VS1-6804-004N00</v>
          </cell>
          <cell r="D840" t="str">
            <v>CONNECTOR</v>
          </cell>
          <cell r="E840" t="str">
            <v>§Çu nèi</v>
          </cell>
        </row>
        <row r="841">
          <cell r="B841" t="str">
            <v>VS1-6850-027000</v>
          </cell>
          <cell r="C841" t="str">
            <v>VS1-6850-027N00</v>
          </cell>
          <cell r="D841" t="str">
            <v>CONNECTOR</v>
          </cell>
          <cell r="E841" t="str">
            <v>§Çu nèi</v>
          </cell>
        </row>
        <row r="842">
          <cell r="B842" t="str">
            <v>VS1-6913-010000</v>
          </cell>
          <cell r="D842" t="str">
            <v>CONNECTOR (M)</v>
          </cell>
          <cell r="E842" t="str">
            <v>§Çu nèi</v>
          </cell>
        </row>
        <row r="843">
          <cell r="B843" t="str">
            <v>VS1-6963-004000</v>
          </cell>
          <cell r="D843" t="str">
            <v>CONNECTOR</v>
          </cell>
          <cell r="E843" t="str">
            <v>§Çu nèi</v>
          </cell>
        </row>
        <row r="844">
          <cell r="B844" t="str">
            <v>VS1-7027-002000</v>
          </cell>
          <cell r="D844" t="str">
            <v>CONNECTOR</v>
          </cell>
          <cell r="E844" t="str">
            <v>§Çu nèi</v>
          </cell>
        </row>
        <row r="845">
          <cell r="B845" t="str">
            <v>VS1-7027-003000</v>
          </cell>
          <cell r="D845" t="str">
            <v>CONNECTOR</v>
          </cell>
          <cell r="E845" t="str">
            <v>§Çu nèi</v>
          </cell>
        </row>
        <row r="846">
          <cell r="B846" t="str">
            <v>VS1-7027-004000</v>
          </cell>
          <cell r="D846" t="str">
            <v>CONNECTOR</v>
          </cell>
          <cell r="E846" t="str">
            <v>§Çu nèi</v>
          </cell>
        </row>
        <row r="847">
          <cell r="B847" t="str">
            <v>VS1-7027-005000</v>
          </cell>
          <cell r="D847" t="str">
            <v>CONNECTOR</v>
          </cell>
          <cell r="E847" t="str">
            <v>§Çu nèi</v>
          </cell>
        </row>
        <row r="848">
          <cell r="B848" t="str">
            <v>VV1-2115-181I04</v>
          </cell>
          <cell r="C848" t="str">
            <v>VV1-2115-181N04I</v>
          </cell>
          <cell r="D848" t="str">
            <v>CHIP RESISTOR</v>
          </cell>
          <cell r="E848" t="str">
            <v>§iÖn trë chÝp</v>
          </cell>
        </row>
        <row r="849">
          <cell r="B849" t="str">
            <v>VV1-2115-181P04</v>
          </cell>
          <cell r="D849" t="str">
            <v>CHIP RESISTOR</v>
          </cell>
          <cell r="E849" t="str">
            <v>§iÖn trë chÝp</v>
          </cell>
        </row>
        <row r="850">
          <cell r="B850" t="str">
            <v>VV1-2115-181S04</v>
          </cell>
          <cell r="C850" t="str">
            <v>VV1-2115-181N04S</v>
          </cell>
          <cell r="D850" t="str">
            <v>CHIP RESISTOR</v>
          </cell>
          <cell r="E850" t="str">
            <v>§iÖn trë chÝp</v>
          </cell>
        </row>
        <row r="851">
          <cell r="B851" t="str">
            <v>VV1-2115-391I04</v>
          </cell>
          <cell r="C851" t="str">
            <v>VV1-2115-391N04I</v>
          </cell>
          <cell r="D851" t="str">
            <v>CHIP RESISTOR (CHIP CONDENSOR)</v>
          </cell>
          <cell r="E851" t="str">
            <v>§iÖn trë chÝp</v>
          </cell>
        </row>
        <row r="852">
          <cell r="B852" t="str">
            <v>VV1-2115-391P04</v>
          </cell>
          <cell r="D852" t="str">
            <v>CHIP RESISTOR</v>
          </cell>
          <cell r="E852" t="str">
            <v>§iÖn trë chÝp</v>
          </cell>
        </row>
        <row r="853">
          <cell r="B853" t="str">
            <v>VV1-2115-391S04</v>
          </cell>
          <cell r="C853" t="str">
            <v>VV1-2115-391N04S</v>
          </cell>
          <cell r="D853" t="str">
            <v>CHIP RESISTOR</v>
          </cell>
          <cell r="E853" t="str">
            <v>§iÖn trë chÝp</v>
          </cell>
        </row>
        <row r="854">
          <cell r="B854" t="str">
            <v>VV1-2118-241000</v>
          </cell>
          <cell r="C854" t="str">
            <v>VV1-2118-241</v>
          </cell>
          <cell r="D854" t="str">
            <v>CHIP RESISTOR</v>
          </cell>
          <cell r="E854" t="str">
            <v>§iÖn trë chÝp</v>
          </cell>
        </row>
        <row r="855">
          <cell r="B855" t="str">
            <v>VV1-2118-241I04</v>
          </cell>
          <cell r="D855" t="str">
            <v>CHIP RESISTOR</v>
          </cell>
          <cell r="E855" t="str">
            <v>§iÖn trë chÝp</v>
          </cell>
        </row>
        <row r="856">
          <cell r="B856" t="str">
            <v>VV1-2118-241P04</v>
          </cell>
          <cell r="D856" t="str">
            <v>CHIP RESISTOR</v>
          </cell>
          <cell r="E856" t="str">
            <v>§iÖn trë chÝp</v>
          </cell>
        </row>
        <row r="857">
          <cell r="B857" t="str">
            <v>VV1-2118-241S04</v>
          </cell>
          <cell r="D857" t="str">
            <v>CHIP RESISTOR</v>
          </cell>
          <cell r="E857" t="str">
            <v>§iÖn trë chÝp</v>
          </cell>
        </row>
        <row r="858">
          <cell r="B858" t="str">
            <v>VV1-3165-101I04</v>
          </cell>
          <cell r="C858" t="str">
            <v>VV1-3165-101N04I</v>
          </cell>
          <cell r="D858" t="str">
            <v>CHIP RESISTOR</v>
          </cell>
          <cell r="E858" t="str">
            <v>§iÖn trë chÝp</v>
          </cell>
        </row>
        <row r="859">
          <cell r="B859" t="str">
            <v>VV1-3165-101S04</v>
          </cell>
          <cell r="C859" t="str">
            <v>VV1-3165-101N04S</v>
          </cell>
          <cell r="D859" t="str">
            <v>CHIP RESISTOR (CHIP CONDENSOR)</v>
          </cell>
          <cell r="E859" t="str">
            <v>§iÖn trë chÝp</v>
          </cell>
        </row>
        <row r="860">
          <cell r="B860" t="str">
            <v>VV1-3165-103I04</v>
          </cell>
          <cell r="C860" t="str">
            <v>VV1-3165-103N04I</v>
          </cell>
          <cell r="D860" t="str">
            <v>CHIP RESISTOR</v>
          </cell>
          <cell r="E860" t="str">
            <v>§iÖn trë chÝp</v>
          </cell>
        </row>
        <row r="861">
          <cell r="B861" t="str">
            <v>VV1-3165-103S04</v>
          </cell>
          <cell r="C861" t="str">
            <v>VV1-3165-103N04S</v>
          </cell>
          <cell r="D861" t="str">
            <v>CHIP RESISTOR (CHIP CONDENSOR)</v>
          </cell>
          <cell r="E861" t="str">
            <v>§iÖn trë chÝp</v>
          </cell>
        </row>
        <row r="862">
          <cell r="B862" t="str">
            <v>VV1-3165-152000</v>
          </cell>
          <cell r="C862" t="str">
            <v>VV1-3165-152N041</v>
          </cell>
          <cell r="D862" t="str">
            <v>CHIP RESISTOR</v>
          </cell>
          <cell r="E862" t="str">
            <v>§iÖn trë chÝp</v>
          </cell>
        </row>
        <row r="863">
          <cell r="B863" t="str">
            <v>VV1-3165-152I04</v>
          </cell>
          <cell r="D863" t="str">
            <v>CHIP RESISTOR</v>
          </cell>
          <cell r="E863" t="str">
            <v>§IÖn trë chÝp</v>
          </cell>
        </row>
        <row r="864">
          <cell r="B864" t="str">
            <v>VV1-3165-152S04</v>
          </cell>
          <cell r="D864" t="str">
            <v>CHIP RESISTOR</v>
          </cell>
          <cell r="E864" t="str">
            <v>§IÖn trë chÝp</v>
          </cell>
        </row>
        <row r="865">
          <cell r="B865" t="str">
            <v>VV1-3165-223000</v>
          </cell>
          <cell r="C865" t="str">
            <v>VV1-3165-223N041</v>
          </cell>
          <cell r="D865" t="str">
            <v>CHIP RESISTOR</v>
          </cell>
          <cell r="E865" t="str">
            <v>§iÖn trë chÝp</v>
          </cell>
        </row>
        <row r="866">
          <cell r="B866" t="str">
            <v>VV1-3165-223I04</v>
          </cell>
          <cell r="D866" t="str">
            <v>CHIP RESISTOR</v>
          </cell>
          <cell r="E866" t="str">
            <v>§IÖn trë chÝp</v>
          </cell>
        </row>
        <row r="867">
          <cell r="B867" t="str">
            <v>VV1-3165-223S04</v>
          </cell>
          <cell r="D867" t="str">
            <v>CHIP RESISTOR</v>
          </cell>
          <cell r="E867" t="str">
            <v>§IÖn trë chÝp</v>
          </cell>
        </row>
        <row r="868">
          <cell r="B868" t="str">
            <v>VV1-3165-240000</v>
          </cell>
          <cell r="C868" t="str">
            <v>VV1-3165-240N041</v>
          </cell>
          <cell r="D868" t="str">
            <v>CHIP RESISTOR</v>
          </cell>
          <cell r="E868" t="str">
            <v>§iÖn trë chÝp</v>
          </cell>
        </row>
        <row r="869">
          <cell r="B869" t="str">
            <v>VV1-3165-240I04</v>
          </cell>
          <cell r="D869" t="str">
            <v>CHIP RESISTOR</v>
          </cell>
          <cell r="E869" t="str">
            <v>§IÖn trë chÝp</v>
          </cell>
        </row>
        <row r="870">
          <cell r="B870" t="str">
            <v>VV1-3165-240S04</v>
          </cell>
          <cell r="D870" t="str">
            <v>CHIP RESISTOR</v>
          </cell>
          <cell r="E870" t="str">
            <v>§IÖn trë chÝp</v>
          </cell>
        </row>
        <row r="871">
          <cell r="B871" t="str">
            <v>VV1-3165-333000</v>
          </cell>
          <cell r="C871" t="str">
            <v>VV1-3165-333N041</v>
          </cell>
          <cell r="D871" t="str">
            <v>CHIP RESISTOR</v>
          </cell>
          <cell r="E871" t="str">
            <v>§iÖn trë chÝp</v>
          </cell>
        </row>
        <row r="872">
          <cell r="B872" t="str">
            <v>VV1-3165-333I04</v>
          </cell>
          <cell r="D872" t="str">
            <v>CHIP RESISTOR</v>
          </cell>
          <cell r="E872" t="str">
            <v>§IÖn trë chÝp</v>
          </cell>
        </row>
        <row r="873">
          <cell r="B873" t="str">
            <v>VV1-3165-333S04</v>
          </cell>
          <cell r="D873" t="str">
            <v>CHIP RESISTOR</v>
          </cell>
          <cell r="E873" t="str">
            <v>§IÖn trë chÝp</v>
          </cell>
        </row>
        <row r="874">
          <cell r="B874" t="str">
            <v>VV1-3165-391000</v>
          </cell>
          <cell r="C874" t="str">
            <v>VV1-3165-391N041</v>
          </cell>
          <cell r="D874" t="str">
            <v>CHIP RESISTOR</v>
          </cell>
          <cell r="E874" t="str">
            <v>§iÖn trë chÝp</v>
          </cell>
        </row>
        <row r="875">
          <cell r="B875" t="str">
            <v>VV1-3165-391I04</v>
          </cell>
          <cell r="D875" t="str">
            <v>CHIP RESISTOR</v>
          </cell>
          <cell r="E875" t="str">
            <v>§IÖn trë chÝp</v>
          </cell>
        </row>
        <row r="876">
          <cell r="B876" t="str">
            <v>VV1-3165-391S04</v>
          </cell>
          <cell r="D876" t="str">
            <v>CHIP RESISTOR</v>
          </cell>
          <cell r="E876" t="str">
            <v>§IÖn trë chÝp</v>
          </cell>
        </row>
        <row r="877">
          <cell r="B877" t="str">
            <v>VV1-3165-473000</v>
          </cell>
          <cell r="C877" t="str">
            <v>VV1-3165-473N041</v>
          </cell>
          <cell r="D877" t="str">
            <v>CHIP RESISTOR</v>
          </cell>
          <cell r="E877" t="str">
            <v>§iÖn trë chÝp</v>
          </cell>
        </row>
        <row r="878">
          <cell r="B878" t="str">
            <v>VV1-3165-473I04</v>
          </cell>
          <cell r="D878" t="str">
            <v>CHIP RESISTOR</v>
          </cell>
          <cell r="E878" t="str">
            <v>§IÖn trë chÝp</v>
          </cell>
        </row>
        <row r="879">
          <cell r="B879" t="str">
            <v>VV1-3165-473S04</v>
          </cell>
          <cell r="D879" t="str">
            <v>CHIP RESISTOR</v>
          </cell>
          <cell r="E879" t="str">
            <v>§IÖn trë chÝp</v>
          </cell>
        </row>
        <row r="880">
          <cell r="B880" t="str">
            <v>VV1-6000-000I04</v>
          </cell>
          <cell r="C880" t="str">
            <v>VV1-6000-000N04I</v>
          </cell>
          <cell r="D880" t="str">
            <v>CHIP RESISTOR (CHIP JUMPER)</v>
          </cell>
          <cell r="E880" t="str">
            <v>§iÖn trë chÝp</v>
          </cell>
        </row>
        <row r="881">
          <cell r="B881" t="str">
            <v>VV1-6148-101000</v>
          </cell>
          <cell r="D881" t="str">
            <v>CHIP RESISTOR</v>
          </cell>
          <cell r="E881" t="str">
            <v>§iÖn trë chÝp</v>
          </cell>
        </row>
        <row r="882">
          <cell r="B882" t="str">
            <v>VV1-6148-101I04</v>
          </cell>
          <cell r="D882" t="str">
            <v>CHIP RESISTOR</v>
          </cell>
          <cell r="E882" t="str">
            <v>§iÖn trë chÝp</v>
          </cell>
        </row>
        <row r="883">
          <cell r="B883" t="str">
            <v>VV1-6148-101P04</v>
          </cell>
          <cell r="D883" t="str">
            <v>CHIP RESISTOR</v>
          </cell>
          <cell r="E883" t="str">
            <v>§iÖn trë chÝp</v>
          </cell>
        </row>
        <row r="884">
          <cell r="B884" t="str">
            <v>VV1-6148-101S04</v>
          </cell>
          <cell r="D884" t="str">
            <v>CHIP RESISTOR</v>
          </cell>
          <cell r="E884" t="str">
            <v>§iÖn trë chÝp</v>
          </cell>
        </row>
        <row r="885">
          <cell r="B885" t="str">
            <v>VV1-6148-181000</v>
          </cell>
          <cell r="D885" t="str">
            <v>CHIP RESISTOR</v>
          </cell>
          <cell r="E885" t="str">
            <v>§iÖn trë chÝp</v>
          </cell>
        </row>
        <row r="886">
          <cell r="B886" t="str">
            <v>VV1-6148-181I04</v>
          </cell>
          <cell r="D886" t="str">
            <v>CHIP RESISTOR</v>
          </cell>
          <cell r="E886" t="str">
            <v>§iÖn trë chÝp</v>
          </cell>
        </row>
        <row r="887">
          <cell r="B887" t="str">
            <v>VV1-6148-181P04</v>
          </cell>
          <cell r="D887" t="str">
            <v>CHIP RESISTOR</v>
          </cell>
          <cell r="E887" t="str">
            <v>§iÖn trë chÝp</v>
          </cell>
        </row>
        <row r="888">
          <cell r="B888" t="str">
            <v>VV1-6148-181S04</v>
          </cell>
          <cell r="D888" t="str">
            <v>CHIP RESISTOR</v>
          </cell>
          <cell r="E888" t="str">
            <v>§iÖn trë chÝp</v>
          </cell>
        </row>
        <row r="889">
          <cell r="B889" t="str">
            <v>VV1-8163-153000</v>
          </cell>
          <cell r="C889" t="str">
            <v>VV1-8163-153N041</v>
          </cell>
          <cell r="D889" t="str">
            <v>CHIP RESISTOR</v>
          </cell>
          <cell r="E889" t="str">
            <v>§iÖn trë chÝp</v>
          </cell>
        </row>
        <row r="890">
          <cell r="B890" t="str">
            <v>VV1-8163-153I04</v>
          </cell>
          <cell r="D890" t="str">
            <v>CHIP RESISTOR</v>
          </cell>
          <cell r="E890" t="str">
            <v>§IÖn trë chÝp</v>
          </cell>
        </row>
        <row r="891">
          <cell r="B891" t="str">
            <v>VV1-8163-153S04</v>
          </cell>
          <cell r="D891" t="str">
            <v>CHIP RESISTOR</v>
          </cell>
          <cell r="E891" t="str">
            <v>§IÖn trë chÝp</v>
          </cell>
        </row>
        <row r="892">
          <cell r="B892" t="str">
            <v>VV1-8165-301000</v>
          </cell>
          <cell r="C892" t="str">
            <v>VV1-8165-301N041</v>
          </cell>
          <cell r="D892" t="str">
            <v>CHIP RESISTOR</v>
          </cell>
          <cell r="E892" t="str">
            <v>§iÖn trë chÝp</v>
          </cell>
        </row>
        <row r="893">
          <cell r="B893" t="str">
            <v>VV1-8165-301I04</v>
          </cell>
          <cell r="D893" t="str">
            <v>CHIP RESISTOR</v>
          </cell>
          <cell r="E893" t="str">
            <v>§IÖn trë chÝp</v>
          </cell>
        </row>
        <row r="894">
          <cell r="B894" t="str">
            <v>VV1-8165-301S04</v>
          </cell>
          <cell r="D894" t="str">
            <v>CHIP RESISTOR</v>
          </cell>
          <cell r="E894" t="str">
            <v>§IÖn trë chÝp</v>
          </cell>
        </row>
        <row r="895">
          <cell r="B895" t="str">
            <v>VV1-8168-101000</v>
          </cell>
          <cell r="C895" t="str">
            <v>VV1-8168-101N041</v>
          </cell>
          <cell r="D895" t="str">
            <v>CHIP RESISTOR</v>
          </cell>
          <cell r="E895" t="str">
            <v>§iÖn trë chÝp</v>
          </cell>
        </row>
        <row r="896">
          <cell r="B896" t="str">
            <v>VV1-8168-101I04</v>
          </cell>
          <cell r="D896" t="str">
            <v>CHIP RESISTOR</v>
          </cell>
          <cell r="E896" t="str">
            <v>§IÖn trë chÝp</v>
          </cell>
        </row>
        <row r="897">
          <cell r="B897" t="str">
            <v>VV1-8168-101S04</v>
          </cell>
          <cell r="D897" t="str">
            <v>CHIP RESISTOR</v>
          </cell>
          <cell r="E897" t="str">
            <v>§IÖn trë chÝp</v>
          </cell>
        </row>
        <row r="898">
          <cell r="B898" t="str">
            <v>VV1-8168-102000</v>
          </cell>
          <cell r="C898" t="str">
            <v>VV1-8168-102N041</v>
          </cell>
          <cell r="D898" t="str">
            <v>CHIP RESISTOR</v>
          </cell>
          <cell r="E898" t="str">
            <v>§iÖn trë chÝp</v>
          </cell>
        </row>
        <row r="899">
          <cell r="B899" t="str">
            <v>VV1-8168-102000</v>
          </cell>
          <cell r="D899" t="str">
            <v>CHIP RESISTOR</v>
          </cell>
          <cell r="E899" t="str">
            <v>§iÖn trë chÝp</v>
          </cell>
        </row>
        <row r="900">
          <cell r="B900" t="str">
            <v>VV1-8168-102I04</v>
          </cell>
          <cell r="D900" t="str">
            <v>CHIP RESISTOR</v>
          </cell>
          <cell r="E900" t="str">
            <v>§IÖn trë chÝp</v>
          </cell>
        </row>
        <row r="901">
          <cell r="B901" t="str">
            <v>VV1-8168-102P04</v>
          </cell>
          <cell r="D901" t="str">
            <v>CHIP RESISTOR</v>
          </cell>
          <cell r="E901" t="str">
            <v>§iÖn trë chÝp</v>
          </cell>
        </row>
        <row r="902">
          <cell r="B902" t="str">
            <v>VV1-8168-102S04</v>
          </cell>
          <cell r="D902" t="str">
            <v>CHIP RESISTOR</v>
          </cell>
          <cell r="E902" t="str">
            <v>§IÖn trë chÝp</v>
          </cell>
        </row>
        <row r="903">
          <cell r="B903" t="str">
            <v>VV1-8168-103000</v>
          </cell>
          <cell r="C903" t="str">
            <v>VV1-8168-103N041</v>
          </cell>
          <cell r="D903" t="str">
            <v>CHIP RESISTOR</v>
          </cell>
          <cell r="E903" t="str">
            <v>§iÖn trë chÝp</v>
          </cell>
        </row>
        <row r="904">
          <cell r="B904" t="str">
            <v>VV1-8168-103I04</v>
          </cell>
          <cell r="D904" t="str">
            <v>CHIP RESISTOR</v>
          </cell>
          <cell r="E904" t="str">
            <v>§IÖn trë chÝp</v>
          </cell>
        </row>
        <row r="905">
          <cell r="B905" t="str">
            <v>VV1-8168-103P04</v>
          </cell>
          <cell r="D905" t="str">
            <v>CHIP RESISTOR</v>
          </cell>
          <cell r="E905" t="str">
            <v>§iÖn trë chÝp</v>
          </cell>
        </row>
        <row r="906">
          <cell r="B906" t="str">
            <v>VV1-8168-103S04</v>
          </cell>
          <cell r="D906" t="str">
            <v>CHIP RESISTOR</v>
          </cell>
          <cell r="E906" t="str">
            <v>§IÖn trë chÝp</v>
          </cell>
        </row>
        <row r="907">
          <cell r="B907" t="str">
            <v>VV1-8168-104000</v>
          </cell>
          <cell r="C907" t="str">
            <v>VV1-8168-104N041</v>
          </cell>
          <cell r="D907" t="str">
            <v>CHIP RESISTOR</v>
          </cell>
          <cell r="E907" t="str">
            <v>§iÖn trë chÝp</v>
          </cell>
        </row>
        <row r="908">
          <cell r="B908" t="str">
            <v>VV1-8168-104I04</v>
          </cell>
          <cell r="D908" t="str">
            <v>CHIP RESISTOR</v>
          </cell>
          <cell r="E908" t="str">
            <v>§IÖn trë chÝp</v>
          </cell>
        </row>
        <row r="909">
          <cell r="B909" t="str">
            <v>VV1-8168-104P04</v>
          </cell>
          <cell r="D909" t="str">
            <v>CHIP RESISTOR</v>
          </cell>
          <cell r="E909" t="str">
            <v>§iÖn trë chÝp</v>
          </cell>
        </row>
        <row r="910">
          <cell r="B910" t="str">
            <v>VV1-8168-104S04</v>
          </cell>
          <cell r="D910" t="str">
            <v>CHIP RESISTOR</v>
          </cell>
          <cell r="E910" t="str">
            <v>§IÖn trë chÝp</v>
          </cell>
        </row>
        <row r="911">
          <cell r="B911" t="str">
            <v>VV1-8168-105000</v>
          </cell>
          <cell r="C911" t="str">
            <v>VV1-8168-105N041</v>
          </cell>
          <cell r="D911" t="str">
            <v>CHIP RESISTOR</v>
          </cell>
          <cell r="E911" t="str">
            <v>§iÖn trë chÝp</v>
          </cell>
        </row>
        <row r="912">
          <cell r="B912" t="str">
            <v>VV1-8168-105I04</v>
          </cell>
          <cell r="D912" t="str">
            <v>CHIP RESISTOR</v>
          </cell>
          <cell r="E912" t="str">
            <v>§IÖn trë chÝp</v>
          </cell>
        </row>
        <row r="913">
          <cell r="B913" t="str">
            <v>VV1-8168-105S04</v>
          </cell>
          <cell r="D913" t="str">
            <v>CHIP RESISTOR</v>
          </cell>
          <cell r="E913" t="str">
            <v>§IÖn trë chÝp</v>
          </cell>
        </row>
        <row r="914">
          <cell r="B914" t="str">
            <v>VV1-8168-151000</v>
          </cell>
          <cell r="C914" t="str">
            <v>VV1-8168-151N041</v>
          </cell>
          <cell r="D914" t="str">
            <v>CHIP RESISTOR</v>
          </cell>
          <cell r="E914" t="str">
            <v>§iÖn trë chÝp</v>
          </cell>
        </row>
        <row r="915">
          <cell r="B915" t="str">
            <v>VV1-8168-152I04</v>
          </cell>
          <cell r="D915" t="str">
            <v>CHIP RESISTOR</v>
          </cell>
          <cell r="E915" t="str">
            <v>§iÖn trë chÝp</v>
          </cell>
        </row>
        <row r="916">
          <cell r="B916" t="str">
            <v>VV1-8168-152P04</v>
          </cell>
          <cell r="D916" t="str">
            <v>CHIP RESISTOR</v>
          </cell>
          <cell r="E916" t="str">
            <v>§iÖn trë chÝp</v>
          </cell>
        </row>
        <row r="917">
          <cell r="B917" t="str">
            <v>VV1-8168-152S04</v>
          </cell>
          <cell r="D917" t="str">
            <v>CHIP RESISTOR</v>
          </cell>
          <cell r="E917" t="str">
            <v>§iÖn trë chÝp</v>
          </cell>
        </row>
        <row r="918">
          <cell r="B918" t="str">
            <v>VV1-8168-202000</v>
          </cell>
          <cell r="C918" t="str">
            <v>VV1-8168-202N041</v>
          </cell>
          <cell r="D918" t="str">
            <v>CHIP RESISTOR</v>
          </cell>
          <cell r="E918" t="str">
            <v>§iÖn trë chÝp</v>
          </cell>
        </row>
        <row r="919">
          <cell r="B919" t="str">
            <v>VV1-8168-202I04</v>
          </cell>
          <cell r="D919" t="str">
            <v>CHIP RESISTOR</v>
          </cell>
          <cell r="E919" t="str">
            <v>§IÖn trë chÝp</v>
          </cell>
        </row>
        <row r="920">
          <cell r="B920" t="str">
            <v>VV1-8168-202P04</v>
          </cell>
          <cell r="D920" t="str">
            <v>CHIP RESISTOR</v>
          </cell>
          <cell r="E920" t="str">
            <v>§iÖn trë chÝp</v>
          </cell>
        </row>
        <row r="921">
          <cell r="B921" t="str">
            <v>VV1-8168-202S04</v>
          </cell>
          <cell r="D921" t="str">
            <v>CHIP RESISTOR</v>
          </cell>
          <cell r="E921" t="str">
            <v>§IÖn trë chÝp</v>
          </cell>
        </row>
        <row r="922">
          <cell r="B922" t="str">
            <v>VV1-8168-222000</v>
          </cell>
          <cell r="C922" t="str">
            <v>VV1-8168-222N041</v>
          </cell>
          <cell r="D922" t="str">
            <v>CHIP RESISTOR</v>
          </cell>
          <cell r="E922" t="str">
            <v>§iÖn trë chÝp</v>
          </cell>
        </row>
        <row r="923">
          <cell r="B923" t="str">
            <v>VV1-8168-222I04</v>
          </cell>
          <cell r="D923" t="str">
            <v>CHIP RESISTOR</v>
          </cell>
          <cell r="E923" t="str">
            <v>§IÖn trë chÝp</v>
          </cell>
        </row>
        <row r="924">
          <cell r="B924" t="str">
            <v>VV1-8168-222P04</v>
          </cell>
          <cell r="D924" t="str">
            <v>CHIP RESISTOR</v>
          </cell>
          <cell r="E924" t="str">
            <v>§iÖn trë chÝp</v>
          </cell>
        </row>
        <row r="925">
          <cell r="B925" t="str">
            <v>VV1-8168-222S04</v>
          </cell>
          <cell r="D925" t="str">
            <v>CHIP RESISTOR</v>
          </cell>
          <cell r="E925" t="str">
            <v>§IÖn trë chÝp</v>
          </cell>
        </row>
        <row r="926">
          <cell r="B926" t="str">
            <v>VV1-8168-223I04</v>
          </cell>
          <cell r="D926" t="str">
            <v>CHIP RESISTOR</v>
          </cell>
          <cell r="E926" t="str">
            <v>§iÖn trë chÝp</v>
          </cell>
        </row>
        <row r="927">
          <cell r="B927" t="str">
            <v>VV1-8168-223P04</v>
          </cell>
          <cell r="D927" t="str">
            <v>CHIP RESISTOR</v>
          </cell>
          <cell r="E927" t="str">
            <v>§iÖn trë chÝp</v>
          </cell>
        </row>
        <row r="928">
          <cell r="B928" t="str">
            <v>VV1-8168-223S04</v>
          </cell>
          <cell r="D928" t="str">
            <v>CHIP RESISTOR</v>
          </cell>
          <cell r="E928" t="str">
            <v>§iÖn trë chÝp</v>
          </cell>
        </row>
        <row r="929">
          <cell r="B929" t="str">
            <v>VV1-8168-240I04</v>
          </cell>
          <cell r="D929" t="str">
            <v>CHIP RESISTOR</v>
          </cell>
          <cell r="E929" t="str">
            <v>§iÖn trë chÝp</v>
          </cell>
        </row>
        <row r="930">
          <cell r="B930" t="str">
            <v>VV1-8168-240P04</v>
          </cell>
          <cell r="D930" t="str">
            <v>CHIP RESISTOR</v>
          </cell>
          <cell r="E930" t="str">
            <v>§iÖn trë chÝp</v>
          </cell>
        </row>
        <row r="931">
          <cell r="B931" t="str">
            <v>VV1-8168-240S04</v>
          </cell>
          <cell r="D931" t="str">
            <v>CHIP RESISTOR</v>
          </cell>
          <cell r="E931" t="str">
            <v>§iÖn trë chÝp</v>
          </cell>
        </row>
        <row r="932">
          <cell r="B932" t="str">
            <v>VV1-8168-303I04</v>
          </cell>
          <cell r="C932" t="str">
            <v>VV1-8168-303N04I</v>
          </cell>
          <cell r="D932" t="str">
            <v>CHIP RESISTOR</v>
          </cell>
          <cell r="E932" t="str">
            <v>§iÖn trë chÝp</v>
          </cell>
        </row>
        <row r="933">
          <cell r="B933" t="str">
            <v>VV1-8168-303P04</v>
          </cell>
          <cell r="D933" t="str">
            <v>CHIP RESISTOR</v>
          </cell>
          <cell r="E933" t="str">
            <v>§iÖn trë chÝp</v>
          </cell>
        </row>
        <row r="934">
          <cell r="B934" t="str">
            <v>VV1-8168-303S04</v>
          </cell>
          <cell r="C934" t="str">
            <v>VV1-8168-303N04S</v>
          </cell>
          <cell r="D934" t="str">
            <v>CHIP RESISTOR</v>
          </cell>
          <cell r="E934" t="str">
            <v>§iÖn trë chÝp</v>
          </cell>
        </row>
        <row r="935">
          <cell r="B935" t="str">
            <v>VV1-8168-332000</v>
          </cell>
          <cell r="C935" t="str">
            <v>VV1-8168-332N041</v>
          </cell>
          <cell r="D935" t="str">
            <v>CHIP RESISTOR</v>
          </cell>
          <cell r="E935" t="str">
            <v>§iÖn trë chÝp</v>
          </cell>
        </row>
        <row r="936">
          <cell r="B936" t="str">
            <v>VV1-8168-332004</v>
          </cell>
          <cell r="C936" t="str">
            <v>VV1-8168-332N04</v>
          </cell>
          <cell r="D936" t="str">
            <v>CHIP RESISTOR</v>
          </cell>
          <cell r="E936" t="str">
            <v>§iÖn trë chÝp</v>
          </cell>
        </row>
        <row r="937">
          <cell r="B937" t="str">
            <v>VV1-8168-332I04</v>
          </cell>
          <cell r="D937" t="str">
            <v>CHIP RESISTOR</v>
          </cell>
          <cell r="E937" t="str">
            <v>§IÖn trë chÝp</v>
          </cell>
        </row>
        <row r="938">
          <cell r="B938" t="str">
            <v>VV1-8168-332P04</v>
          </cell>
          <cell r="D938" t="str">
            <v>CHIP RESISTOR</v>
          </cell>
          <cell r="E938" t="str">
            <v>§iÖn trë chÝp</v>
          </cell>
        </row>
        <row r="939">
          <cell r="B939" t="str">
            <v>VV1-8168-332S04</v>
          </cell>
          <cell r="D939" t="str">
            <v>CHIP RESISTOR</v>
          </cell>
          <cell r="E939" t="str">
            <v>§IÖn trë chÝp</v>
          </cell>
        </row>
        <row r="940">
          <cell r="B940" t="str">
            <v>VV1-8168-333I04</v>
          </cell>
          <cell r="D940" t="str">
            <v>CHIP RESISTOR</v>
          </cell>
          <cell r="E940" t="str">
            <v>§iÖn trë chÝp</v>
          </cell>
        </row>
        <row r="941">
          <cell r="B941" t="str">
            <v>VV1-8168-333P04</v>
          </cell>
          <cell r="D941" t="str">
            <v>CHIP RESISTOR</v>
          </cell>
          <cell r="E941" t="str">
            <v>§iÖn trë chÝp</v>
          </cell>
        </row>
        <row r="942">
          <cell r="B942" t="str">
            <v>VV1-8168-333S04</v>
          </cell>
          <cell r="D942" t="str">
            <v>CHIP RESISTOR</v>
          </cell>
          <cell r="E942" t="str">
            <v>§iÖn trë chÝp</v>
          </cell>
        </row>
        <row r="943">
          <cell r="B943" t="str">
            <v>VV1-8168-393000</v>
          </cell>
          <cell r="C943" t="str">
            <v>VV1-8168-393N041</v>
          </cell>
          <cell r="D943" t="str">
            <v>CHIP RESISTOR</v>
          </cell>
          <cell r="E943" t="str">
            <v>§iÖn trë chÝp</v>
          </cell>
        </row>
        <row r="944">
          <cell r="B944" t="str">
            <v>VV1-8168-393I04</v>
          </cell>
          <cell r="D944" t="str">
            <v>CHIP RESISTOR</v>
          </cell>
          <cell r="E944" t="str">
            <v>§IÖn trë chÝp</v>
          </cell>
        </row>
        <row r="945">
          <cell r="B945" t="str">
            <v>VV1-8168-393S04</v>
          </cell>
          <cell r="D945" t="str">
            <v>CHIP RESISTOR</v>
          </cell>
          <cell r="E945" t="str">
            <v>§IÖn trë chÝp</v>
          </cell>
        </row>
        <row r="946">
          <cell r="B946" t="str">
            <v>VV1-8168-471000</v>
          </cell>
          <cell r="C946" t="str">
            <v>VV1-8168-471N041</v>
          </cell>
          <cell r="D946" t="str">
            <v>CHIP RESISTOR</v>
          </cell>
          <cell r="E946" t="str">
            <v>§iÖn trë chÝp</v>
          </cell>
        </row>
        <row r="947">
          <cell r="B947" t="str">
            <v>VV1-8168-471I04</v>
          </cell>
          <cell r="D947" t="str">
            <v>CHIP RESISTOR</v>
          </cell>
          <cell r="E947" t="str">
            <v>§IÖn trë chÝp</v>
          </cell>
        </row>
        <row r="948">
          <cell r="B948" t="str">
            <v>VV1-8168-471S04</v>
          </cell>
          <cell r="D948" t="str">
            <v>CHIP RESISTOR</v>
          </cell>
          <cell r="E948" t="str">
            <v>§IÖn trë chÝp</v>
          </cell>
        </row>
        <row r="949">
          <cell r="B949" t="str">
            <v>VV1-8168-473I04</v>
          </cell>
          <cell r="C949" t="str">
            <v>VV1-8168-473N04I</v>
          </cell>
          <cell r="D949" t="str">
            <v>CHIP RESISTOR</v>
          </cell>
          <cell r="E949" t="str">
            <v>§iÖn trë chÝp</v>
          </cell>
        </row>
        <row r="950">
          <cell r="B950" t="str">
            <v>VV1-8168-473P04</v>
          </cell>
          <cell r="D950" t="str">
            <v>CHIP RESISTOR</v>
          </cell>
          <cell r="E950" t="str">
            <v>§iÖn trë chÝp</v>
          </cell>
        </row>
        <row r="951">
          <cell r="B951" t="str">
            <v>VV1-8168-473S04</v>
          </cell>
          <cell r="C951" t="str">
            <v>VV1-8168-473N04S</v>
          </cell>
          <cell r="D951" t="str">
            <v>CHIP RESISTOR</v>
          </cell>
          <cell r="E951" t="str">
            <v>§iÖn trë chÝp</v>
          </cell>
        </row>
        <row r="952">
          <cell r="B952" t="str">
            <v>VW4-1007-105000</v>
          </cell>
          <cell r="C952" t="str">
            <v>VW4-1007-105N04D</v>
          </cell>
          <cell r="D952" t="str">
            <v xml:space="preserve"> CHIP CAPACITOR</v>
          </cell>
          <cell r="E952" t="str">
            <v>Tô gèm chÝp</v>
          </cell>
        </row>
        <row r="953">
          <cell r="B953" t="str">
            <v>VW4-1007-105000</v>
          </cell>
          <cell r="C953" t="str">
            <v>VW4-1007-105N04S</v>
          </cell>
          <cell r="D953" t="str">
            <v>CHIP CONDENSER</v>
          </cell>
          <cell r="E953" t="str">
            <v>Tô gèm chÝp</v>
          </cell>
        </row>
        <row r="954">
          <cell r="B954" t="str">
            <v>VW4-1007-105D04</v>
          </cell>
          <cell r="D954" t="str">
            <v>CHIP CAPACITOR</v>
          </cell>
          <cell r="E954" t="str">
            <v>Tô ®iÖn chÝp</v>
          </cell>
        </row>
        <row r="955">
          <cell r="B955" t="str">
            <v>VW4-1007-105M04</v>
          </cell>
          <cell r="D955" t="str">
            <v>CHIP CERA CAPACITOR</v>
          </cell>
          <cell r="E955" t="str">
            <v>Tô gèm chÝp</v>
          </cell>
        </row>
        <row r="956">
          <cell r="B956" t="str">
            <v>VW4-1007-105S04</v>
          </cell>
          <cell r="D956" t="str">
            <v>CHIP CAPACITOR</v>
          </cell>
          <cell r="E956" t="str">
            <v>Tô ®iÖn chÝp</v>
          </cell>
        </row>
        <row r="957">
          <cell r="B957" t="str">
            <v>VW4-1027-102000</v>
          </cell>
          <cell r="D957" t="str">
            <v>CHIP CERA CAPACITOR</v>
          </cell>
          <cell r="E957" t="str">
            <v>Tô gèm chÝp</v>
          </cell>
        </row>
        <row r="958">
          <cell r="B958" t="str">
            <v>VW4-1027-103000</v>
          </cell>
          <cell r="D958" t="str">
            <v>CHIP CERA CAPACITOR</v>
          </cell>
          <cell r="E958" t="str">
            <v>Tô gèm chÝp</v>
          </cell>
        </row>
        <row r="959">
          <cell r="B959" t="str">
            <v>VW4-1027-104000</v>
          </cell>
          <cell r="C959" t="str">
            <v>VW4-1027-104N04S</v>
          </cell>
          <cell r="D959" t="str">
            <v xml:space="preserve"> CHIP CAPACITOR</v>
          </cell>
          <cell r="E959" t="str">
            <v>Tô gèm chÝp</v>
          </cell>
        </row>
        <row r="960">
          <cell r="B960" t="str">
            <v>VW4-1027-104D04</v>
          </cell>
          <cell r="D960" t="str">
            <v>CHIP CAPACITOR</v>
          </cell>
          <cell r="E960" t="str">
            <v>Tô ®iÖn chÝp</v>
          </cell>
        </row>
        <row r="961">
          <cell r="B961" t="str">
            <v>VW4-1027-104D04</v>
          </cell>
          <cell r="D961" t="str">
            <v>CHIP CAPACITOR</v>
          </cell>
          <cell r="E961" t="str">
            <v>Tô ®iÖn chÝp</v>
          </cell>
        </row>
        <row r="962">
          <cell r="B962" t="str">
            <v>VW4-1027-104M04</v>
          </cell>
          <cell r="D962" t="str">
            <v>CHIP CERA CAPACITOR</v>
          </cell>
          <cell r="E962" t="str">
            <v>Tô gèm chÝp</v>
          </cell>
        </row>
        <row r="963">
          <cell r="B963" t="str">
            <v>VW4-1027-104S04</v>
          </cell>
          <cell r="D963" t="str">
            <v>CHIP CAPACITOR</v>
          </cell>
          <cell r="E963" t="str">
            <v>Tô ®iÖn chÝp</v>
          </cell>
        </row>
        <row r="964">
          <cell r="B964" t="str">
            <v>VW4-1027-104S04</v>
          </cell>
          <cell r="D964" t="str">
            <v>CHIP CAPACITOR</v>
          </cell>
          <cell r="E964" t="str">
            <v>Tô ®iÖn chÝp</v>
          </cell>
        </row>
        <row r="965">
          <cell r="B965" t="str">
            <v>VW4-1037-103D04</v>
          </cell>
          <cell r="C965" t="str">
            <v>VW4-1037-103N04D</v>
          </cell>
          <cell r="D965" t="str">
            <v>CHIP CONDENSOR</v>
          </cell>
          <cell r="E965" t="str">
            <v>Tô ®iÖn chÝp</v>
          </cell>
        </row>
        <row r="966">
          <cell r="B966" t="str">
            <v>VW4-1037-103S04</v>
          </cell>
          <cell r="C966" t="str">
            <v>VW4-1037-103N04S</v>
          </cell>
          <cell r="D966" t="str">
            <v>CHIP CONDENSOR</v>
          </cell>
          <cell r="E966" t="str">
            <v>Tô ®iÖn chÝp</v>
          </cell>
        </row>
        <row r="967">
          <cell r="B967" t="str">
            <v>VW4-1037-104D04</v>
          </cell>
          <cell r="D967" t="str">
            <v>CHIP CERA CAPACITOR</v>
          </cell>
          <cell r="E967" t="str">
            <v>Tô gèm chÝp</v>
          </cell>
        </row>
        <row r="968">
          <cell r="B968" t="str">
            <v>VW4-1037-104M04</v>
          </cell>
          <cell r="D968" t="str">
            <v>CHIP CERA CAPACITOR</v>
          </cell>
          <cell r="E968" t="str">
            <v>Tô gèm chÝp</v>
          </cell>
        </row>
        <row r="969">
          <cell r="B969" t="str">
            <v>VW4-1037-104S04</v>
          </cell>
          <cell r="D969" t="str">
            <v>CHIP CERA CAPACITOR</v>
          </cell>
          <cell r="E969" t="str">
            <v>Tô gèm chÝp</v>
          </cell>
        </row>
        <row r="970">
          <cell r="B970" t="str">
            <v>VW4-1232-509000</v>
          </cell>
          <cell r="C970" t="str">
            <v>VW4-1232-509N04D</v>
          </cell>
          <cell r="D970" t="str">
            <v xml:space="preserve"> CHIP  CAPACITOR</v>
          </cell>
          <cell r="E970" t="str">
            <v>Tô gèm chÝp</v>
          </cell>
        </row>
        <row r="971">
          <cell r="B971" t="str">
            <v>VW4-1232-509000</v>
          </cell>
          <cell r="C971" t="str">
            <v>VW4-1232-509N04S</v>
          </cell>
          <cell r="D971" t="str">
            <v xml:space="preserve"> CHIP  CAPACITOR</v>
          </cell>
          <cell r="E971" t="str">
            <v>Tô gèm chÝp</v>
          </cell>
        </row>
        <row r="972">
          <cell r="B972" t="str">
            <v>VW4-1232-509D04</v>
          </cell>
          <cell r="D972" t="str">
            <v>CHIP CERAMIC CAPACITOR</v>
          </cell>
          <cell r="E972" t="str">
            <v>Tô gèm chÝp</v>
          </cell>
        </row>
        <row r="973">
          <cell r="B973" t="str">
            <v>VW4-1232-509S04</v>
          </cell>
          <cell r="D973" t="str">
            <v>CHIP CERAMIC CAPACITOR</v>
          </cell>
          <cell r="E973" t="str">
            <v>Tô gèm chÝp</v>
          </cell>
        </row>
        <row r="974">
          <cell r="B974" t="str">
            <v>VW4-1234-101D04</v>
          </cell>
          <cell r="C974" t="str">
            <v>VW4-1234-101N04D</v>
          </cell>
          <cell r="D974" t="str">
            <v>CHIP CONDENSOR</v>
          </cell>
          <cell r="E974" t="str">
            <v>Tô ®iÖn chÝp</v>
          </cell>
        </row>
        <row r="975">
          <cell r="B975" t="str">
            <v>VW4-1234-101M04</v>
          </cell>
          <cell r="D975" t="str">
            <v>CHIP CERA CAPACITOR</v>
          </cell>
          <cell r="E975" t="str">
            <v>Tô gèm chÝp</v>
          </cell>
        </row>
        <row r="976">
          <cell r="B976" t="str">
            <v>VW4-1234-101S04</v>
          </cell>
          <cell r="C976" t="str">
            <v>VW4-1234-101N04S</v>
          </cell>
          <cell r="D976" t="str">
            <v>CHIP CONDENSOR</v>
          </cell>
          <cell r="E976" t="str">
            <v>Tô ®iÖn chÝp</v>
          </cell>
        </row>
        <row r="977">
          <cell r="B977" t="str">
            <v>VW4-1234-120000</v>
          </cell>
          <cell r="C977" t="str">
            <v>VW4-1234-120N04D(S)</v>
          </cell>
          <cell r="D977" t="str">
            <v xml:space="preserve"> CHIP CERACAPACITOR</v>
          </cell>
          <cell r="E977" t="str">
            <v>Tô gèm chÝp</v>
          </cell>
        </row>
        <row r="978">
          <cell r="B978" t="str">
            <v>VW4-1234-120D04</v>
          </cell>
          <cell r="D978" t="str">
            <v>CHIP CERAMIC CAPACITOR</v>
          </cell>
          <cell r="E978" t="str">
            <v>Tô gèm chÝp</v>
          </cell>
        </row>
        <row r="979">
          <cell r="B979" t="str">
            <v>VW4-1234-120S04</v>
          </cell>
          <cell r="D979" t="str">
            <v>CHIP CERAMIC CAPACITOR</v>
          </cell>
          <cell r="E979" t="str">
            <v>Tô gèm chÝp</v>
          </cell>
        </row>
        <row r="980">
          <cell r="B980" t="str">
            <v>VW4-1234-220000</v>
          </cell>
          <cell r="D980" t="str">
            <v>CHIP CERA CAPACITOR</v>
          </cell>
          <cell r="E980" t="str">
            <v>Tô gèm chÝp</v>
          </cell>
        </row>
        <row r="981">
          <cell r="B981" t="str">
            <v>VW4-1234-220000</v>
          </cell>
          <cell r="C981" t="str">
            <v>VW4-1234-220N04D(S)</v>
          </cell>
          <cell r="D981" t="str">
            <v>CHIP CERACAPACITOR</v>
          </cell>
          <cell r="E981" t="str">
            <v>Tô gèm chÝp</v>
          </cell>
        </row>
        <row r="982">
          <cell r="B982" t="str">
            <v>VW4-1234-220D04</v>
          </cell>
          <cell r="D982" t="str">
            <v>CHIP CERAMIC CAPACITOR</v>
          </cell>
          <cell r="E982" t="str">
            <v>Tô gèm chÝp</v>
          </cell>
        </row>
        <row r="983">
          <cell r="B983" t="str">
            <v>VW4-1234-220M04</v>
          </cell>
          <cell r="D983" t="str">
            <v>CHIP CERA CAPACITOR</v>
          </cell>
          <cell r="E983" t="str">
            <v>Tô gèm chÝp</v>
          </cell>
        </row>
        <row r="984">
          <cell r="B984" t="str">
            <v>VW4-1234-220S04</v>
          </cell>
          <cell r="D984" t="str">
            <v>CHIP CERAMIC CAPACITOR</v>
          </cell>
          <cell r="E984" t="str">
            <v>Tô gèm chÝp</v>
          </cell>
        </row>
        <row r="985">
          <cell r="B985" t="str">
            <v>VW4-1234-470000</v>
          </cell>
          <cell r="D985" t="str">
            <v>CHIP CERA CAPACITOR</v>
          </cell>
          <cell r="E985" t="str">
            <v>Tô gèm chÝp</v>
          </cell>
        </row>
        <row r="986">
          <cell r="B986" t="str">
            <v>VW4-1234-470D04</v>
          </cell>
          <cell r="D986" t="str">
            <v>CHIP CERA CAPACITOR</v>
          </cell>
          <cell r="E986" t="str">
            <v>Tô gèm chÝp</v>
          </cell>
        </row>
        <row r="987">
          <cell r="B987" t="str">
            <v>VW4-1234-470M04</v>
          </cell>
          <cell r="D987" t="str">
            <v>CHIP CERA CAPACITOR</v>
          </cell>
          <cell r="E987" t="str">
            <v>Tô gèm chÝp</v>
          </cell>
        </row>
        <row r="988">
          <cell r="B988" t="str">
            <v>VW4-1234-470S04</v>
          </cell>
          <cell r="D988" t="str">
            <v>CHIP CERA CAPACITOR</v>
          </cell>
          <cell r="E988" t="str">
            <v>Tô gèm chÝp</v>
          </cell>
        </row>
        <row r="989">
          <cell r="B989" t="str">
            <v>VW4-1835-102000</v>
          </cell>
          <cell r="C989" t="str">
            <v>VW4-1835-102N04D(S)</v>
          </cell>
          <cell r="D989" t="str">
            <v xml:space="preserve"> CHIP CERACAPACITOR</v>
          </cell>
          <cell r="E989" t="str">
            <v>Tô gèm chÝp</v>
          </cell>
        </row>
        <row r="990">
          <cell r="B990" t="str">
            <v>VW4-1835-102D04</v>
          </cell>
          <cell r="D990" t="str">
            <v>CHIP CAPACITOR</v>
          </cell>
          <cell r="E990" t="str">
            <v>Tô ®iÖn chÝp</v>
          </cell>
        </row>
        <row r="991">
          <cell r="B991" t="str">
            <v>VW4-1835-102M04</v>
          </cell>
          <cell r="D991" t="str">
            <v>CHIP CERA CAPACITOR</v>
          </cell>
          <cell r="E991" t="str">
            <v>Tô gèm chÝp</v>
          </cell>
        </row>
        <row r="992">
          <cell r="B992" t="str">
            <v>VW4-1835-102S04</v>
          </cell>
          <cell r="D992" t="str">
            <v>CHIP CAPACITOR</v>
          </cell>
          <cell r="E992" t="str">
            <v>Tô ®iÖn chÝp</v>
          </cell>
        </row>
        <row r="993">
          <cell r="B993" t="str">
            <v>VW4-1835-103000</v>
          </cell>
          <cell r="C993" t="str">
            <v>VW4-1835-103N04D(S)</v>
          </cell>
          <cell r="D993" t="str">
            <v>CHIP CERACAPACITOR</v>
          </cell>
          <cell r="E993" t="str">
            <v>Tô gèm chÝp</v>
          </cell>
        </row>
        <row r="994">
          <cell r="B994" t="str">
            <v>VW4-1835-103D04</v>
          </cell>
          <cell r="D994" t="str">
            <v>CHIP CAPACITOR</v>
          </cell>
          <cell r="E994" t="str">
            <v>Tô ®iÖn chÝp</v>
          </cell>
        </row>
        <row r="995">
          <cell r="B995" t="str">
            <v>VW4-1835-103M04</v>
          </cell>
          <cell r="D995" t="str">
            <v>CHIP CERA CAPACITOR</v>
          </cell>
          <cell r="E995" t="str">
            <v>Tô gèm chÝp</v>
          </cell>
        </row>
        <row r="996">
          <cell r="B996" t="str">
            <v>VW4-1835-103S04</v>
          </cell>
          <cell r="D996" t="str">
            <v>CHIP CAPACITOR</v>
          </cell>
          <cell r="E996" t="str">
            <v>Tô ®iÖn chÝp</v>
          </cell>
        </row>
        <row r="997">
          <cell r="B997" t="str">
            <v>VW4-1835-104004</v>
          </cell>
          <cell r="D997" t="str">
            <v>AL CAPACITOR</v>
          </cell>
          <cell r="E997" t="str">
            <v>Tô ®iÖn AL (ELE)</v>
          </cell>
        </row>
        <row r="998">
          <cell r="B998" t="str">
            <v>VW4-1835-104D04</v>
          </cell>
          <cell r="D998" t="str">
            <v>AL CAPACITOR</v>
          </cell>
          <cell r="E998" t="str">
            <v>Tô ®iÖn AL (ELE)</v>
          </cell>
        </row>
        <row r="999">
          <cell r="B999" t="str">
            <v>VW4-1835-104S04</v>
          </cell>
          <cell r="D999" t="str">
            <v>AL CAPACITOR</v>
          </cell>
          <cell r="E999" t="str">
            <v>Tô ®iÖn AL (ELE)</v>
          </cell>
        </row>
        <row r="1000">
          <cell r="B1000" t="str">
            <v>VW4-1835-153000</v>
          </cell>
          <cell r="C1000" t="str">
            <v>VW4-1835-153N04D(S)</v>
          </cell>
          <cell r="D1000" t="str">
            <v>CHIP CERACAPACITOR</v>
          </cell>
          <cell r="E1000" t="str">
            <v>Tô gèm chÝp</v>
          </cell>
        </row>
        <row r="1001">
          <cell r="B1001" t="str">
            <v>VW4-1835-153D04</v>
          </cell>
          <cell r="D1001" t="str">
            <v>CHIP CAPACITOR</v>
          </cell>
          <cell r="E1001" t="str">
            <v>Tô ®iÖn chÝp</v>
          </cell>
        </row>
        <row r="1002">
          <cell r="B1002" t="str">
            <v>VW4-1835-153M04</v>
          </cell>
          <cell r="D1002" t="str">
            <v>CHIP CONDENSOR</v>
          </cell>
          <cell r="E1002" t="str">
            <v>Tô ®iÖn chÝp</v>
          </cell>
        </row>
        <row r="1003">
          <cell r="B1003" t="str">
            <v>VW4-1835-153S04</v>
          </cell>
          <cell r="D1003" t="str">
            <v>CHIP CAPACITOR</v>
          </cell>
          <cell r="E1003" t="str">
            <v>Tô ®iÖn chÝp</v>
          </cell>
        </row>
        <row r="1004">
          <cell r="B1004" t="str">
            <v>VW4-1835-223D04</v>
          </cell>
          <cell r="C1004" t="str">
            <v>VW4-1835-223N04D</v>
          </cell>
          <cell r="D1004" t="str">
            <v>CHIP CONDENSOR</v>
          </cell>
          <cell r="E1004" t="str">
            <v>Tô ®iÖn chÝp</v>
          </cell>
        </row>
        <row r="1005">
          <cell r="B1005" t="str">
            <v>VW4-1835-223M04</v>
          </cell>
          <cell r="D1005" t="str">
            <v>CHIP CONDENSOR</v>
          </cell>
          <cell r="E1005" t="str">
            <v>Tô ®iÖn chÝp</v>
          </cell>
        </row>
        <row r="1006">
          <cell r="B1006" t="str">
            <v>VW4-1835-223S04</v>
          </cell>
          <cell r="C1006" t="str">
            <v>VW4-1835-223N04S</v>
          </cell>
          <cell r="D1006" t="str">
            <v>CHIP CONDENSOR</v>
          </cell>
          <cell r="E1006" t="str">
            <v>Tô ®iÖn chÝp</v>
          </cell>
        </row>
        <row r="1007">
          <cell r="B1007" t="str">
            <v>VW4-1835-681D04</v>
          </cell>
          <cell r="C1007" t="str">
            <v>VW4-1835-681N04D</v>
          </cell>
          <cell r="D1007" t="str">
            <v>CHIP CONDENSOR</v>
          </cell>
          <cell r="E1007" t="str">
            <v>Tô ®iÖn chÝp</v>
          </cell>
        </row>
        <row r="1008">
          <cell r="B1008" t="str">
            <v>VW4-1835-681M04</v>
          </cell>
          <cell r="D1008" t="str">
            <v>CHIP CERA CAPACITOR</v>
          </cell>
          <cell r="E1008" t="str">
            <v>Tô gèm chÝp</v>
          </cell>
        </row>
        <row r="1009">
          <cell r="B1009" t="str">
            <v>VW4-1835-681S04</v>
          </cell>
          <cell r="C1009" t="str">
            <v>VW4-1835-681N04S</v>
          </cell>
          <cell r="D1009" t="str">
            <v>CHIP CONDENSOR</v>
          </cell>
          <cell r="E1009" t="str">
            <v>Tô ®iÖn chÝp</v>
          </cell>
        </row>
        <row r="1010">
          <cell r="B1010" t="str">
            <v>VW4-4835-224000</v>
          </cell>
          <cell r="C1010" t="str">
            <v>VW4-4835-224N04S</v>
          </cell>
          <cell r="D1010" t="str">
            <v xml:space="preserve"> CHIP CERACAPACITOR</v>
          </cell>
          <cell r="E1010" t="str">
            <v>Tô gèm chÝp</v>
          </cell>
        </row>
        <row r="1011">
          <cell r="B1011" t="str">
            <v>VW4-4835-224D04</v>
          </cell>
          <cell r="D1011" t="str">
            <v>CHIP CERA CAPACITOR</v>
          </cell>
          <cell r="E1011" t="str">
            <v>Tô gèm chÝp</v>
          </cell>
        </row>
        <row r="1012">
          <cell r="B1012" t="str">
            <v>VW4-4835-224M04</v>
          </cell>
          <cell r="D1012" t="str">
            <v>CHIP CERA CAPACITOR</v>
          </cell>
          <cell r="E1012" t="str">
            <v>Tô gèm chÝp</v>
          </cell>
        </row>
        <row r="1013">
          <cell r="B1013" t="str">
            <v>VW4-4835-224S04</v>
          </cell>
          <cell r="D1013" t="str">
            <v>CHIP CAPACITOR</v>
          </cell>
          <cell r="E1013" t="str">
            <v>Tô ®iÖn chÝp</v>
          </cell>
        </row>
        <row r="1014">
          <cell r="B1014" t="str">
            <v>VW4-4835-224T04</v>
          </cell>
          <cell r="D1014" t="str">
            <v>CHIP CAPACITOR</v>
          </cell>
          <cell r="E1014" t="str">
            <v>Tô ®iÖn chÝp</v>
          </cell>
        </row>
        <row r="1015">
          <cell r="B1015" t="str">
            <v>WA1-1164-000000</v>
          </cell>
          <cell r="C1015" t="str">
            <v>WA1-1164-000N09</v>
          </cell>
          <cell r="D1015" t="str">
            <v>CHIP DIODE</v>
          </cell>
          <cell r="E1015" t="str">
            <v>Chip §i èt</v>
          </cell>
        </row>
        <row r="1016">
          <cell r="B1016" t="str">
            <v>WA1-1164-000009</v>
          </cell>
          <cell r="D1016" t="str">
            <v>CHIP DIODE</v>
          </cell>
          <cell r="E1016" t="str">
            <v>ChÝp ®I èt</v>
          </cell>
        </row>
        <row r="1017">
          <cell r="B1017" t="str">
            <v>WA1-5403-000000</v>
          </cell>
          <cell r="D1017" t="str">
            <v xml:space="preserve">CHIP DIODE 100MA, 35V </v>
          </cell>
          <cell r="E1017" t="str">
            <v>ChÝp ®Ièt</v>
          </cell>
        </row>
        <row r="1018">
          <cell r="B1018" t="str">
            <v>WA1-5403-000009</v>
          </cell>
          <cell r="D1018" t="str">
            <v>CHIP DIODE</v>
          </cell>
          <cell r="E1018" t="str">
            <v>Chip §i èt</v>
          </cell>
        </row>
        <row r="1019">
          <cell r="B1019" t="str">
            <v>WA1-5846-000000</v>
          </cell>
          <cell r="C1019" t="str">
            <v>WA1-5846-000N00</v>
          </cell>
          <cell r="D1019" t="str">
            <v>CHIP DIODE</v>
          </cell>
          <cell r="E1019" t="str">
            <v>Chip §i èt</v>
          </cell>
        </row>
        <row r="1020">
          <cell r="B1020" t="str">
            <v>WA1-5846-000009</v>
          </cell>
          <cell r="D1020" t="str">
            <v>CHIP DIODE</v>
          </cell>
          <cell r="E1020" t="str">
            <v>ChÝp ®I èt</v>
          </cell>
        </row>
        <row r="1021">
          <cell r="B1021" t="str">
            <v>WA1-5850-000000</v>
          </cell>
          <cell r="C1021" t="str">
            <v>WA1-5850-000N09</v>
          </cell>
          <cell r="D1021" t="str">
            <v>CHIP ZENER DIODE</v>
          </cell>
          <cell r="E1021" t="str">
            <v>§i èt æn ¸p</v>
          </cell>
        </row>
        <row r="1022">
          <cell r="B1022" t="str">
            <v>WA1-5850-000009</v>
          </cell>
          <cell r="D1022" t="str">
            <v>ZENER DIODE</v>
          </cell>
          <cell r="E1022" t="str">
            <v xml:space="preserve"> ®I èt z¬ne</v>
          </cell>
        </row>
        <row r="1023">
          <cell r="B1023" t="str">
            <v>WA1-5919-000000</v>
          </cell>
          <cell r="C1023" t="str">
            <v>WA1-5919-000N00</v>
          </cell>
          <cell r="D1023" t="str">
            <v>CHIP ZENER DIODE</v>
          </cell>
          <cell r="E1023" t="str">
            <v>§i èt æn ¸p</v>
          </cell>
        </row>
        <row r="1024">
          <cell r="B1024" t="str">
            <v>WA1-5919-000009</v>
          </cell>
          <cell r="D1024" t="str">
            <v>CHIP ZENER DIODE</v>
          </cell>
          <cell r="E1024" t="str">
            <v>ChÝp ®I èt z¬ne</v>
          </cell>
        </row>
        <row r="1025">
          <cell r="B1025" t="str">
            <v>WA1-5996-000009</v>
          </cell>
          <cell r="C1025" t="str">
            <v>WA1-5996-000N09</v>
          </cell>
          <cell r="D1025" t="str">
            <v>CHIP ZENER DIODE</v>
          </cell>
          <cell r="E1025" t="str">
            <v>§i èt æn ¸p</v>
          </cell>
        </row>
        <row r="1026">
          <cell r="B1026" t="str">
            <v>WA1-6019-000009</v>
          </cell>
          <cell r="C1026" t="str">
            <v>WA1-6019-000N09</v>
          </cell>
          <cell r="D1026" t="str">
            <v>SCHOTTKY DIODE</v>
          </cell>
          <cell r="E1026" t="str">
            <v>§i èt Schottky</v>
          </cell>
        </row>
        <row r="1027">
          <cell r="B1027" t="str">
            <v>WA1-6070-000000</v>
          </cell>
          <cell r="C1027" t="str">
            <v>WA1-6070-000N09</v>
          </cell>
          <cell r="D1027" t="str">
            <v>CHIP ZENER DIODE</v>
          </cell>
          <cell r="E1027" t="str">
            <v>§i èt æn ¸p</v>
          </cell>
        </row>
        <row r="1028">
          <cell r="B1028" t="str">
            <v>WA1-6070-000009</v>
          </cell>
          <cell r="D1028" t="str">
            <v>CHIP ZENER DIODE</v>
          </cell>
          <cell r="E1028" t="str">
            <v>ChÝp ®I èt z¬ne</v>
          </cell>
        </row>
        <row r="1029">
          <cell r="B1029" t="str">
            <v>WA1-6151-000000</v>
          </cell>
          <cell r="C1029" t="str">
            <v>WA1-6151-000N09</v>
          </cell>
          <cell r="D1029" t="str">
            <v>CHIP DIODE</v>
          </cell>
          <cell r="E1029" t="str">
            <v>Chip §i èt</v>
          </cell>
        </row>
        <row r="1030">
          <cell r="B1030" t="str">
            <v>WA1-6151-000009</v>
          </cell>
          <cell r="D1030" t="str">
            <v>CHIP DIODE</v>
          </cell>
          <cell r="E1030" t="str">
            <v>ChÝp ®I èt</v>
          </cell>
        </row>
        <row r="1031">
          <cell r="B1031" t="str">
            <v>WA1-6177-000000</v>
          </cell>
          <cell r="C1031" t="str">
            <v>WA1-6177-000N09</v>
          </cell>
          <cell r="D1031" t="str">
            <v>CHIP ZENER DIODE</v>
          </cell>
          <cell r="E1031" t="str">
            <v>§i èt æn ¸p</v>
          </cell>
        </row>
        <row r="1032">
          <cell r="B1032" t="str">
            <v>WA1-6177-000009</v>
          </cell>
          <cell r="D1032" t="str">
            <v>CHIP ZENER DIODE</v>
          </cell>
          <cell r="E1032" t="str">
            <v>ChÝp ®I èt z¬ne</v>
          </cell>
        </row>
        <row r="1033">
          <cell r="B1033" t="str">
            <v>WA1-6178-000000</v>
          </cell>
          <cell r="C1033" t="str">
            <v>WA1-6178-000N09</v>
          </cell>
          <cell r="D1033" t="str">
            <v>CHIP ZENER DIODE</v>
          </cell>
          <cell r="E1033" t="str">
            <v>§i èt æn ¸p</v>
          </cell>
        </row>
        <row r="1034">
          <cell r="B1034" t="str">
            <v>WA1-6178-000009</v>
          </cell>
          <cell r="D1034" t="str">
            <v>CHIP ZENER DIODE</v>
          </cell>
          <cell r="E1034" t="str">
            <v>ChÝp ®I èt z¬ne</v>
          </cell>
        </row>
        <row r="1035">
          <cell r="B1035" t="str">
            <v>WA1-6181-000009</v>
          </cell>
          <cell r="C1035" t="str">
            <v>WA1-6181-000N09</v>
          </cell>
          <cell r="D1035" t="str">
            <v>ZENER DIODE</v>
          </cell>
          <cell r="E1035" t="str">
            <v>§i èt æn ¸p</v>
          </cell>
        </row>
        <row r="1036">
          <cell r="B1036" t="str">
            <v>WA1-6208-000000</v>
          </cell>
          <cell r="C1036" t="str">
            <v>WA1-6208-000N09</v>
          </cell>
          <cell r="D1036" t="str">
            <v>CHIP ZENER DIODE</v>
          </cell>
          <cell r="E1036" t="str">
            <v>§i èt æn ¸p</v>
          </cell>
        </row>
        <row r="1037">
          <cell r="B1037" t="str">
            <v>WA1-6208-000009</v>
          </cell>
          <cell r="D1037" t="str">
            <v>CHIP ZENER DIODE</v>
          </cell>
          <cell r="E1037" t="str">
            <v>ChÝp ®I èt z¬ne</v>
          </cell>
        </row>
        <row r="1038">
          <cell r="B1038" t="str">
            <v>WA1-6237-000009</v>
          </cell>
          <cell r="D1038" t="str">
            <v>ZENER DIODE ARRAY</v>
          </cell>
          <cell r="E1038" t="str">
            <v>M¶ng di ot æn ¸p</v>
          </cell>
        </row>
        <row r="1039">
          <cell r="B1039" t="str">
            <v>WA1-6266-000009</v>
          </cell>
          <cell r="D1039" t="str">
            <v>CHIP DIODE</v>
          </cell>
          <cell r="E1039" t="str">
            <v>Chip §i èt</v>
          </cell>
        </row>
        <row r="1040">
          <cell r="B1040" t="str">
            <v>WA1-6296-000000</v>
          </cell>
          <cell r="C1040" t="str">
            <v>WA1-6296-000N09</v>
          </cell>
          <cell r="D1040" t="str">
            <v xml:space="preserve"> SCHOTTKY DIODE</v>
          </cell>
          <cell r="E1040" t="str">
            <v>§i èt Schottky</v>
          </cell>
        </row>
        <row r="1041">
          <cell r="B1041" t="str">
            <v>WA1-6296-000009</v>
          </cell>
          <cell r="D1041" t="str">
            <v>SCHOTTKY BARRIER</v>
          </cell>
          <cell r="E1041" t="str">
            <v>§I èt shot ky</v>
          </cell>
        </row>
        <row r="1042">
          <cell r="B1042" t="str">
            <v>WA1-6330-000009</v>
          </cell>
          <cell r="D1042" t="str">
            <v>CHIP DIODE</v>
          </cell>
          <cell r="E1042" t="str">
            <v>ChÝp ®I èt</v>
          </cell>
        </row>
        <row r="1043">
          <cell r="B1043" t="str">
            <v>WA1-6400-000009</v>
          </cell>
          <cell r="C1043" t="str">
            <v>WA1-6400-000N09</v>
          </cell>
          <cell r="D1043" t="str">
            <v>ZENER DIODE (ZENNER DIODE ARRAY)</v>
          </cell>
          <cell r="E1043" t="str">
            <v>§i èt æn ¸p</v>
          </cell>
        </row>
        <row r="1044">
          <cell r="B1044" t="str">
            <v>WA1-6420-000000</v>
          </cell>
          <cell r="C1044" t="str">
            <v>WA1-6420-000N09</v>
          </cell>
          <cell r="D1044" t="str">
            <v>CHIP ZENER DIODE</v>
          </cell>
          <cell r="E1044" t="str">
            <v>§i èt æn ¸p</v>
          </cell>
        </row>
        <row r="1045">
          <cell r="B1045" t="str">
            <v>WA1-6420-000009</v>
          </cell>
          <cell r="D1045" t="str">
            <v>CHIP ZENNER DIODE</v>
          </cell>
          <cell r="E1045" t="str">
            <v>ChÝp ®I èt z¬ne</v>
          </cell>
        </row>
        <row r="1046">
          <cell r="B1046" t="str">
            <v>WA1-6529-000009</v>
          </cell>
          <cell r="C1046" t="str">
            <v>WA1-6529-000N09</v>
          </cell>
          <cell r="D1046" t="str">
            <v>CHIP ZENER DIODE</v>
          </cell>
          <cell r="E1046" t="str">
            <v>§i èt æn ¸p</v>
          </cell>
        </row>
        <row r="1047">
          <cell r="B1047" t="str">
            <v>WA1--6536-000000</v>
          </cell>
          <cell r="C1047" t="str">
            <v>WA1--6536-000N09</v>
          </cell>
          <cell r="D1047" t="str">
            <v>CHIP ZENDER DIODE</v>
          </cell>
          <cell r="E1047" t="str">
            <v>§i èt æn ¸p</v>
          </cell>
        </row>
        <row r="1048">
          <cell r="B1048" t="str">
            <v>WA1-6536-000009</v>
          </cell>
          <cell r="D1048" t="str">
            <v>CHIP ZENNER DIODE</v>
          </cell>
          <cell r="E1048" t="str">
            <v>ChÝp ®I èt z¬ne</v>
          </cell>
        </row>
        <row r="1049">
          <cell r="B1049" t="str">
            <v>WA1-6651-000009</v>
          </cell>
          <cell r="D1049" t="str">
            <v>CHIP DIODE</v>
          </cell>
          <cell r="E1049" t="str">
            <v>ChÝp ®I èt</v>
          </cell>
        </row>
        <row r="1050">
          <cell r="B1050" t="str">
            <v>WA1-6663-000009</v>
          </cell>
          <cell r="D1050" t="str">
            <v>CHIP DIODE</v>
          </cell>
          <cell r="E1050" t="str">
            <v>Chip §i èt</v>
          </cell>
        </row>
        <row r="1051">
          <cell r="B1051" t="str">
            <v>WA2-1337-000000</v>
          </cell>
          <cell r="C1051" t="str">
            <v>WA2-1337-000N09</v>
          </cell>
          <cell r="D1051" t="str">
            <v xml:space="preserve"> CHIP TRANSISTOR</v>
          </cell>
          <cell r="E1051" t="str">
            <v>Chip tranzitor</v>
          </cell>
        </row>
        <row r="1052">
          <cell r="B1052" t="str">
            <v>WA2-1337-000009</v>
          </cell>
          <cell r="D1052" t="str">
            <v>CHIP TRANSISTOR</v>
          </cell>
          <cell r="E1052" t="str">
            <v>Tranzito kiÓu chÝp</v>
          </cell>
        </row>
        <row r="1053">
          <cell r="B1053" t="str">
            <v>WA2-5095-000009</v>
          </cell>
          <cell r="C1053" t="str">
            <v>WA2-5095-000N09</v>
          </cell>
          <cell r="D1053" t="str">
            <v>CHIP TRANSISTOR</v>
          </cell>
          <cell r="E1053" t="str">
            <v>Chip tranzitor</v>
          </cell>
        </row>
        <row r="1054">
          <cell r="B1054" t="str">
            <v>WA2-5950-000009</v>
          </cell>
          <cell r="C1054" t="str">
            <v>WA2-5950-000N09</v>
          </cell>
          <cell r="D1054" t="str">
            <v>CHIP TRANSISTOR</v>
          </cell>
          <cell r="E1054" t="str">
            <v>Chip tranzitor</v>
          </cell>
        </row>
        <row r="1055">
          <cell r="B1055" t="str">
            <v>WA2-6335-000000</v>
          </cell>
          <cell r="C1055" t="str">
            <v>WA2-6335-000N09</v>
          </cell>
          <cell r="D1055" t="str">
            <v xml:space="preserve"> TRANSISTOR</v>
          </cell>
          <cell r="E1055" t="str">
            <v xml:space="preserve">Tranzito </v>
          </cell>
        </row>
        <row r="1056">
          <cell r="B1056" t="str">
            <v>WA2-6335-000009</v>
          </cell>
          <cell r="D1056" t="str">
            <v>TRANSISTOR(R)</v>
          </cell>
          <cell r="E1056" t="str">
            <v>§Iön trë (R )</v>
          </cell>
        </row>
        <row r="1057">
          <cell r="B1057" t="str">
            <v>WA2-6647-000010</v>
          </cell>
          <cell r="C1057" t="str">
            <v>WA2-6647-000N10</v>
          </cell>
          <cell r="D1057" t="str">
            <v>FET ARRAY</v>
          </cell>
          <cell r="E1057" t="str">
            <v>Tranzito tr­êng kiÓu m¶ng</v>
          </cell>
        </row>
        <row r="1058">
          <cell r="B1058" t="str">
            <v>WA2-6726-000010</v>
          </cell>
          <cell r="C1058" t="str">
            <v>WA2-6726-000N10</v>
          </cell>
          <cell r="D1058" t="str">
            <v>FET ARRAY</v>
          </cell>
          <cell r="E1058" t="str">
            <v>Tranzito tr­êng kiÓu m¶ng</v>
          </cell>
        </row>
        <row r="1059">
          <cell r="B1059" t="str">
            <v>WA2-6943-000009</v>
          </cell>
          <cell r="C1059" t="str">
            <v>WA2-6943-000N09</v>
          </cell>
          <cell r="D1059" t="str">
            <v>CHIP TRANSISTOR (TRANSISTOR)</v>
          </cell>
          <cell r="E1059" t="str">
            <v>Chip tranzitor</v>
          </cell>
        </row>
        <row r="1060">
          <cell r="B1060" t="str">
            <v>WA2-6947-000000</v>
          </cell>
          <cell r="D1060" t="str">
            <v>TRANSISTOR ARRAY</v>
          </cell>
          <cell r="E1060" t="str">
            <v>IC m¶ng transistor</v>
          </cell>
        </row>
        <row r="1061">
          <cell r="B1061" t="str">
            <v>WA2-6947-000009</v>
          </cell>
          <cell r="D1061" t="str">
            <v>TRANSISTOR ARRAY</v>
          </cell>
          <cell r="E1061" t="str">
            <v>IC m¶ng transistor</v>
          </cell>
        </row>
        <row r="1062">
          <cell r="B1062" t="str">
            <v>WA2-7143-000000</v>
          </cell>
          <cell r="C1062" t="str">
            <v>WA2-7143-000N09</v>
          </cell>
          <cell r="D1062" t="str">
            <v xml:space="preserve"> CHIP TRANSISTOR</v>
          </cell>
          <cell r="E1062" t="str">
            <v>Chip tranzitor</v>
          </cell>
        </row>
        <row r="1063">
          <cell r="B1063" t="str">
            <v>WA2-7143-000009</v>
          </cell>
          <cell r="D1063" t="str">
            <v>CHIP TRANSISTOR</v>
          </cell>
          <cell r="E1063" t="str">
            <v>Tranzito kiÓu chÝp</v>
          </cell>
        </row>
        <row r="1064">
          <cell r="B1064" t="str">
            <v>WA2-7144-000000</v>
          </cell>
          <cell r="C1064" t="str">
            <v>WA2-7144-000000</v>
          </cell>
          <cell r="D1064" t="str">
            <v xml:space="preserve"> TRANSISTOR</v>
          </cell>
          <cell r="E1064" t="str">
            <v xml:space="preserve">Tranzito </v>
          </cell>
        </row>
        <row r="1065">
          <cell r="B1065" t="str">
            <v>WA2-7144-000009</v>
          </cell>
          <cell r="D1065" t="str">
            <v>TRANSISTOR(R)</v>
          </cell>
          <cell r="E1065" t="str">
            <v>§Iön trë (R )</v>
          </cell>
        </row>
        <row r="1066">
          <cell r="B1066" t="str">
            <v>WA2-7145-000009</v>
          </cell>
          <cell r="D1066" t="str">
            <v>CHIP TRANSISTOR</v>
          </cell>
          <cell r="E1066" t="str">
            <v>Tranzito kiÓu chÝp</v>
          </cell>
        </row>
        <row r="1067">
          <cell r="B1067" t="str">
            <v>WA2-7151-000000</v>
          </cell>
          <cell r="C1067" t="str">
            <v>WA2-7151-000N09</v>
          </cell>
          <cell r="D1067" t="str">
            <v xml:space="preserve"> CHIP TRANSISTOR</v>
          </cell>
          <cell r="E1067" t="str">
            <v>Chip tranzitor</v>
          </cell>
        </row>
        <row r="1068">
          <cell r="B1068" t="str">
            <v>WA2-7151-000009</v>
          </cell>
          <cell r="D1068" t="str">
            <v>CHIP TRANSISTOR</v>
          </cell>
          <cell r="E1068" t="str">
            <v>Tranzito kiÓu chÝp</v>
          </cell>
        </row>
        <row r="1069">
          <cell r="B1069" t="str">
            <v>WA2-7152-000000</v>
          </cell>
          <cell r="C1069" t="str">
            <v>WA2-7152-000N09</v>
          </cell>
          <cell r="D1069" t="str">
            <v xml:space="preserve"> TRANSISTOR</v>
          </cell>
          <cell r="E1069" t="str">
            <v xml:space="preserve">Tranzito </v>
          </cell>
        </row>
        <row r="1070">
          <cell r="B1070" t="str">
            <v>WA2-7152-000009</v>
          </cell>
          <cell r="D1070" t="str">
            <v>TRANSISTOR(R)</v>
          </cell>
          <cell r="E1070" t="str">
            <v>§Iön trë (R )</v>
          </cell>
        </row>
        <row r="1071">
          <cell r="B1071" t="str">
            <v>WA2-7163-000009</v>
          </cell>
          <cell r="D1071" t="str">
            <v>CHIP TRANSISTOR</v>
          </cell>
          <cell r="E1071" t="str">
            <v>Tranzito kiÓu chÝp</v>
          </cell>
        </row>
        <row r="1072">
          <cell r="B1072" t="str">
            <v>WA4-5423-000000</v>
          </cell>
          <cell r="C1072" t="str">
            <v>WA4-5423-000N09</v>
          </cell>
          <cell r="D1072" t="str">
            <v xml:space="preserve"> OPAMP</v>
          </cell>
          <cell r="E1072" t="str">
            <v>IC khuyÕch ®¹i</v>
          </cell>
        </row>
        <row r="1073">
          <cell r="B1073" t="str">
            <v>WA4-5423-000009</v>
          </cell>
          <cell r="D1073" t="str">
            <v>OPAMP</v>
          </cell>
          <cell r="E1073" t="str">
            <v>KhuÕch ®¹i thuËt to¸n</v>
          </cell>
        </row>
        <row r="1074">
          <cell r="B1074" t="str">
            <v>WA4-5781-000000</v>
          </cell>
          <cell r="C1074" t="str">
            <v>WA4-5781-000N09</v>
          </cell>
          <cell r="D1074" t="str">
            <v xml:space="preserve"> OPAMP</v>
          </cell>
          <cell r="E1074" t="str">
            <v>IC khuyÕch ®¹i</v>
          </cell>
        </row>
        <row r="1075">
          <cell r="B1075" t="str">
            <v>WA4-5781-000009</v>
          </cell>
          <cell r="D1075" t="str">
            <v>OP-AMP</v>
          </cell>
          <cell r="E1075" t="str">
            <v>KhuÕch ®¹i thuËt to¸n</v>
          </cell>
        </row>
        <row r="1076">
          <cell r="B1076" t="str">
            <v>WA4-7311-000000</v>
          </cell>
          <cell r="C1076" t="str">
            <v>WA4-7311-000N09</v>
          </cell>
          <cell r="D1076" t="str">
            <v xml:space="preserve"> TIMER</v>
          </cell>
          <cell r="E1076" t="str">
            <v>Bé ®o thêi gian</v>
          </cell>
        </row>
        <row r="1077">
          <cell r="B1077" t="str">
            <v>WA4-7311-000009</v>
          </cell>
          <cell r="D1077" t="str">
            <v>TIMER</v>
          </cell>
          <cell r="E1077" t="str">
            <v>Bé ®Õm thêi gian</v>
          </cell>
        </row>
        <row r="1078">
          <cell r="B1078" t="str">
            <v>WA4-7606-000009</v>
          </cell>
          <cell r="C1078" t="str">
            <v>WA4-7606-000N09</v>
          </cell>
          <cell r="D1078" t="str">
            <v>REGULATOR IC</v>
          </cell>
          <cell r="E1078" t="str">
            <v>§iÖn trë nhÞªt</v>
          </cell>
        </row>
        <row r="1079">
          <cell r="B1079" t="str">
            <v>WA4-7607-000000</v>
          </cell>
          <cell r="C1079" t="str">
            <v>WA4-7607-000N09</v>
          </cell>
          <cell r="D1079" t="str">
            <v>DRIVER</v>
          </cell>
          <cell r="E1079" t="str">
            <v xml:space="preserve">IC ®iÒu khiÓn </v>
          </cell>
        </row>
        <row r="1080">
          <cell r="B1080" t="str">
            <v>WA4-7607-000009</v>
          </cell>
          <cell r="D1080" t="str">
            <v>DC MOTOR DRIVER IC</v>
          </cell>
          <cell r="E1080" t="str">
            <v>IC ®IÒu khiÓn m« t¬ 1 chiÒu</v>
          </cell>
        </row>
        <row r="1081">
          <cell r="B1081" t="str">
            <v>WA4-7607-000009</v>
          </cell>
          <cell r="D1081" t="str">
            <v>DC MOTOR DRIVER IC</v>
          </cell>
          <cell r="E1081" t="str">
            <v>IC ®IÒu khiÓn m« t¬ 1 chiÒu</v>
          </cell>
        </row>
        <row r="1082">
          <cell r="B1082" t="str">
            <v>WA4-7727-000000</v>
          </cell>
          <cell r="C1082" t="str">
            <v>WA4-7727-000N09</v>
          </cell>
          <cell r="D1082" t="str">
            <v>MOTOR DRIVER</v>
          </cell>
          <cell r="E1082" t="str">
            <v xml:space="preserve">IC ®iÒu khiÓn </v>
          </cell>
        </row>
        <row r="1083">
          <cell r="B1083" t="str">
            <v>WA4-7727-000009</v>
          </cell>
          <cell r="D1083" t="str">
            <v>MOTOR DRIVER IC</v>
          </cell>
          <cell r="E1083" t="str">
            <v>M¹ch tÝch ®IÒu khiÓn m«t¬</v>
          </cell>
        </row>
        <row r="1084">
          <cell r="B1084" t="str">
            <v>WA4-7728-000008</v>
          </cell>
          <cell r="C1084" t="str">
            <v>WA4-7728-000N08</v>
          </cell>
          <cell r="D1084" t="str">
            <v>MOTOR DRIVER IC</v>
          </cell>
          <cell r="E1084" t="str">
            <v>IC ®iÒu khiÓn ®éng c¬</v>
          </cell>
        </row>
        <row r="1085">
          <cell r="B1085" t="str">
            <v>WA4-7764-000009</v>
          </cell>
          <cell r="C1085" t="str">
            <v>WA4-7764-000N09</v>
          </cell>
          <cell r="D1085" t="str">
            <v>MOTOR DRIVER IC</v>
          </cell>
          <cell r="E1085" t="str">
            <v>IC ®iÒu khiÓn ®éng c¬</v>
          </cell>
        </row>
        <row r="1086">
          <cell r="B1086" t="str">
            <v>WA4-8053-000009</v>
          </cell>
          <cell r="D1086" t="str">
            <v>OPAMP</v>
          </cell>
          <cell r="E1086" t="str">
            <v>KhuÕch ®¹i thuËt to¸n</v>
          </cell>
        </row>
        <row r="1087">
          <cell r="B1087" t="str">
            <v>WA4-8072-000000</v>
          </cell>
          <cell r="C1087" t="str">
            <v>WA4-8072-000N09</v>
          </cell>
          <cell r="D1087" t="str">
            <v>DRIVER</v>
          </cell>
          <cell r="E1087" t="str">
            <v xml:space="preserve">IC ®iÒu khiÓn </v>
          </cell>
        </row>
        <row r="1088">
          <cell r="B1088" t="str">
            <v>WA4-8072-000009</v>
          </cell>
          <cell r="D1088" t="str">
            <v>DC MOTOR DRIVER IC</v>
          </cell>
          <cell r="E1088" t="str">
            <v>IC ®IÒu khiÓn m« t¬ 1 chiÒu</v>
          </cell>
        </row>
        <row r="1089">
          <cell r="B1089" t="str">
            <v>WA4-8072-000009</v>
          </cell>
          <cell r="D1089" t="str">
            <v>DC MOTOR DRIVER IC</v>
          </cell>
          <cell r="E1089" t="str">
            <v>IC ®IÒu khiÓn m« t¬ 1 chiÒu</v>
          </cell>
        </row>
        <row r="1090">
          <cell r="B1090" t="str">
            <v>WA4-8074-000009</v>
          </cell>
          <cell r="C1090" t="str">
            <v>WA4-8074-000N09</v>
          </cell>
          <cell r="D1090" t="str">
            <v>REGULATOR IC</v>
          </cell>
          <cell r="E1090" t="str">
            <v>IC t¹o dao ®éng</v>
          </cell>
        </row>
        <row r="1091">
          <cell r="B1091" t="str">
            <v>WA4-8075-000009</v>
          </cell>
          <cell r="C1091" t="str">
            <v>WA4-8075-000N09</v>
          </cell>
          <cell r="D1091" t="str">
            <v>REGULATOR IC</v>
          </cell>
          <cell r="E1091" t="str">
            <v>IC t¹o dao ®éng</v>
          </cell>
        </row>
        <row r="1092">
          <cell r="B1092" t="str">
            <v>WA4-8076-000000</v>
          </cell>
          <cell r="D1092" t="str">
            <v xml:space="preserve"> REGULATOR</v>
          </cell>
          <cell r="E1092" t="str">
            <v xml:space="preserve">§iÖn trë </v>
          </cell>
        </row>
        <row r="1093">
          <cell r="B1093" t="str">
            <v>WA4-8076-000009</v>
          </cell>
          <cell r="D1093" t="str">
            <v>REGULATOR IC</v>
          </cell>
          <cell r="E1093" t="str">
            <v>M¹ch tÝchhîp ®IÒu chØnh</v>
          </cell>
        </row>
        <row r="1094">
          <cell r="B1094" t="str">
            <v>WA7-0428-000000</v>
          </cell>
          <cell r="C1094" t="str">
            <v>WA7-0428-000N09</v>
          </cell>
          <cell r="D1094" t="str">
            <v>EEP-ROM</v>
          </cell>
          <cell r="E1094" t="str">
            <v>Bé nhí ROM cã thÓ xo¸</v>
          </cell>
        </row>
        <row r="1095">
          <cell r="B1095" t="str">
            <v>WA7-0428-000009</v>
          </cell>
          <cell r="D1095" t="str">
            <v>EP-ROM</v>
          </cell>
          <cell r="E1095" t="str">
            <v>Bé nhí ROM cã thÓ xo¸</v>
          </cell>
        </row>
        <row r="1096">
          <cell r="B1096" t="str">
            <v>WA7-0958-000000</v>
          </cell>
          <cell r="C1096" t="str">
            <v>WA7-0958-000N09</v>
          </cell>
          <cell r="D1096" t="str">
            <v>EEP-ROM</v>
          </cell>
          <cell r="E1096" t="str">
            <v>Bé nhí ROM cã thÓ xo¸</v>
          </cell>
        </row>
        <row r="1097">
          <cell r="B1097" t="str">
            <v>WA7-0958-000009</v>
          </cell>
          <cell r="D1097" t="str">
            <v>EP-ROM</v>
          </cell>
          <cell r="E1097" t="str">
            <v>Bé nhí ROM cã thÓ xo¸</v>
          </cell>
        </row>
        <row r="1098">
          <cell r="B1098" t="str">
            <v>WA7-1500-000015</v>
          </cell>
          <cell r="C1098" t="str">
            <v>WA7-1500-000N09</v>
          </cell>
          <cell r="D1098" t="str">
            <v>SDRAM</v>
          </cell>
          <cell r="E1098" t="str">
            <v>Bé nhí RAM</v>
          </cell>
        </row>
        <row r="1099">
          <cell r="B1099" t="str">
            <v>WA7-1610-000009</v>
          </cell>
          <cell r="C1099" t="str">
            <v>WA7-1610-000N09</v>
          </cell>
          <cell r="D1099" t="str">
            <v>EEPROM</v>
          </cell>
          <cell r="E1099" t="str">
            <v>Bé nhí ROM cã thÓ xo¸</v>
          </cell>
        </row>
        <row r="1100">
          <cell r="B1100" t="str">
            <v>WA7-1683-000009</v>
          </cell>
          <cell r="D1100" t="str">
            <v>EEPROM</v>
          </cell>
          <cell r="E1100" t="str">
            <v>Bé nhí ROM cã thÓ xo¸</v>
          </cell>
        </row>
        <row r="1101">
          <cell r="B1101" t="str">
            <v>WA7-1770-000000</v>
          </cell>
          <cell r="C1101" t="str">
            <v>WA7-1770-000N00</v>
          </cell>
          <cell r="D1101" t="str">
            <v>RAM</v>
          </cell>
          <cell r="E1101" t="str">
            <v>IC RAM</v>
          </cell>
        </row>
        <row r="1102">
          <cell r="B1102" t="str">
            <v>WA7-1770-000015</v>
          </cell>
          <cell r="D1102" t="str">
            <v>DRAM</v>
          </cell>
          <cell r="E1102" t="str">
            <v>IC-dram</v>
          </cell>
        </row>
        <row r="1103">
          <cell r="B1103" t="str">
            <v>WA7-1807-000009</v>
          </cell>
          <cell r="C1103" t="str">
            <v>WA7-1683-000N09</v>
          </cell>
          <cell r="D1103" t="str">
            <v>EEPROM</v>
          </cell>
          <cell r="E1103" t="str">
            <v>Bé nhí ROM cã thÓ xo¸</v>
          </cell>
        </row>
        <row r="1104">
          <cell r="B1104" t="str">
            <v>WA7-1997-000000</v>
          </cell>
          <cell r="C1104" t="str">
            <v>WA7-1997-000N00</v>
          </cell>
          <cell r="D1104" t="str">
            <v>RAM</v>
          </cell>
          <cell r="E1104" t="str">
            <v>IC RAM</v>
          </cell>
        </row>
        <row r="1105">
          <cell r="B1105" t="str">
            <v>WA7-1997-000015</v>
          </cell>
          <cell r="D1105" t="str">
            <v>RAM</v>
          </cell>
          <cell r="E1105" t="str">
            <v>Bé nhí truy cËp ngÉu nhiªn</v>
          </cell>
        </row>
        <row r="1106">
          <cell r="B1106" t="str">
            <v>WA7-2124-000000</v>
          </cell>
          <cell r="C1106" t="str">
            <v>WA7-2124-000N00</v>
          </cell>
          <cell r="D1106" t="str">
            <v>CPU  PERIPHEAL</v>
          </cell>
          <cell r="E1106" t="str">
            <v>CPU</v>
          </cell>
        </row>
        <row r="1107">
          <cell r="B1107" t="str">
            <v>WA7-2124-000015</v>
          </cell>
          <cell r="D1107" t="str">
            <v>CPU PERIPHERAL</v>
          </cell>
          <cell r="E1107" t="str">
            <v>Ngo¹i vi CPU</v>
          </cell>
        </row>
        <row r="1108">
          <cell r="B1108" t="str">
            <v>WA7-2147-000000</v>
          </cell>
          <cell r="D1108" t="str">
            <v>D-RAM</v>
          </cell>
          <cell r="E1108" t="str">
            <v>IC-dram</v>
          </cell>
        </row>
        <row r="1109">
          <cell r="B1109" t="str">
            <v>WA7-2147-000000</v>
          </cell>
          <cell r="D1109" t="str">
            <v>RAM</v>
          </cell>
          <cell r="E1109" t="str">
            <v>IC RAM</v>
          </cell>
        </row>
        <row r="1110">
          <cell r="B1110" t="str">
            <v>WA7-2147-000015</v>
          </cell>
          <cell r="D1110" t="str">
            <v>RAM</v>
          </cell>
          <cell r="E1110" t="str">
            <v>Bé nhí truy cËp ngÉu nhiªn</v>
          </cell>
        </row>
        <row r="1111">
          <cell r="B1111" t="str">
            <v>WA7-2196-000000</v>
          </cell>
          <cell r="D1111" t="str">
            <v>IC, OPT-ROM</v>
          </cell>
          <cell r="E1111" t="str">
            <v>Bé nhí ROM OTP</v>
          </cell>
        </row>
        <row r="1112">
          <cell r="B1112" t="str">
            <v>WA7-2254-000015</v>
          </cell>
          <cell r="D1112" t="str">
            <v>RAM</v>
          </cell>
          <cell r="E1112" t="str">
            <v>Bé nhí truy cËp ngÉu nhiªn</v>
          </cell>
        </row>
        <row r="1113">
          <cell r="B1113" t="str">
            <v>WA7-2395-000000</v>
          </cell>
          <cell r="D1113" t="str">
            <v>IC,USB HOST</v>
          </cell>
          <cell r="E1113" t="str">
            <v>IC ®iÒu khiÓn USB</v>
          </cell>
        </row>
        <row r="1114">
          <cell r="B1114" t="str">
            <v>WA7-2395-000015</v>
          </cell>
          <cell r="D1114" t="str">
            <v>LSI</v>
          </cell>
          <cell r="E1114" t="str">
            <v>Bé ®iÒu khiÓn USB</v>
          </cell>
        </row>
        <row r="1115">
          <cell r="B1115" t="str">
            <v>WA7-2474-000000</v>
          </cell>
          <cell r="C1115" t="str">
            <v>WA7-2474-000000</v>
          </cell>
          <cell r="D1115" t="str">
            <v>RAM</v>
          </cell>
          <cell r="E1115" t="str">
            <v>IC RAM</v>
          </cell>
        </row>
        <row r="1116">
          <cell r="B1116" t="str">
            <v>WA7-2555-000009</v>
          </cell>
          <cell r="D1116" t="str">
            <v>EEPROM</v>
          </cell>
          <cell r="E1116" t="str">
            <v>Bé nhí ROM cã thÓ xo¸</v>
          </cell>
        </row>
        <row r="1117">
          <cell r="B1117" t="str">
            <v>WA9-5421-000008</v>
          </cell>
          <cell r="C1117" t="str">
            <v>WA9-5421-000N00</v>
          </cell>
          <cell r="D1117" t="str">
            <v>CONNECTOR</v>
          </cell>
          <cell r="E1117" t="str">
            <v>§Çu nèi</v>
          </cell>
        </row>
        <row r="1118">
          <cell r="B1118" t="str">
            <v>WA9-5460-000008</v>
          </cell>
          <cell r="D1118" t="str">
            <v>CONNECTOR</v>
          </cell>
          <cell r="E1118" t="str">
            <v>§Çu nèi</v>
          </cell>
        </row>
        <row r="1119">
          <cell r="B1119" t="str">
            <v>WAI-6330-000000</v>
          </cell>
          <cell r="C1119" t="str">
            <v>WAI-6330-000N09</v>
          </cell>
          <cell r="D1119" t="str">
            <v xml:space="preserve"> CHIP DIODE</v>
          </cell>
          <cell r="E1119" t="str">
            <v>Chip §i èt</v>
          </cell>
        </row>
        <row r="1120">
          <cell r="B1120" t="str">
            <v>WC2-5113-000000</v>
          </cell>
          <cell r="C1120" t="str">
            <v>WC2-5113-000N00</v>
          </cell>
          <cell r="D1120" t="str">
            <v>SWITCH</v>
          </cell>
          <cell r="E1120" t="str">
            <v>PhÝch c¾m</v>
          </cell>
        </row>
        <row r="1121">
          <cell r="B1121" t="str">
            <v>WC2-5113-000009</v>
          </cell>
          <cell r="D1121" t="str">
            <v>TACT SW</v>
          </cell>
          <cell r="E1121" t="str">
            <v>C«ng t¾c</v>
          </cell>
        </row>
        <row r="1122">
          <cell r="B1122" t="str">
            <v>WC2-5311-000002</v>
          </cell>
          <cell r="C1122" t="str">
            <v>WC2-5311-000N02</v>
          </cell>
          <cell r="D1122" t="str">
            <v>TACT SW</v>
          </cell>
          <cell r="E1122" t="str">
            <v>C«ng t¾c</v>
          </cell>
        </row>
        <row r="1123">
          <cell r="B1123" t="str">
            <v>WC2-5329-000002</v>
          </cell>
          <cell r="D1123" t="str">
            <v>TACT SWITCH</v>
          </cell>
          <cell r="E1123" t="str">
            <v>C«ng t¾c</v>
          </cell>
        </row>
        <row r="1124">
          <cell r="B1124" t="str">
            <v>WC2-5366-000002</v>
          </cell>
          <cell r="C1124" t="str">
            <v>WC2-5366-000N02</v>
          </cell>
          <cell r="D1124" t="str">
            <v>TACT SW</v>
          </cell>
          <cell r="E1124" t="str">
            <v>C«ng t¾c</v>
          </cell>
        </row>
        <row r="1125">
          <cell r="B1125" t="str">
            <v>WC2-5480-000002</v>
          </cell>
          <cell r="D1125" t="str">
            <v>TACT SWITCH</v>
          </cell>
          <cell r="E1125" t="str">
            <v>C«ng t¾c</v>
          </cell>
        </row>
        <row r="1126">
          <cell r="B1126" t="str">
            <v>WC4-5220-000000</v>
          </cell>
          <cell r="D1126" t="str">
            <v>PUSH SW</v>
          </cell>
          <cell r="E1126" t="str">
            <v>C«ng t¾c ®Èy</v>
          </cell>
        </row>
        <row r="1127">
          <cell r="B1127" t="str">
            <v>WC4-5229-000000</v>
          </cell>
          <cell r="C1127" t="str">
            <v>WC4-5229-000N00</v>
          </cell>
          <cell r="D1127" t="str">
            <v>SWITCH</v>
          </cell>
          <cell r="E1127" t="str">
            <v>PhÝch c¾m</v>
          </cell>
        </row>
        <row r="1128">
          <cell r="B1128" t="str">
            <v>WD1-5059-000004</v>
          </cell>
          <cell r="C1128" t="str">
            <v>WD1-5059-000N04</v>
          </cell>
          <cell r="D1128" t="str">
            <v>FUSE</v>
          </cell>
          <cell r="E1128" t="str">
            <v>CÇu ch×</v>
          </cell>
        </row>
        <row r="1129">
          <cell r="B1129" t="str">
            <v>WD9-5112-000000</v>
          </cell>
          <cell r="D1129" t="str">
            <v>BATTERY HOLDER</v>
          </cell>
          <cell r="E1129" t="str">
            <v>GI¸ ®ì pin</v>
          </cell>
        </row>
        <row r="1130">
          <cell r="B1130" t="str">
            <v>WE8-5478-000009</v>
          </cell>
          <cell r="C1130" t="str">
            <v>WE8-5478-000N09</v>
          </cell>
          <cell r="D1130" t="str">
            <v>CHIP FERRITE BEAD</v>
          </cell>
          <cell r="E1130" t="str">
            <v>ChÝp läc nhiÔu</v>
          </cell>
        </row>
        <row r="1131">
          <cell r="B1131" t="str">
            <v>WE8-5530-000000</v>
          </cell>
          <cell r="D1131" t="str">
            <v>FFC CORE (TAIYO YUDEN)</v>
          </cell>
          <cell r="E1131" t="str">
            <v>Lâi c¸p</v>
          </cell>
        </row>
        <row r="1132">
          <cell r="B1132" t="str">
            <v>WE8-5571-000009</v>
          </cell>
          <cell r="C1132" t="str">
            <v>WE8-5571-000N09</v>
          </cell>
          <cell r="D1132" t="str">
            <v>CHIP FERRITE BEAD</v>
          </cell>
          <cell r="E1132" t="str">
            <v>ChÝp läc nhiÔu</v>
          </cell>
        </row>
        <row r="1133">
          <cell r="B1133" t="str">
            <v>WE8-5625-000009</v>
          </cell>
          <cell r="C1133" t="str">
            <v>WE8-5625-000N09</v>
          </cell>
          <cell r="D1133" t="str">
            <v>CHIP FERRITE BEAD</v>
          </cell>
          <cell r="E1133" t="str">
            <v>ChÝp läc nhiÔu</v>
          </cell>
        </row>
        <row r="1134">
          <cell r="B1134" t="str">
            <v>WE8-5626-000009</v>
          </cell>
          <cell r="C1134" t="str">
            <v>WE8-5626-000N09</v>
          </cell>
          <cell r="D1134" t="str">
            <v>CHIP FERRITE BEAD</v>
          </cell>
          <cell r="E1134" t="str">
            <v>ChÝp läc nhiÔu</v>
          </cell>
        </row>
        <row r="1135">
          <cell r="B1135" t="str">
            <v>WE8-5746-000000</v>
          </cell>
          <cell r="C1135" t="str">
            <v xml:space="preserve">WE8-5746-000N09 </v>
          </cell>
          <cell r="D1135" t="str">
            <v xml:space="preserve"> LINE FILTER</v>
          </cell>
          <cell r="E1135" t="str">
            <v>Bé läc</v>
          </cell>
        </row>
        <row r="1136">
          <cell r="B1136" t="str">
            <v>WE8-5746-000009</v>
          </cell>
          <cell r="D1136" t="str">
            <v>LINE FILTER</v>
          </cell>
          <cell r="E1136" t="str">
            <v>Läc nhiÔu</v>
          </cell>
        </row>
        <row r="1137">
          <cell r="B1137" t="str">
            <v>WE8-5790-000009</v>
          </cell>
          <cell r="C1137" t="str">
            <v>WE8-5790-000N09</v>
          </cell>
          <cell r="D1137" t="str">
            <v>CHIP FERRITE BEAD (INDUCTOR)</v>
          </cell>
          <cell r="E1137" t="str">
            <v>ChÝp läc nhiÔu</v>
          </cell>
        </row>
        <row r="1138">
          <cell r="B1138" t="str">
            <v>WE8-5827-000009</v>
          </cell>
          <cell r="C1138" t="str">
            <v>WE8-5827-000N09</v>
          </cell>
          <cell r="D1138" t="str">
            <v>CHIP FERRITE BEAD</v>
          </cell>
          <cell r="E1138" t="str">
            <v>ChÝp läc nhiÔu</v>
          </cell>
        </row>
        <row r="1139">
          <cell r="B1139" t="str">
            <v>WE8-5882-000009</v>
          </cell>
          <cell r="C1139" t="str">
            <v>WE8-5882-000N09</v>
          </cell>
          <cell r="D1139" t="str">
            <v>CHIP FERRITE BEAD</v>
          </cell>
          <cell r="E1139" t="str">
            <v>ChÝp läc nhiÔu</v>
          </cell>
        </row>
        <row r="1140">
          <cell r="B1140" t="str">
            <v>WE8-6023-000000</v>
          </cell>
          <cell r="C1140" t="str">
            <v xml:space="preserve">WE8-6023-000N09 </v>
          </cell>
          <cell r="D1140" t="str">
            <v xml:space="preserve"> LINE FILTER</v>
          </cell>
          <cell r="E1140" t="str">
            <v>Bé läc</v>
          </cell>
        </row>
        <row r="1141">
          <cell r="B1141" t="str">
            <v>WE8-6031-000000</v>
          </cell>
          <cell r="D1141" t="str">
            <v>RING CORE</v>
          </cell>
          <cell r="E1141" t="str">
            <v>Lâi c¸p</v>
          </cell>
        </row>
        <row r="1142">
          <cell r="B1142" t="str">
            <v>WE8-6039-000000</v>
          </cell>
          <cell r="C1142" t="str">
            <v>WE8-6039-000N09</v>
          </cell>
          <cell r="D1142" t="str">
            <v xml:space="preserve"> LINE FILTER</v>
          </cell>
          <cell r="E1142" t="str">
            <v>Bé läc</v>
          </cell>
        </row>
        <row r="1143">
          <cell r="B1143" t="str">
            <v>WE8-6045-000000</v>
          </cell>
          <cell r="C1143" t="str">
            <v>WE8-6045-000N00</v>
          </cell>
          <cell r="D1143" t="str">
            <v>CORE</v>
          </cell>
          <cell r="E1143" t="str">
            <v>Lâi c¸p</v>
          </cell>
        </row>
        <row r="1144">
          <cell r="B1144" t="str">
            <v>WE8-6050-000000</v>
          </cell>
          <cell r="D1144" t="str">
            <v>FFC CORE (COILS)</v>
          </cell>
          <cell r="E1144" t="str">
            <v>Lâi c¸p</v>
          </cell>
        </row>
        <row r="1145">
          <cell r="B1145" t="str">
            <v>WE8-6074-000000</v>
          </cell>
          <cell r="C1145" t="str">
            <v>WE8-6074-000N00</v>
          </cell>
          <cell r="D1145" t="str">
            <v xml:space="preserve">FPC CORE </v>
          </cell>
          <cell r="E1145" t="str">
            <v>Lâi c¸p FPC</v>
          </cell>
        </row>
        <row r="1146">
          <cell r="B1146" t="str">
            <v>WG1-5702-000009</v>
          </cell>
          <cell r="C1146" t="str">
            <v>WG1-5702-000N09</v>
          </cell>
          <cell r="D1146" t="str">
            <v>CHIP LED DIODE</v>
          </cell>
          <cell r="E1146" t="str">
            <v>§i èt ph¸t s¸ng</v>
          </cell>
        </row>
        <row r="1147">
          <cell r="B1147" t="str">
            <v>WG1-5702-000009</v>
          </cell>
          <cell r="C1147" t="str">
            <v>WG1-5702-000N09</v>
          </cell>
          <cell r="D1147" t="str">
            <v>CHIP LED DIODE</v>
          </cell>
          <cell r="E1147" t="str">
            <v>Chip ®i èt ph¸t s¸ng</v>
          </cell>
        </row>
        <row r="1148">
          <cell r="B1148" t="str">
            <v>WG1-5814-000009</v>
          </cell>
          <cell r="D1148" t="str">
            <v>LED ARRAY</v>
          </cell>
          <cell r="E1148" t="str">
            <v>Khèi ®Ìn LED</v>
          </cell>
        </row>
        <row r="1149">
          <cell r="B1149" t="str">
            <v>WG2-5157-000009</v>
          </cell>
          <cell r="D1149" t="str">
            <v>CHIP LED</v>
          </cell>
          <cell r="E1149" t="str">
            <v>§i «t ph¸t s¸ng</v>
          </cell>
        </row>
        <row r="1150">
          <cell r="B1150" t="str">
            <v>WG2-5158-000009</v>
          </cell>
          <cell r="C1150" t="str">
            <v>WG2-5158-000N09</v>
          </cell>
          <cell r="D1150" t="str">
            <v>CHIP LED DIODE</v>
          </cell>
          <cell r="E1150" t="str">
            <v>ChÝp ®i èt ph¸t s¸ng</v>
          </cell>
        </row>
        <row r="1151">
          <cell r="B1151" t="str">
            <v>WG8-5255-000000</v>
          </cell>
          <cell r="C1151" t="str">
            <v>WG8-5255-000N00</v>
          </cell>
          <cell r="D1151" t="str">
            <v>PHOTO INTERRUPTER</v>
          </cell>
          <cell r="E1151" t="str">
            <v>Bé phËn ng¾t ®iÖn</v>
          </cell>
        </row>
        <row r="1152">
          <cell r="B1152" t="str">
            <v>WG8-5356-000000</v>
          </cell>
          <cell r="C1152" t="str">
            <v>WG8-5356-000N00</v>
          </cell>
          <cell r="D1152" t="str">
            <v>PHOTO INTERRUPTER</v>
          </cell>
          <cell r="E1152" t="str">
            <v>Bé phËn ng¾t ®iÖn</v>
          </cell>
        </row>
        <row r="1153">
          <cell r="B1153" t="str">
            <v>WG8-5357-000000</v>
          </cell>
          <cell r="C1153" t="str">
            <v>WG8-5357-000N00</v>
          </cell>
          <cell r="D1153" t="str">
            <v>PHOTO INTERRUPTER</v>
          </cell>
          <cell r="E1153" t="str">
            <v>Bé phËn ng¾t ®iÖn</v>
          </cell>
        </row>
        <row r="1154">
          <cell r="B1154" t="str">
            <v>WG8-5454-000000</v>
          </cell>
          <cell r="D1154" t="str">
            <v>PHOTO INTERRUPTER</v>
          </cell>
          <cell r="E1154" t="str">
            <v>Bé ng¾t quang</v>
          </cell>
        </row>
        <row r="1155">
          <cell r="B1155" t="str">
            <v>WG8-5454-000000</v>
          </cell>
          <cell r="D1155" t="str">
            <v>PHOTO INTERRUPTER</v>
          </cell>
          <cell r="E1155" t="str">
            <v>Bé ng¾t quang</v>
          </cell>
        </row>
        <row r="1156">
          <cell r="B1156" t="str">
            <v>WG8-5491-000000</v>
          </cell>
          <cell r="C1156" t="str">
            <v>WG8-5491-000N00</v>
          </cell>
          <cell r="D1156" t="str">
            <v>PHOTO INTERRUPTER</v>
          </cell>
          <cell r="E1156" t="str">
            <v>Bé phËn ng¾t ®iÖn</v>
          </cell>
        </row>
        <row r="1157">
          <cell r="B1157" t="str">
            <v>WG8-5493-000008</v>
          </cell>
          <cell r="C1157" t="str">
            <v>WG8-5493-000N08</v>
          </cell>
          <cell r="D1157" t="str">
            <v xml:space="preserve">ENCODER </v>
          </cell>
          <cell r="E1157" t="str">
            <v>Bé phËn gi¶i m·</v>
          </cell>
        </row>
        <row r="1158">
          <cell r="B1158" t="str">
            <v>WG8-5505-000000</v>
          </cell>
          <cell r="D1158" t="str">
            <v>PHOTO INTERRUPTER</v>
          </cell>
          <cell r="E1158" t="str">
            <v>Bé phËn ng¾t ®iÖn</v>
          </cell>
        </row>
        <row r="1159">
          <cell r="B1159" t="str">
            <v>WG8-5558-000000</v>
          </cell>
          <cell r="D1159" t="str">
            <v>PHOTO INTERRUPTER</v>
          </cell>
          <cell r="E1159" t="str">
            <v>Bé phËn ng¾t ®iÖn</v>
          </cell>
        </row>
        <row r="1160">
          <cell r="B1160" t="str">
            <v>WG8-5562-000000</v>
          </cell>
          <cell r="D1160" t="str">
            <v>IC PHOTO INTERRUPTER</v>
          </cell>
          <cell r="E1160" t="str">
            <v>Bé phËn ng¾t ®iÖn IC</v>
          </cell>
        </row>
        <row r="1161">
          <cell r="B1161" t="str">
            <v>WG8-5562-000008</v>
          </cell>
          <cell r="D1161" t="str">
            <v>LINEAR ENCODER</v>
          </cell>
          <cell r="E1161" t="str">
            <v>Chip gi¶i m· tuyÕn tÝnh</v>
          </cell>
        </row>
        <row r="1162">
          <cell r="B1162" t="str">
            <v>WG8-5568-000000</v>
          </cell>
          <cell r="D1162" t="str">
            <v>PHOTO INTERRUPTER</v>
          </cell>
          <cell r="E1162" t="str">
            <v>Bé phËn ng¾t ®iÖn</v>
          </cell>
        </row>
        <row r="1163">
          <cell r="B1163" t="str">
            <v>WG8-5569-000009</v>
          </cell>
          <cell r="D1163" t="str">
            <v>IRDA</v>
          </cell>
          <cell r="E1163" t="str">
            <v>Khèi hång ngo¹i</v>
          </cell>
        </row>
        <row r="1164">
          <cell r="B1164" t="str">
            <v>WG8-5572-000008</v>
          </cell>
          <cell r="D1164" t="str">
            <v>LINEAR ENCODER</v>
          </cell>
          <cell r="E1164" t="str">
            <v>Chip gi¶i m· tuyÕn tÝnh</v>
          </cell>
        </row>
        <row r="1165">
          <cell r="B1165" t="str">
            <v>WK1-5142-000000</v>
          </cell>
          <cell r="C1165" t="str">
            <v>WK1-5142-000N00</v>
          </cell>
          <cell r="D1165" t="str">
            <v>LI-BATTERY</v>
          </cell>
          <cell r="E1165" t="str">
            <v>Pin</v>
          </cell>
        </row>
        <row r="1166">
          <cell r="B1166" t="str">
            <v>WK2-5587-000000</v>
          </cell>
          <cell r="D1166" t="str">
            <v>XTAL OSCILLATOR</v>
          </cell>
          <cell r="E1166" t="str">
            <v>T¹o dao ®éng XTAL</v>
          </cell>
        </row>
        <row r="1167">
          <cell r="B1167" t="str">
            <v>WK2-5587-000000</v>
          </cell>
          <cell r="D1167" t="str">
            <v>XTAL OSCILLATOR</v>
          </cell>
          <cell r="E1167" t="str">
            <v>T¹o dao ®éng XTAL</v>
          </cell>
        </row>
        <row r="1168">
          <cell r="B1168" t="str">
            <v>WK2-6002-000009</v>
          </cell>
          <cell r="C1168" t="str">
            <v>WK2-6002-000N09</v>
          </cell>
          <cell r="D1168" t="str">
            <v>CERAMIC OSCILLATOR</v>
          </cell>
          <cell r="E1168" t="str">
            <v>Bé phËn dao ®éng</v>
          </cell>
        </row>
        <row r="1169">
          <cell r="B1169" t="str">
            <v>WK2-6002-000009</v>
          </cell>
          <cell r="C1169" t="str">
            <v>WK2-6002-000N09</v>
          </cell>
          <cell r="D1169" t="str">
            <v>CERAMIC OSCILLATOR</v>
          </cell>
          <cell r="E1169" t="str">
            <v>Bé phËn dao ®éng</v>
          </cell>
        </row>
        <row r="1170">
          <cell r="B1170" t="str">
            <v>WK2-6378-000000</v>
          </cell>
          <cell r="D1170" t="str">
            <v>XTAL OSCILLATOR</v>
          </cell>
          <cell r="E1170" t="str">
            <v xml:space="preserve"> XTAL Dao ®éng</v>
          </cell>
        </row>
        <row r="1171">
          <cell r="B1171" t="str">
            <v>WK2-6378-000000</v>
          </cell>
          <cell r="D1171" t="str">
            <v>XTAL OSCILLATOR</v>
          </cell>
          <cell r="E1171" t="str">
            <v xml:space="preserve"> XTAL Dao ®éng</v>
          </cell>
        </row>
        <row r="1172">
          <cell r="B1172" t="str">
            <v>WK2-6378-000002</v>
          </cell>
          <cell r="D1172" t="str">
            <v>XTAL OSCILLATOR</v>
          </cell>
          <cell r="E1172" t="str">
            <v xml:space="preserve"> XTAL Dao ®éng</v>
          </cell>
        </row>
        <row r="1173">
          <cell r="B1173" t="str">
            <v>WK2-6378-000002</v>
          </cell>
          <cell r="D1173" t="str">
            <v>XTAL OSCILLATOR</v>
          </cell>
          <cell r="E1173" t="str">
            <v xml:space="preserve"> XTAL Dao ®éng</v>
          </cell>
        </row>
        <row r="1174">
          <cell r="B1174" t="str">
            <v>WK2-6380-000009</v>
          </cell>
          <cell r="D1174" t="str">
            <v>CERAMIC OSCILLATOR</v>
          </cell>
          <cell r="E1174" t="str">
            <v>Bé phËn dao ®éng</v>
          </cell>
        </row>
        <row r="1175">
          <cell r="B1175" t="str">
            <v>WK2-6380-000009</v>
          </cell>
          <cell r="D1175" t="str">
            <v>CERAMIC OSCILLATOR</v>
          </cell>
          <cell r="E1175" t="str">
            <v>Bé phËn dao ®éng</v>
          </cell>
        </row>
        <row r="1176">
          <cell r="B1176" t="str">
            <v>WP2-5104-000009</v>
          </cell>
          <cell r="C1176" t="str">
            <v>WP2-5104-000N09</v>
          </cell>
          <cell r="D1176" t="str">
            <v>THERMISTOR</v>
          </cell>
          <cell r="E1176" t="str">
            <v>§iÖn trë nhÞªt</v>
          </cell>
        </row>
        <row r="1177">
          <cell r="B1177" t="str">
            <v>WP2-5104-000009</v>
          </cell>
          <cell r="C1177" t="str">
            <v>WP2-5104-000N09</v>
          </cell>
          <cell r="D1177" t="str">
            <v>THERMISTOR</v>
          </cell>
          <cell r="E1177" t="str">
            <v>§iÖn trë nhÞªt</v>
          </cell>
        </row>
        <row r="1178">
          <cell r="B1178" t="str">
            <v>WP2-5106-000009</v>
          </cell>
          <cell r="D1178" t="str">
            <v>CHIP THERMISTER</v>
          </cell>
          <cell r="E1178" t="str">
            <v>Chip c¶m nhiÖt</v>
          </cell>
        </row>
        <row r="1179">
          <cell r="B1179" t="str">
            <v>WP2-5106-000009</v>
          </cell>
          <cell r="D1179" t="str">
            <v>CHIP THERMISTER</v>
          </cell>
          <cell r="E1179" t="str">
            <v>Chip c¶m nhiÖt</v>
          </cell>
        </row>
        <row r="1180">
          <cell r="B1180" t="str">
            <v>WP2-5108-000009</v>
          </cell>
          <cell r="C1180" t="str">
            <v>WP2-5108-000N09</v>
          </cell>
          <cell r="D1180" t="str">
            <v>THERMISTOR</v>
          </cell>
          <cell r="E1180" t="str">
            <v>§iÖn trë nhÞªt</v>
          </cell>
        </row>
        <row r="1181">
          <cell r="B1181" t="str">
            <v>WP2-5108-000009</v>
          </cell>
          <cell r="C1181" t="str">
            <v>WP2-5108-000N09</v>
          </cell>
          <cell r="D1181" t="str">
            <v>THERMISTOR</v>
          </cell>
          <cell r="E1181" t="str">
            <v>§iÖn trë nhÞªt</v>
          </cell>
        </row>
        <row r="1182">
          <cell r="B1182" t="str">
            <v>WP2-5140-000000</v>
          </cell>
          <cell r="C1182" t="str">
            <v xml:space="preserve">WP2-5140-000N09 </v>
          </cell>
          <cell r="D1182" t="str">
            <v xml:space="preserve"> THERMISTOR</v>
          </cell>
          <cell r="E1182" t="str">
            <v>§iÖn trë nhÞªt</v>
          </cell>
        </row>
        <row r="1183">
          <cell r="B1183" t="str">
            <v>WP2-5140-000000</v>
          </cell>
          <cell r="C1183" t="str">
            <v xml:space="preserve">WP2-5140-000N09 </v>
          </cell>
          <cell r="D1183" t="str">
            <v xml:space="preserve"> THERMISTOR</v>
          </cell>
          <cell r="E1183" t="str">
            <v>§iÖn trë nhÞªt</v>
          </cell>
        </row>
        <row r="1184">
          <cell r="B1184" t="str">
            <v>WP2-5140-000009</v>
          </cell>
          <cell r="D1184" t="str">
            <v>POSITIVE THERMISTOR</v>
          </cell>
          <cell r="E1184" t="str">
            <v>§iÖn trë nhiÖt</v>
          </cell>
        </row>
        <row r="1185">
          <cell r="B1185" t="str">
            <v>WP2-5140-000009</v>
          </cell>
          <cell r="D1185" t="str">
            <v>POSITIVE THERMISTOR</v>
          </cell>
          <cell r="E1185" t="str">
            <v>§iÖn trë nhiÖt</v>
          </cell>
        </row>
        <row r="1186">
          <cell r="B1186" t="str">
            <v>WS1-5799-000000</v>
          </cell>
          <cell r="C1186" t="str">
            <v>WS1-5799-000N00</v>
          </cell>
          <cell r="D1186" t="str">
            <v>USB CONNECTOR</v>
          </cell>
          <cell r="E1186" t="str">
            <v>§Çu nèi USB</v>
          </cell>
        </row>
        <row r="1187">
          <cell r="B1187" t="str">
            <v>WS1-5799-000000</v>
          </cell>
          <cell r="C1187" t="str">
            <v>WS1-5799-000N00</v>
          </cell>
          <cell r="D1187" t="str">
            <v>USB CONNECTOR</v>
          </cell>
          <cell r="E1187" t="str">
            <v>§Çu nèi USB</v>
          </cell>
        </row>
        <row r="1188">
          <cell r="B1188" t="str">
            <v>WS1-6009-000000</v>
          </cell>
          <cell r="D1188" t="str">
            <v>USB CONNECTOR</v>
          </cell>
          <cell r="E1188" t="str">
            <v>§Çu nèi USB</v>
          </cell>
        </row>
        <row r="1189">
          <cell r="B1189" t="str">
            <v>WS1-6009-000000</v>
          </cell>
          <cell r="D1189" t="str">
            <v>USB CONNECTOR</v>
          </cell>
          <cell r="E1189" t="str">
            <v>§Çu nèi USB</v>
          </cell>
        </row>
        <row r="1190">
          <cell r="B1190" t="str">
            <v>WS1-6088-000000</v>
          </cell>
          <cell r="C1190" t="str">
            <v>UB323-4K5100</v>
          </cell>
          <cell r="D1190" t="str">
            <v>USB CONNECTOR</v>
          </cell>
          <cell r="E1190" t="str">
            <v>§Çu nèi USB</v>
          </cell>
        </row>
        <row r="1191">
          <cell r="B1191" t="str">
            <v>WS1-6088-000000</v>
          </cell>
          <cell r="C1191" t="str">
            <v>UB323-4K5100</v>
          </cell>
          <cell r="D1191" t="str">
            <v>USB CONNECTOR</v>
          </cell>
          <cell r="E1191" t="str">
            <v>§Çu nèi USB</v>
          </cell>
        </row>
        <row r="1192">
          <cell r="B1192" t="str">
            <v>WS1-6100-000000</v>
          </cell>
          <cell r="D1192" t="str">
            <v>CONNECTOR</v>
          </cell>
          <cell r="E1192" t="str">
            <v>§Çu nèi</v>
          </cell>
        </row>
        <row r="1193">
          <cell r="B1193" t="str">
            <v>WS1-6100-000000</v>
          </cell>
          <cell r="D1193" t="str">
            <v>CONNECTOR</v>
          </cell>
          <cell r="E1193" t="str">
            <v>§Çu nèi</v>
          </cell>
        </row>
        <row r="1194">
          <cell r="B1194" t="str">
            <v>WS1-6101-000000</v>
          </cell>
          <cell r="D1194" t="str">
            <v>USB CONNECTOR</v>
          </cell>
          <cell r="E1194" t="str">
            <v>Dêu nèi cæng USB</v>
          </cell>
        </row>
        <row r="1195">
          <cell r="B1195" t="str">
            <v>WS1-6101-000000</v>
          </cell>
          <cell r="D1195" t="str">
            <v>USB CONNECTOR</v>
          </cell>
          <cell r="E1195" t="str">
            <v>Dêu nèi cæng USB</v>
          </cell>
        </row>
        <row r="1196">
          <cell r="B1196" t="str">
            <v>WS1-6121-000000</v>
          </cell>
          <cell r="D1196" t="str">
            <v>USB CONNECTOR</v>
          </cell>
          <cell r="E1196" t="str">
            <v>§Çu nèi USB</v>
          </cell>
        </row>
        <row r="1197">
          <cell r="B1197" t="str">
            <v>WS1-6121-000000</v>
          </cell>
          <cell r="D1197" t="str">
            <v>USB CONNECTOR</v>
          </cell>
          <cell r="E1197" t="str">
            <v>§Çu nèi USB</v>
          </cell>
        </row>
        <row r="1198">
          <cell r="B1198" t="str">
            <v>WS1-6122-000000</v>
          </cell>
          <cell r="D1198" t="str">
            <v>USB CONNECTOR</v>
          </cell>
          <cell r="E1198" t="str">
            <v>Cæng nèi USB</v>
          </cell>
        </row>
        <row r="1199">
          <cell r="B1199" t="str">
            <v>WS1-6122-000000</v>
          </cell>
          <cell r="D1199" t="str">
            <v>USB CONNECTOR</v>
          </cell>
          <cell r="E1199" t="str">
            <v>Cæng nèi USB</v>
          </cell>
        </row>
        <row r="1200">
          <cell r="B1200" t="str">
            <v>WS1-6124-000000</v>
          </cell>
          <cell r="D1200" t="str">
            <v>DC JACK</v>
          </cell>
          <cell r="E1200" t="str">
            <v>J¾c c¾m mét chiÒu</v>
          </cell>
        </row>
        <row r="1201">
          <cell r="B1201" t="str">
            <v>WS1-6124-000000</v>
          </cell>
          <cell r="D1201" t="str">
            <v>DC JACK</v>
          </cell>
          <cell r="E1201" t="str">
            <v>J¾c c¾m mét chiÒu</v>
          </cell>
        </row>
        <row r="1202">
          <cell r="B1202" t="str">
            <v>WS1-6148-000000</v>
          </cell>
          <cell r="D1202" t="str">
            <v>USB CONNECTOR</v>
          </cell>
          <cell r="E1202" t="str">
            <v>§Çu nèi</v>
          </cell>
        </row>
        <row r="1203">
          <cell r="B1203" t="str">
            <v>WS1-6148-000000</v>
          </cell>
          <cell r="D1203" t="str">
            <v>USB CONNECTOR</v>
          </cell>
          <cell r="E1203" t="str">
            <v>§Çu nèi</v>
          </cell>
        </row>
        <row r="1204">
          <cell r="B1204" t="str">
            <v>WS1-6169-000000</v>
          </cell>
          <cell r="D1204" t="str">
            <v>DC JACK</v>
          </cell>
          <cell r="E1204" t="str">
            <v>J¾c c¾m mét chiÒu</v>
          </cell>
        </row>
        <row r="1205">
          <cell r="B1205" t="str">
            <v>WS3-5797-000000</v>
          </cell>
          <cell r="D1205" t="str">
            <v>DC JACK</v>
          </cell>
          <cell r="E1205" t="str">
            <v>J¾c c¾m mét chiÒu</v>
          </cell>
        </row>
        <row r="1206">
          <cell r="B1206" t="str">
            <v>WS3-5797-000000</v>
          </cell>
          <cell r="D1206" t="str">
            <v>DC JACK</v>
          </cell>
          <cell r="E1206" t="str">
            <v>J¾c c¾m mét chiÒu</v>
          </cell>
        </row>
        <row r="1207">
          <cell r="B1207" t="str">
            <v>WT2-0030-000000</v>
          </cell>
          <cell r="D1207" t="str">
            <v>BAND FOR WIRE (TIE  CABLE)</v>
          </cell>
          <cell r="E1207" t="str">
            <v>D©y thÝt</v>
          </cell>
        </row>
        <row r="1208">
          <cell r="B1208" t="str">
            <v>WT2-0030-000000</v>
          </cell>
          <cell r="D1208" t="str">
            <v>BAND FOR WIRE (TIE  CABLE)</v>
          </cell>
          <cell r="E1208" t="str">
            <v>D©y thÝt</v>
          </cell>
        </row>
        <row r="1209">
          <cell r="B1209" t="str">
            <v>WT2-0387-000000</v>
          </cell>
          <cell r="D1209" t="str">
            <v>WIRE CLAMP</v>
          </cell>
          <cell r="E1209" t="str">
            <v>Nhùa kÑp d©y</v>
          </cell>
        </row>
        <row r="1210">
          <cell r="B1210" t="str">
            <v>WT2-0387-000000</v>
          </cell>
          <cell r="D1210" t="str">
            <v>WIRE CLAMP</v>
          </cell>
          <cell r="E1210" t="str">
            <v>Nhùa kÑp d©y</v>
          </cell>
        </row>
        <row r="1211">
          <cell r="B1211" t="str">
            <v>WT3-5119-000000</v>
          </cell>
          <cell r="D1211" t="str">
            <v>POWER CORD</v>
          </cell>
          <cell r="E1211" t="str">
            <v>D©y nguån</v>
          </cell>
        </row>
        <row r="1212">
          <cell r="B1212" t="str">
            <v>WT3-5119-000000</v>
          </cell>
          <cell r="D1212" t="str">
            <v>POWER CORD</v>
          </cell>
          <cell r="E1212" t="str">
            <v>D©y nguån</v>
          </cell>
        </row>
        <row r="1213">
          <cell r="B1213" t="str">
            <v>WT3-5120-000000</v>
          </cell>
          <cell r="C1213" t="str">
            <v>WT3-5120-000N00</v>
          </cell>
          <cell r="D1213" t="str">
            <v>POWER CORD</v>
          </cell>
          <cell r="E1213" t="str">
            <v>D©y nguån</v>
          </cell>
        </row>
        <row r="1214">
          <cell r="B1214" t="str">
            <v>WT3-5120-000000</v>
          </cell>
          <cell r="C1214" t="str">
            <v>WT3-5120-000N00</v>
          </cell>
          <cell r="D1214" t="str">
            <v>POWER CORD</v>
          </cell>
          <cell r="E1214" t="str">
            <v>D©y nguån</v>
          </cell>
        </row>
        <row r="1215">
          <cell r="B1215" t="str">
            <v>WT3-5121-000000</v>
          </cell>
          <cell r="D1215" t="str">
            <v>POWER CORD</v>
          </cell>
          <cell r="E1215" t="str">
            <v>D©y nguån</v>
          </cell>
        </row>
        <row r="1216">
          <cell r="B1216" t="str">
            <v>WT3-5121-000000</v>
          </cell>
          <cell r="D1216" t="str">
            <v>POWER CORD</v>
          </cell>
          <cell r="E1216" t="str">
            <v>D©y nguån</v>
          </cell>
        </row>
        <row r="1217">
          <cell r="B1217" t="str">
            <v>WT3-5122-000000</v>
          </cell>
          <cell r="D1217" t="str">
            <v>POWER CORD</v>
          </cell>
          <cell r="E1217" t="str">
            <v>D©y nguån</v>
          </cell>
        </row>
        <row r="1218">
          <cell r="B1218" t="str">
            <v>WT3-5122-000000</v>
          </cell>
          <cell r="D1218" t="str">
            <v>POWER CORD</v>
          </cell>
          <cell r="E1218" t="str">
            <v>D©y nguån</v>
          </cell>
        </row>
        <row r="1219">
          <cell r="B1219" t="str">
            <v>WT3-5123-000000</v>
          </cell>
          <cell r="D1219" t="str">
            <v>POWER CORD</v>
          </cell>
          <cell r="E1219" t="str">
            <v>D©y nguån</v>
          </cell>
        </row>
        <row r="1220">
          <cell r="B1220" t="str">
            <v>WT3-5123-000000</v>
          </cell>
          <cell r="D1220" t="str">
            <v>POWER CORD</v>
          </cell>
          <cell r="E1220" t="str">
            <v>D©y nguån</v>
          </cell>
        </row>
        <row r="1221">
          <cell r="B1221" t="str">
            <v>WT3-5124-000000</v>
          </cell>
          <cell r="D1221" t="str">
            <v>POWER CORD</v>
          </cell>
          <cell r="E1221" t="str">
            <v>D©y nguån</v>
          </cell>
        </row>
        <row r="1222">
          <cell r="B1222" t="str">
            <v>WT3-5124-000000</v>
          </cell>
          <cell r="D1222" t="str">
            <v>POWER CORD</v>
          </cell>
          <cell r="E1222" t="str">
            <v>D©y nguån</v>
          </cell>
        </row>
        <row r="1223">
          <cell r="B1223" t="str">
            <v>WT3-5132-000000</v>
          </cell>
          <cell r="D1223" t="str">
            <v>POWER CORD</v>
          </cell>
          <cell r="E1223" t="str">
            <v>D©y nguån</v>
          </cell>
        </row>
        <row r="1224">
          <cell r="B1224" t="str">
            <v>WT3-5132-000000</v>
          </cell>
          <cell r="D1224" t="str">
            <v>POWER CORD</v>
          </cell>
          <cell r="E1224" t="str">
            <v>D©y nguån</v>
          </cell>
        </row>
        <row r="1225">
          <cell r="B1225" t="str">
            <v>WT3-5133-000000</v>
          </cell>
          <cell r="D1225" t="str">
            <v>POWER CORD</v>
          </cell>
          <cell r="E1225" t="str">
            <v>D©y nguån</v>
          </cell>
        </row>
        <row r="1226">
          <cell r="B1226" t="str">
            <v>WT3-5133-000000</v>
          </cell>
          <cell r="D1226" t="str">
            <v>POWER CORD</v>
          </cell>
          <cell r="E1226" t="str">
            <v>D©y nguån</v>
          </cell>
        </row>
        <row r="1227">
          <cell r="B1227" t="str">
            <v>WT3-5134-000000</v>
          </cell>
          <cell r="D1227" t="str">
            <v>POWER CORD</v>
          </cell>
          <cell r="E1227" t="str">
            <v>D©y nguån</v>
          </cell>
        </row>
        <row r="1228">
          <cell r="B1228" t="str">
            <v>WT3-5134-000000</v>
          </cell>
          <cell r="D1228" t="str">
            <v>POWER CORD</v>
          </cell>
          <cell r="E1228" t="str">
            <v>D©y nguån</v>
          </cell>
        </row>
        <row r="1229">
          <cell r="B1229" t="str">
            <v>WT3-5135-000000</v>
          </cell>
          <cell r="D1229" t="str">
            <v>POWER CORD</v>
          </cell>
          <cell r="E1229" t="str">
            <v>D©y nguån</v>
          </cell>
        </row>
        <row r="1230">
          <cell r="B1230" t="str">
            <v>WT3-5135-000000</v>
          </cell>
          <cell r="D1230" t="str">
            <v>POWER CORD</v>
          </cell>
          <cell r="E1230" t="str">
            <v>D©y nguån</v>
          </cell>
        </row>
        <row r="1231">
          <cell r="B1231" t="str">
            <v>WT3-5137-000000</v>
          </cell>
          <cell r="D1231" t="str">
            <v>POWER CORD</v>
          </cell>
          <cell r="E1231" t="str">
            <v>D©y nguån</v>
          </cell>
        </row>
        <row r="1232">
          <cell r="B1232" t="str">
            <v>WT3-5137-000000</v>
          </cell>
          <cell r="D1232" t="str">
            <v>POWER CORD</v>
          </cell>
          <cell r="E1232" t="str">
            <v>D©y nguån</v>
          </cell>
        </row>
        <row r="1233">
          <cell r="B1233" t="str">
            <v>WT3-5158-000000</v>
          </cell>
          <cell r="D1233" t="str">
            <v>POWER CORD</v>
          </cell>
          <cell r="E1233" t="str">
            <v>D©y nguån</v>
          </cell>
        </row>
        <row r="1234">
          <cell r="B1234" t="str">
            <v>WT3-5158-000000</v>
          </cell>
          <cell r="D1234" t="str">
            <v>POWER CORD</v>
          </cell>
          <cell r="E1234" t="str">
            <v>D©y nguån</v>
          </cell>
        </row>
        <row r="1235">
          <cell r="B1235" t="str">
            <v>WT3-5159-000000</v>
          </cell>
          <cell r="D1235" t="str">
            <v>POWER CORD</v>
          </cell>
          <cell r="E1235" t="str">
            <v>D©y nguån</v>
          </cell>
        </row>
        <row r="1236">
          <cell r="B1236" t="str">
            <v>WT3-5159-000000</v>
          </cell>
          <cell r="D1236" t="str">
            <v>POWER CORD</v>
          </cell>
          <cell r="E1236" t="str">
            <v>D©y nguån</v>
          </cell>
        </row>
        <row r="1237">
          <cell r="B1237" t="str">
            <v>WT3-5166-000000</v>
          </cell>
          <cell r="D1237" t="str">
            <v>POWER SUPPLY CORD(100/120)</v>
          </cell>
          <cell r="E1237" t="str">
            <v>D©y nguån</v>
          </cell>
        </row>
        <row r="1238">
          <cell r="B1238" t="str">
            <v>WT3-5166-000000</v>
          </cell>
          <cell r="D1238" t="str">
            <v>POWER SUPPLY CORD(100/120)</v>
          </cell>
          <cell r="E1238" t="str">
            <v>D©y nguån</v>
          </cell>
        </row>
        <row r="1239">
          <cell r="B1239" t="str">
            <v>XA1-7200-307000</v>
          </cell>
          <cell r="D1239" t="str">
            <v>M2X3 PAN HEAD</v>
          </cell>
          <cell r="E1239" t="str">
            <v>VÝt M2*3</v>
          </cell>
        </row>
        <row r="1240">
          <cell r="B1240" t="str">
            <v>XA1-7200-307000</v>
          </cell>
          <cell r="D1240" t="str">
            <v>M2X3 PAN HEAD</v>
          </cell>
          <cell r="E1240" t="str">
            <v>VÝt M2*3</v>
          </cell>
        </row>
        <row r="1241">
          <cell r="B1241" t="str">
            <v>XA1-7260-307000</v>
          </cell>
          <cell r="D1241" t="str">
            <v>M2.6X3</v>
          </cell>
          <cell r="E1241" t="str">
            <v>VÝt M2.6*3</v>
          </cell>
        </row>
        <row r="1242">
          <cell r="B1242" t="str">
            <v>XA1-7260-307000</v>
          </cell>
          <cell r="D1242" t="str">
            <v>M2.6X3</v>
          </cell>
          <cell r="E1242" t="str">
            <v>VÝt M2.6*3</v>
          </cell>
        </row>
        <row r="1243">
          <cell r="B1243" t="str">
            <v>XA4-4140-407000</v>
          </cell>
          <cell r="D1243" t="str">
            <v>M1.4X4</v>
          </cell>
          <cell r="E1243" t="str">
            <v>VÝt M1.4*4</v>
          </cell>
        </row>
        <row r="1244">
          <cell r="B1244" t="str">
            <v>XA4-4140-407000</v>
          </cell>
          <cell r="D1244" t="str">
            <v>M1.4X4</v>
          </cell>
          <cell r="E1244" t="str">
            <v>VÝt M1.4*4</v>
          </cell>
        </row>
        <row r="1245">
          <cell r="B1245" t="str">
            <v>XA4-4260-607000</v>
          </cell>
          <cell r="D1245" t="str">
            <v>M2.6X6 PAN HEAD B TIGHT</v>
          </cell>
          <cell r="E1245" t="str">
            <v>VÝt M2.6*6</v>
          </cell>
        </row>
        <row r="1246">
          <cell r="B1246" t="str">
            <v>XA4-4260-607000</v>
          </cell>
          <cell r="D1246" t="str">
            <v>M2.6X6 PAN HEAD B TIGHT</v>
          </cell>
          <cell r="E1246" t="str">
            <v>VÝt M2.6*6</v>
          </cell>
        </row>
        <row r="1247">
          <cell r="B1247" t="str">
            <v>XA4-8200-457000</v>
          </cell>
          <cell r="D1247" t="str">
            <v>SCREW M2X4.5</v>
          </cell>
          <cell r="E1247" t="str">
            <v>VÝt M2x4.5</v>
          </cell>
        </row>
        <row r="1248">
          <cell r="B1248" t="str">
            <v>XA4-8200-457000</v>
          </cell>
          <cell r="D1248" t="str">
            <v>SCREW M2X4.5</v>
          </cell>
          <cell r="E1248" t="str">
            <v>VÝt M2x4.5</v>
          </cell>
        </row>
        <row r="1249">
          <cell r="B1249" t="str">
            <v>XA4-9140-407000</v>
          </cell>
          <cell r="D1249" t="str">
            <v>TP M1.4*4</v>
          </cell>
          <cell r="E1249" t="str">
            <v>VÝt M1.4*4</v>
          </cell>
        </row>
        <row r="1250">
          <cell r="B1250" t="str">
            <v>XA4-9200-457000</v>
          </cell>
          <cell r="D1250" t="str">
            <v>M2X4.5 SUPER THIN HEAD</v>
          </cell>
          <cell r="E1250" t="str">
            <v>§Çu in siªu nhá M2x4.5</v>
          </cell>
        </row>
        <row r="1251">
          <cell r="B1251" t="str">
            <v>XA4-9200-457000</v>
          </cell>
          <cell r="D1251" t="str">
            <v>M2X4.5 SUPER THIN HEAD</v>
          </cell>
          <cell r="E1251" t="str">
            <v>§Çu in siªu nhá M2x4.5</v>
          </cell>
        </row>
        <row r="1252">
          <cell r="B1252" t="str">
            <v>XA4-9260-607000</v>
          </cell>
          <cell r="D1252" t="str">
            <v>PAN HEAD</v>
          </cell>
          <cell r="E1252" t="str">
            <v xml:space="preserve">Vit </v>
          </cell>
        </row>
        <row r="1253">
          <cell r="B1253" t="str">
            <v>XA9-0693-000000</v>
          </cell>
          <cell r="D1253" t="str">
            <v>TP M3*4</v>
          </cell>
          <cell r="E1253" t="str">
            <v>VÝt  M3*4</v>
          </cell>
        </row>
        <row r="1254">
          <cell r="B1254" t="str">
            <v>XA9-0742-000000</v>
          </cell>
          <cell r="D1254" t="str">
            <v>SCREW M2.6</v>
          </cell>
          <cell r="E1254" t="str">
            <v>VÝt M2.6</v>
          </cell>
        </row>
        <row r="1255">
          <cell r="B1255" t="str">
            <v>XA9-0742-000000</v>
          </cell>
          <cell r="D1255" t="str">
            <v>SCREW M2.6</v>
          </cell>
          <cell r="E1255" t="str">
            <v>VÝt M2.6</v>
          </cell>
        </row>
        <row r="1256">
          <cell r="B1256" t="str">
            <v>XA9-1137-000000</v>
          </cell>
          <cell r="D1256" t="str">
            <v>B TIGHT M3*6</v>
          </cell>
          <cell r="E1256" t="str">
            <v>VÝt nhùa M3*6</v>
          </cell>
        </row>
        <row r="1257">
          <cell r="B1257" t="str">
            <v>XA9-1137-000000</v>
          </cell>
          <cell r="D1257" t="str">
            <v>B TIGHT M3*6</v>
          </cell>
          <cell r="E1257" t="str">
            <v>VÝt nhùa M3*6</v>
          </cell>
        </row>
        <row r="1258">
          <cell r="B1258" t="str">
            <v>XA9-1393-000000</v>
          </cell>
          <cell r="D1258" t="str">
            <v>PAN HEAD</v>
          </cell>
          <cell r="E1258" t="str">
            <v xml:space="preserve">Vit </v>
          </cell>
        </row>
        <row r="1259">
          <cell r="B1259" t="str">
            <v>XA9-1414-000000</v>
          </cell>
          <cell r="D1259" t="str">
            <v>M1.7X3</v>
          </cell>
          <cell r="E1259" t="str">
            <v>VÝt M1.7*3</v>
          </cell>
        </row>
        <row r="1260">
          <cell r="B1260" t="str">
            <v>XA9-1414-000000</v>
          </cell>
          <cell r="D1260" t="str">
            <v>M1.7X3</v>
          </cell>
          <cell r="E1260" t="str">
            <v>VÝt M1.7*3</v>
          </cell>
        </row>
        <row r="1261">
          <cell r="B1261" t="str">
            <v>XA9-1424-000000</v>
          </cell>
          <cell r="D1261" t="str">
            <v>M2.4 PAN HEAD SCREW (S)</v>
          </cell>
          <cell r="E1261" t="str">
            <v>VÝt M2.4</v>
          </cell>
        </row>
        <row r="1262">
          <cell r="B1262" t="str">
            <v>XA9-1424-000000</v>
          </cell>
          <cell r="D1262" t="str">
            <v>M2.4 PAN HEAD SCREW (S)</v>
          </cell>
          <cell r="E1262" t="str">
            <v>VÝt M2.4</v>
          </cell>
        </row>
        <row r="1263">
          <cell r="B1263" t="str">
            <v>XA9-1425-000000</v>
          </cell>
          <cell r="D1263" t="str">
            <v>M2.2.2 PAN HEAD SCREW (S)</v>
          </cell>
          <cell r="E1263" t="str">
            <v>VÝt M2.2.2</v>
          </cell>
        </row>
        <row r="1264">
          <cell r="B1264" t="str">
            <v>XA9-1425-000000</v>
          </cell>
          <cell r="D1264" t="str">
            <v>M2.2.2 PAN HEAD SCREW (S)</v>
          </cell>
          <cell r="E1264" t="str">
            <v>VÝt M2.2.2</v>
          </cell>
        </row>
        <row r="1265">
          <cell r="B1265" t="str">
            <v>XA9-1427-000000</v>
          </cell>
          <cell r="D1265" t="str">
            <v>M2.4.5 PAN HEAD SCREW (S)</v>
          </cell>
          <cell r="E1265" t="str">
            <v>VÝt M2.4.5</v>
          </cell>
        </row>
        <row r="1266">
          <cell r="B1266" t="str">
            <v>XA9-1427-000000</v>
          </cell>
          <cell r="D1266" t="str">
            <v>M2.4.5 PAN HEAD SCREW (S)</v>
          </cell>
          <cell r="E1266" t="str">
            <v>VÝt M2.4.5</v>
          </cell>
        </row>
        <row r="1267">
          <cell r="B1267" t="str">
            <v>XB1-2260-407000</v>
          </cell>
          <cell r="D1267" t="str">
            <v>BIND M2.6*4</v>
          </cell>
          <cell r="E1267" t="str">
            <v>VÝt M2.6*4</v>
          </cell>
        </row>
        <row r="1268">
          <cell r="B1268" t="str">
            <v>XB1-2260-407000</v>
          </cell>
          <cell r="D1268" t="str">
            <v>BIND M2.6*4</v>
          </cell>
          <cell r="E1268" t="str">
            <v>VÝt M2.6*4</v>
          </cell>
        </row>
        <row r="1269">
          <cell r="B1269" t="str">
            <v>XB1-2300-407000</v>
          </cell>
          <cell r="D1269" t="str">
            <v>B-TIGHT M3*4</v>
          </cell>
          <cell r="E1269" t="str">
            <v>VÝt nhùa M3*4</v>
          </cell>
        </row>
        <row r="1270">
          <cell r="B1270" t="str">
            <v>XB1-2300-407000</v>
          </cell>
          <cell r="D1270" t="str">
            <v>B-TIGHT M3*4</v>
          </cell>
          <cell r="E1270" t="str">
            <v>VÝt nhùa M3*4</v>
          </cell>
        </row>
        <row r="1271">
          <cell r="B1271" t="str">
            <v>XB1-2300-607000</v>
          </cell>
          <cell r="D1271" t="str">
            <v>BIND M3*6</v>
          </cell>
          <cell r="E1271" t="str">
            <v>VÝt M3*6</v>
          </cell>
        </row>
        <row r="1272">
          <cell r="B1272" t="str">
            <v>XB1-2300-607000</v>
          </cell>
          <cell r="D1272" t="str">
            <v>BIND M3*6</v>
          </cell>
          <cell r="E1272" t="str">
            <v>VÝt M3*3</v>
          </cell>
        </row>
        <row r="1273">
          <cell r="B1273" t="str">
            <v>XB1-2300-607000</v>
          </cell>
          <cell r="D1273" t="str">
            <v>BIND M3*6</v>
          </cell>
          <cell r="E1273" t="str">
            <v>VÝt M3*6</v>
          </cell>
        </row>
        <row r="1274">
          <cell r="B1274" t="str">
            <v>XB1-2300-607000</v>
          </cell>
          <cell r="D1274" t="str">
            <v>BIND M3*6</v>
          </cell>
          <cell r="E1274" t="str">
            <v>VÝt M3*3</v>
          </cell>
        </row>
        <row r="1275">
          <cell r="B1275" t="str">
            <v>XB4-7200-405000</v>
          </cell>
          <cell r="D1275" t="str">
            <v>BIND B-TIGHT</v>
          </cell>
          <cell r="E1275" t="str">
            <v>èc vÝt</v>
          </cell>
        </row>
        <row r="1276">
          <cell r="B1276" t="str">
            <v>XB4-7200-405000</v>
          </cell>
          <cell r="D1276" t="str">
            <v>BIND B-TIGHT</v>
          </cell>
          <cell r="E1276" t="str">
            <v>èc vÝt</v>
          </cell>
        </row>
        <row r="1277">
          <cell r="B1277" t="str">
            <v>XB4-7300-807000</v>
          </cell>
          <cell r="D1277" t="str">
            <v>B-TIGHT M3*8</v>
          </cell>
          <cell r="E1277" t="str">
            <v>VÝt M3*8</v>
          </cell>
        </row>
        <row r="1278">
          <cell r="B1278" t="str">
            <v>XB4-7300-807000</v>
          </cell>
          <cell r="D1278" t="str">
            <v>B-TIGHT M3*8</v>
          </cell>
          <cell r="E1278" t="str">
            <v>Vit M3*8</v>
          </cell>
        </row>
        <row r="1279">
          <cell r="B1279" t="str">
            <v>XB4-7300-807000</v>
          </cell>
          <cell r="D1279" t="str">
            <v>B-TIGHT M3*8</v>
          </cell>
          <cell r="E1279" t="str">
            <v>Vit M3*8</v>
          </cell>
        </row>
        <row r="1280">
          <cell r="B1280" t="str">
            <v>XB4-7300-807000</v>
          </cell>
          <cell r="D1280" t="str">
            <v>B-TIGHT M3*8</v>
          </cell>
          <cell r="E1280" t="str">
            <v>Vit M3*8</v>
          </cell>
        </row>
        <row r="1281">
          <cell r="B1281" t="str">
            <v>XB4-7300-807000</v>
          </cell>
          <cell r="D1281" t="str">
            <v>B-TIGHT M3*8</v>
          </cell>
          <cell r="E1281" t="str">
            <v>VÝt M3*8</v>
          </cell>
        </row>
        <row r="1282">
          <cell r="B1282" t="str">
            <v>XB4-7300-807000</v>
          </cell>
          <cell r="D1282" t="str">
            <v>B-TIGHT M3*8</v>
          </cell>
          <cell r="E1282" t="str">
            <v>Vit M3*8</v>
          </cell>
        </row>
        <row r="1283">
          <cell r="B1283" t="str">
            <v>XB4-7300-807000</v>
          </cell>
          <cell r="D1283" t="str">
            <v>B-TIGHT M3*8</v>
          </cell>
          <cell r="E1283" t="str">
            <v>Vit M3*8</v>
          </cell>
        </row>
        <row r="1284">
          <cell r="B1284" t="str">
            <v>XB4-7300-807000</v>
          </cell>
          <cell r="D1284" t="str">
            <v>B-TIGHT M3*8</v>
          </cell>
          <cell r="E1284" t="str">
            <v>Vit M3*8</v>
          </cell>
        </row>
        <row r="1285">
          <cell r="B1285" t="str">
            <v>XB4-7300-809000</v>
          </cell>
          <cell r="D1285" t="str">
            <v>TAP TIGHT (M3*8)</v>
          </cell>
          <cell r="E1285" t="str">
            <v>VÝt nhùa M3*8</v>
          </cell>
        </row>
        <row r="1286">
          <cell r="B1286" t="str">
            <v>XB4-7300-809000</v>
          </cell>
          <cell r="D1286" t="str">
            <v>TAP TIGHT (M3*8)</v>
          </cell>
          <cell r="E1286" t="str">
            <v>VÝt nhùa M3*8</v>
          </cell>
        </row>
        <row r="1287">
          <cell r="B1287" t="str">
            <v>XB6-7300-407000</v>
          </cell>
          <cell r="D1287" t="str">
            <v>TP M3*4</v>
          </cell>
          <cell r="E1287" t="str">
            <v>VÝt M3*4</v>
          </cell>
        </row>
        <row r="1288">
          <cell r="B1288" t="str">
            <v>XB6-7300-407000</v>
          </cell>
          <cell r="D1288" t="str">
            <v>TP M3*4</v>
          </cell>
          <cell r="E1288" t="str">
            <v>VÝt M3*4</v>
          </cell>
        </row>
        <row r="1289">
          <cell r="B1289" t="str">
            <v>XB6-7300-607000</v>
          </cell>
          <cell r="D1289" t="str">
            <v>TPM3*6</v>
          </cell>
          <cell r="E1289" t="str">
            <v>VÝt M3*6</v>
          </cell>
        </row>
        <row r="1290">
          <cell r="B1290" t="str">
            <v>XB6-7300-607000</v>
          </cell>
          <cell r="D1290" t="str">
            <v>TPM3*6</v>
          </cell>
          <cell r="E1290" t="str">
            <v>VÝt M3*6</v>
          </cell>
        </row>
        <row r="1291">
          <cell r="B1291" t="str">
            <v>XD2-1100-322000</v>
          </cell>
          <cell r="D1291" t="str">
            <v>RETAINING RING (E-TYPE)</v>
          </cell>
          <cell r="E1291" t="str">
            <v>Lß xo chÆn cña trôc kim loai kÐo giÊy</v>
          </cell>
        </row>
        <row r="1292">
          <cell r="B1292" t="str">
            <v>XD2-1100-322000</v>
          </cell>
          <cell r="D1292" t="str">
            <v>RETAINING RING (E-TYPE)</v>
          </cell>
          <cell r="E1292" t="str">
            <v>Lß xo chÆn cña trôc kim loai kÐo giÊy</v>
          </cell>
        </row>
        <row r="1293">
          <cell r="B1293" t="str">
            <v>XD2-2300-152000</v>
          </cell>
          <cell r="D1293" t="str">
            <v>TOOTHED RETAINING RING</v>
          </cell>
          <cell r="E1293" t="str">
            <v xml:space="preserve">Chèt </v>
          </cell>
        </row>
        <row r="1294">
          <cell r="B1294" t="str">
            <v>XD2-2300-152000</v>
          </cell>
          <cell r="D1294" t="str">
            <v>TOOTHED RETAINING RING</v>
          </cell>
          <cell r="E1294" t="str">
            <v xml:space="preserve">Chèt </v>
          </cell>
        </row>
        <row r="1295">
          <cell r="B1295" t="str">
            <v>XD3-2120-082000</v>
          </cell>
          <cell r="D1295" t="str">
            <v>PARALLEL PIN 1.2X8</v>
          </cell>
          <cell r="E1295" t="str">
            <v>Chèt 1.2*8</v>
          </cell>
        </row>
        <row r="1296">
          <cell r="B1296" t="str">
            <v>XD3-2120-082000</v>
          </cell>
          <cell r="D1296" t="str">
            <v>PARALLEL PIN 1.2X8</v>
          </cell>
          <cell r="E1296" t="str">
            <v>Chèt 1.2*8</v>
          </cell>
        </row>
        <row r="1297">
          <cell r="B1297" t="str">
            <v>XD3-2200-082000</v>
          </cell>
          <cell r="D1297" t="str">
            <v>PARALLEL PIN</v>
          </cell>
          <cell r="E1297" t="str">
            <v xml:space="preserve">Chèt </v>
          </cell>
        </row>
        <row r="1298">
          <cell r="B1298" t="str">
            <v>XD3-2200-082000</v>
          </cell>
          <cell r="D1298" t="str">
            <v>PARALLEL PIN</v>
          </cell>
          <cell r="E1298" t="str">
            <v xml:space="preserve">Chèt </v>
          </cell>
        </row>
        <row r="1299">
          <cell r="B1299" t="str">
            <v>ZPM6 33.5X15X6.5</v>
          </cell>
          <cell r="D1299" t="str">
            <v>USB CORE</v>
          </cell>
          <cell r="E1299" t="str">
            <v>Lâi c¸p USB</v>
          </cell>
        </row>
        <row r="1300">
          <cell r="B1300" t="str">
            <v>ZPM6 33.5X15X6.5</v>
          </cell>
          <cell r="D1300" t="str">
            <v>USB CORE</v>
          </cell>
          <cell r="E1300" t="str">
            <v>Lâi c¸p USB</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 khoan"/>
      <sheetName val="So KT"/>
      <sheetName val="Module2"/>
      <sheetName val="Module1"/>
      <sheetName val="Module3"/>
      <sheetName val="Congty"/>
      <sheetName val="VPPN"/>
      <sheetName val="XN74"/>
      <sheetName val="XN54"/>
      <sheetName val="XN33"/>
      <sheetName val="NK96"/>
      <sheetName val="XL4Test5"/>
      <sheetName val="Sheet2"/>
      <sheetName val="Sheet1"/>
      <sheetName val="00000000"/>
      <sheetName val="tong hop"/>
      <sheetName val="phan tich DG"/>
      <sheetName val="gia vat lieu"/>
      <sheetName val="gia xe may"/>
      <sheetName val="gia nhan cong"/>
      <sheetName val="GVL"/>
      <sheetName val="28-9"/>
      <sheetName val="27-9"/>
      <sheetName val="26-9"/>
      <sheetName val="25-9"/>
      <sheetName val="24-9"/>
      <sheetName val="23-9"/>
      <sheetName val="22-9"/>
      <sheetName val="21-9"/>
      <sheetName val="20-9"/>
      <sheetName val="19-9"/>
      <sheetName val="18-9"/>
      <sheetName val="17-9"/>
      <sheetName val="16-9"/>
      <sheetName val="15-9"/>
      <sheetName val="14-9"/>
      <sheetName val="13-9"/>
      <sheetName val="12-9"/>
      <sheetName val="11-9"/>
      <sheetName val="10-9"/>
      <sheetName val="9-9"/>
      <sheetName val="8-9"/>
      <sheetName val="7-9"/>
      <sheetName val="6-9"/>
      <sheetName val="5-9"/>
      <sheetName val="4-9"/>
      <sheetName val="3-9"/>
      <sheetName val="2-9"/>
      <sheetName val="1-9"/>
      <sheetName val="30-8"/>
      <sheetName val="29-8"/>
      <sheetName val="28-8"/>
      <sheetName val="27-8"/>
      <sheetName val="26-8"/>
      <sheetName val="25-8"/>
      <sheetName val="24-8"/>
      <sheetName val="23-8"/>
      <sheetName val="22-8"/>
      <sheetName val="21-8"/>
      <sheetName val="20-8"/>
      <sheetName val="19-8"/>
      <sheetName val="18-8"/>
      <sheetName val="17-8"/>
      <sheetName val="16-8"/>
      <sheetName val="15-8"/>
      <sheetName val="14-8"/>
      <sheetName val="13-8"/>
      <sheetName val="12-8"/>
      <sheetName val="11-8"/>
      <sheetName val="10-8"/>
      <sheetName val="9-8"/>
      <sheetName val="8-8"/>
      <sheetName val="7-8"/>
      <sheetName val="6-8"/>
      <sheetName val="5-8"/>
      <sheetName val="4-8"/>
      <sheetName val="03-8"/>
      <sheetName val="02-8"/>
      <sheetName val="01-8"/>
      <sheetName val="31-7"/>
      <sheetName val="30-7"/>
      <sheetName val="29-7"/>
      <sheetName val="28-7"/>
      <sheetName val="mau"/>
      <sheetName val="10000000"/>
      <sheetName val="KQHDKD"/>
      <sheetName val="KHOI_DONG"/>
      <sheetName val="Inctiettk"/>
      <sheetName val="cd taikhoan"/>
      <sheetName val="NK_CHUNG"/>
      <sheetName val="CD_PSINH"/>
      <sheetName val="Sheet3"/>
      <sheetName val="CDKT"/>
      <sheetName val="MAKHACH"/>
      <sheetName val="TH_CNO"/>
      <sheetName val="Do Thi Tho M.M (1)"/>
      <sheetName val="Nguyen Van Ly M.M (2)"/>
      <sheetName val="Dinh Van Hai M.M (3)"/>
      <sheetName val="Tran Van Thai  M.M (4) "/>
      <sheetName val="Tran Thi lan  M.M (5) "/>
      <sheetName val="Pham Thi Thin  M.M (6)"/>
      <sheetName val="Pham Thi Thuong  M.M (7)"/>
      <sheetName val="le Thi Thuc  M.M (8)"/>
      <sheetName val="Ngo Van Nhan M.M (9)"/>
      <sheetName val="Le Tat Ve M.M (10)"/>
      <sheetName val="Le Tat Ve M.M (11)"/>
      <sheetName val="Le Thi Nhan M.M (12)"/>
      <sheetName val="Le Thi Nhan 12(2)"/>
      <sheetName val="Doan Van Chin 13(1)"/>
      <sheetName val="Doan Van Chin 13(2)"/>
      <sheetName val="Dinh Van Ranh 14(1)"/>
      <sheetName val="Nguyen Duy Lien 15(2)"/>
      <sheetName val="Le Huu Hanh 16(1)"/>
      <sheetName val="Le Huu Hanh 16(2)"/>
      <sheetName val="Le Tat Ve 17(2)"/>
      <sheetName val="Phung Thi Hien 18(1)"/>
      <sheetName val="Phung Thi Hien 18(2)"/>
      <sheetName val="Ngo Xuan Dap 19(2)"/>
      <sheetName val="Le Huu Hung 20(2)"/>
      <sheetName val="Le Tri An 21(2)"/>
      <sheetName val="Hoang Van Chuong 22(2)"/>
      <sheetName val="Le Thi Ly 23(2)"/>
      <sheetName val="Vu Dinh Tre 24(2)"/>
      <sheetName val="Le Huu Hoa 25(2)"/>
      <sheetName val="Le Tat Ve 26(2)"/>
      <sheetName val="Hoang Thi Binh 27(2)"/>
      <sheetName val="Hoang Thi Binh 28(2)"/>
      <sheetName val="Le Huu Thuy 29(2)"/>
      <sheetName val="Mau moi"/>
      <sheetName val="PV THIEU(2)"/>
      <sheetName val="NTMEN4(1)"/>
      <sheetName val="XL4Poppy"/>
      <sheetName val="DOAM0654CAS"/>
      <sheetName val="hold5"/>
      <sheetName val="hold6"/>
      <sheetName val="C/ngty"/>
      <sheetName val=""/>
      <sheetName val="400-415.37"/>
      <sheetName val="KL NR2"/>
      <sheetName val="NR2 565 PQ DQ"/>
      <sheetName val="565 DD"/>
      <sheetName val="M2-415.37"/>
      <sheetName val="Cong"/>
      <sheetName val="507 PQ"/>
      <sheetName val="507 DD"/>
      <sheetName val=" Subbase"/>
      <sheetName val="NR2"/>
      <sheetName val="TN"/>
      <sheetName val="ND"/>
      <sheetName val="VL"/>
      <sheetName val="THCP"/>
      <sheetName val="BQT"/>
      <sheetName val="RG"/>
      <sheetName val="BCVT"/>
      <sheetName val="BKHD"/>
      <sheetName val="Phu cap"/>
      <sheetName val="phu cap nam"/>
      <sheetName val="Mau 1 PGD"/>
      <sheetName val="Mau 2PGD"/>
      <sheetName val="Mau 3 PGD"/>
      <sheetName val="mau so 01A"/>
      <sheetName val="mau so 2"/>
      <sheetName val="mau so 3"/>
      <sheetName val="PCCM"/>
      <sheetName val="NEW-PANEL"/>
      <sheetName val="MTL$-INTER"/>
      <sheetName val="DI-ESTI"/>
      <sheetName val="Hoang Van Chuong _x0000_2(2)"/>
      <sheetName val="X_x0000_4Test5"/>
      <sheetName val="tienluong"/>
      <sheetName val="klnd"/>
      <sheetName val="DTmd"/>
      <sheetName val="ptvt"/>
      <sheetName val="thnl"/>
      <sheetName val="htxl"/>
      <sheetName val="bvl"/>
      <sheetName val="kpct"/>
      <sheetName val="THKP"/>
      <sheetName val="ଶᐭ8"/>
      <sheetName val="28-8_x0000__x0000__x0000__x0000__x0000__x0000__x0000__x0000__x0000__x0000__x0000__x0000_㢈ȣ_x0000__x0004__x0000__x0000__x0000__x0000__x0000__x0000_䴀ȣ_x0000__x0000__x0000_"/>
      <sheetName val="Phung Thi HIen 18(2_x0009_"/>
      <sheetName val="Le Tri An 2_x0011_(2)"/>
      <sheetName val="H/ang Van Chuong 22(2)"/>
      <sheetName val="Le_x0000_Huu Hoa 25(2)"/>
      <sheetName val="Nguyen Duy Lien ႀ￸(2)"/>
      <sheetName val="Phung Thi HIen 18(2 "/>
      <sheetName val="Nguyen Duy Lien ??(2)"/>
      <sheetName val="Le"/>
      <sheetName val="DG chi tiet"/>
      <sheetName val="Le?Huu Hoa 25(2)"/>
      <sheetName val="VC"/>
      <sheetName val="chitiet"/>
      <sheetName val="Hoang Van Chuong ?2(2)"/>
      <sheetName val="X?4Test5"/>
      <sheetName val="C_ngty"/>
      <sheetName val="Hoang Van Chuong "/>
      <sheetName val="X"/>
      <sheetName val="H_ang Van Chuong 22(2)"/>
      <sheetName val="Nguyen Duy Lien __(2)"/>
      <sheetName val="Le_Huu Hoa 25(2)"/>
      <sheetName val="TT"/>
      <sheetName val="CSDL"/>
      <sheetName val="BK"/>
      <sheetName val="PNK"/>
      <sheetName val="PXK"/>
      <sheetName val="PTL"/>
      <sheetName val="NXT"/>
      <sheetName val="STH131"/>
      <sheetName val="MAU PX"/>
      <sheetName val="331"/>
      <sheetName val="Hoang Van Chuong _2(2)"/>
      <sheetName val="X_4Test5"/>
      <sheetName val="DI_ESTI"/>
      <sheetName val="Le Huu Thuy 2_x0019_(2)"/>
      <sheetName val="sat"/>
      <sheetName val="??8"/>
      <sheetName val="SOKT-Q3CT"/>
      <sheetName val="KEM NGHIEN GIA CONG"/>
      <sheetName val="tra-vat-lieu"/>
      <sheetName val="SPL4"/>
      <sheetName val="?_x0000__x0000_6_x0000__x0000__x0000__x0000__x0000__x0000__x0000__x0000__x0000__x0000__x0000__x0000__x0000__x0000__x0000__x0013_[SOKT-Q3CT."/>
      <sheetName val="_x0011_3-8"/>
      <sheetName val="NHATKYC"/>
      <sheetName val="__8"/>
      <sheetName val="_"/>
    </sheetNames>
    <sheetDataSet>
      <sheetData sheetId="0" refreshError="1">
        <row r="3">
          <cell r="A3" t="str">
            <v>111</v>
          </cell>
          <cell r="B3" t="str">
            <v>TiÒn mÆt - VN§</v>
          </cell>
          <cell r="C3" t="str">
            <v>Nî</v>
          </cell>
        </row>
        <row r="4">
          <cell r="A4" t="str">
            <v>1121</v>
          </cell>
          <cell r="B4" t="str">
            <v>TiÒn göi ng©n hµng - VN§</v>
          </cell>
          <cell r="C4" t="str">
            <v>Nî</v>
          </cell>
        </row>
        <row r="5">
          <cell r="A5" t="str">
            <v>1122</v>
          </cell>
          <cell r="B5" t="str">
            <v>TiÒn göi ng©n hµng - ngo¹i tÖ</v>
          </cell>
          <cell r="C5" t="str">
            <v>Nî</v>
          </cell>
        </row>
        <row r="6">
          <cell r="A6" t="str">
            <v>131</v>
          </cell>
          <cell r="B6" t="str">
            <v>ph¶i thu kh¸ch hµng</v>
          </cell>
          <cell r="C6" t="str">
            <v>Nî</v>
          </cell>
        </row>
        <row r="7">
          <cell r="A7" t="str">
            <v>133</v>
          </cell>
          <cell r="B7" t="str">
            <v>ThuÕ GTGT ®­îc khÊu trõ</v>
          </cell>
          <cell r="C7" t="str">
            <v>Nî</v>
          </cell>
        </row>
        <row r="8">
          <cell r="A8" t="str">
            <v>136</v>
          </cell>
          <cell r="B8" t="str">
            <v xml:space="preserve">Ph¶i thu néi bé </v>
          </cell>
          <cell r="C8" t="str">
            <v>Nî</v>
          </cell>
        </row>
        <row r="9">
          <cell r="A9" t="str">
            <v>138</v>
          </cell>
          <cell r="B9" t="str">
            <v>Ph¶i thu kh¸c</v>
          </cell>
          <cell r="C9" t="str">
            <v>Nî</v>
          </cell>
        </row>
        <row r="10">
          <cell r="A10" t="str">
            <v>141</v>
          </cell>
          <cell r="B10" t="str">
            <v>T¹m øng</v>
          </cell>
          <cell r="C10" t="str">
            <v>Nî</v>
          </cell>
        </row>
        <row r="11">
          <cell r="A11" t="str">
            <v>142</v>
          </cell>
          <cell r="B11" t="str">
            <v>Chi phÝ chê ph©n bæ</v>
          </cell>
          <cell r="C11" t="str">
            <v>Nî</v>
          </cell>
        </row>
        <row r="12">
          <cell r="A12" t="str">
            <v>144</v>
          </cell>
          <cell r="B12" t="str">
            <v>ThÕ chÊp ký quü ký c­îc</v>
          </cell>
          <cell r="C12" t="str">
            <v>Nî</v>
          </cell>
        </row>
        <row r="13">
          <cell r="A13" t="str">
            <v>152</v>
          </cell>
          <cell r="B13" t="str">
            <v>Nguyªn liÖu, vËt liÖu</v>
          </cell>
          <cell r="C13" t="str">
            <v>Nî</v>
          </cell>
        </row>
        <row r="14">
          <cell r="A14" t="str">
            <v>153</v>
          </cell>
          <cell r="B14" t="str">
            <v>C«ng cô, dông cô</v>
          </cell>
          <cell r="C14" t="str">
            <v>Nî</v>
          </cell>
        </row>
        <row r="15">
          <cell r="A15" t="str">
            <v>154</v>
          </cell>
          <cell r="B15" t="str">
            <v xml:space="preserve">Chi phÝ SXKD dë dang </v>
          </cell>
          <cell r="C15" t="str">
            <v>Nî</v>
          </cell>
        </row>
        <row r="16">
          <cell r="A16" t="str">
            <v>155</v>
          </cell>
          <cell r="B16" t="str">
            <v>Thµnh phÈm</v>
          </cell>
          <cell r="C16" t="str">
            <v>Nî</v>
          </cell>
        </row>
        <row r="17">
          <cell r="A17" t="str">
            <v>156</v>
          </cell>
          <cell r="B17" t="str">
            <v>Hµng ho¸</v>
          </cell>
          <cell r="C17" t="str">
            <v>Nî</v>
          </cell>
        </row>
        <row r="18">
          <cell r="A18" t="str">
            <v>211</v>
          </cell>
          <cell r="B18" t="str">
            <v>Tµi s¶n cè ®Þnh h÷u h×nh</v>
          </cell>
          <cell r="C18" t="str">
            <v>Nî</v>
          </cell>
        </row>
        <row r="19">
          <cell r="A19" t="str">
            <v>214</v>
          </cell>
          <cell r="B19" t="str">
            <v xml:space="preserve">Hao mßn TSC§ </v>
          </cell>
          <cell r="C19" t="str">
            <v>Cã</v>
          </cell>
        </row>
        <row r="20">
          <cell r="A20" t="str">
            <v>311</v>
          </cell>
          <cell r="B20" t="str">
            <v>Vay ng¾n h¹n</v>
          </cell>
          <cell r="C20" t="str">
            <v>Cã</v>
          </cell>
        </row>
        <row r="21">
          <cell r="A21" t="str">
            <v>331</v>
          </cell>
          <cell r="B21" t="str">
            <v>Ph¶i tr¶ ng­êi b¸n</v>
          </cell>
          <cell r="C21" t="str">
            <v>Cã</v>
          </cell>
        </row>
        <row r="22">
          <cell r="A22" t="str">
            <v>133</v>
          </cell>
          <cell r="B22" t="str">
            <v>ThuÕ GTGT ®­îc khÊu trõ</v>
          </cell>
          <cell r="C22" t="str">
            <v>Nî</v>
          </cell>
        </row>
        <row r="23">
          <cell r="A23" t="str">
            <v>3331</v>
          </cell>
          <cell r="B23" t="str">
            <v>ThuÕ gi¸ trÞ gia t¨ng ph¶i nép</v>
          </cell>
          <cell r="C23" t="str">
            <v>Cã</v>
          </cell>
        </row>
        <row r="24">
          <cell r="A24" t="str">
            <v>3333</v>
          </cell>
          <cell r="B24" t="str">
            <v>ThuÕ nhËp khÈu</v>
          </cell>
          <cell r="C24" t="str">
            <v>Cã</v>
          </cell>
        </row>
        <row r="25">
          <cell r="A25" t="str">
            <v>3337</v>
          </cell>
          <cell r="B25" t="str">
            <v>ThuÕ nhµ ®Êt, tiÒn thuª ®Êt</v>
          </cell>
          <cell r="C25" t="str">
            <v>Cã</v>
          </cell>
        </row>
        <row r="26">
          <cell r="A26" t="str">
            <v>3338</v>
          </cell>
          <cell r="B26" t="str">
            <v>C¸c lo¹i thuÕ kh¸c</v>
          </cell>
          <cell r="C26" t="str">
            <v>Cã</v>
          </cell>
        </row>
        <row r="27">
          <cell r="A27" t="str">
            <v>334</v>
          </cell>
          <cell r="B27" t="str">
            <v>Ph¶i tr¶ c«ng nh©n viªn</v>
          </cell>
          <cell r="C27" t="str">
            <v>Cã</v>
          </cell>
        </row>
        <row r="28">
          <cell r="A28" t="str">
            <v>336</v>
          </cell>
          <cell r="B28" t="str">
            <v>Ph¶i tr¶ néi bé</v>
          </cell>
          <cell r="C28" t="str">
            <v>Cã</v>
          </cell>
        </row>
        <row r="29">
          <cell r="A29" t="str">
            <v>3382</v>
          </cell>
          <cell r="B29" t="str">
            <v>Kinh phÝ c«ng ®oµn</v>
          </cell>
          <cell r="C29" t="str">
            <v>Cã</v>
          </cell>
        </row>
        <row r="30">
          <cell r="A30" t="str">
            <v>3383</v>
          </cell>
          <cell r="B30" t="str">
            <v>B¶o hiÓm x· héi</v>
          </cell>
          <cell r="C30" t="str">
            <v>Cã</v>
          </cell>
        </row>
        <row r="31">
          <cell r="A31" t="str">
            <v>3384</v>
          </cell>
          <cell r="B31" t="str">
            <v>B¶o hiÓm YTÕ</v>
          </cell>
          <cell r="C31" t="str">
            <v>Cã</v>
          </cell>
        </row>
        <row r="32">
          <cell r="A32" t="str">
            <v>3388</v>
          </cell>
          <cell r="B32" t="str">
            <v>Ph¶i tr¶, ph¶i nép kh¸c</v>
          </cell>
          <cell r="C32" t="str">
            <v>Cã</v>
          </cell>
        </row>
        <row r="33">
          <cell r="A33" t="str">
            <v>341</v>
          </cell>
          <cell r="B33" t="str">
            <v>Vay dµi h¹n</v>
          </cell>
          <cell r="C33" t="str">
            <v>Cã</v>
          </cell>
        </row>
        <row r="34">
          <cell r="A34" t="str">
            <v>411</v>
          </cell>
          <cell r="B34" t="str">
            <v>Nguån vèn kinh doanh</v>
          </cell>
          <cell r="C34" t="str">
            <v>Cã</v>
          </cell>
        </row>
        <row r="35">
          <cell r="A35" t="str">
            <v>412</v>
          </cell>
          <cell r="B35" t="str">
            <v>chªnh lÖch ®¸nh gi¸ tµI s¶n</v>
          </cell>
          <cell r="C35" t="str">
            <v>L</v>
          </cell>
        </row>
        <row r="36">
          <cell r="A36" t="str">
            <v>413</v>
          </cell>
          <cell r="B36" t="str">
            <v>Chªnh lÖch tû gi¸</v>
          </cell>
          <cell r="C36" t="str">
            <v>L</v>
          </cell>
        </row>
        <row r="37">
          <cell r="A37" t="str">
            <v>421</v>
          </cell>
          <cell r="B37" t="str">
            <v xml:space="preserve">L·i /lç ch­a ph©n phèi </v>
          </cell>
          <cell r="C37" t="str">
            <v>L</v>
          </cell>
        </row>
        <row r="38">
          <cell r="A38" t="str">
            <v>511</v>
          </cell>
          <cell r="B38" t="str">
            <v>Doanh thu b¸n s¶n phÈm</v>
          </cell>
          <cell r="C38" t="str">
            <v>Cã</v>
          </cell>
        </row>
        <row r="39">
          <cell r="A39" t="str">
            <v>531</v>
          </cell>
          <cell r="B39" t="str">
            <v>Gi¶m gi¸ hµng b¸n</v>
          </cell>
          <cell r="C39" t="str">
            <v>Cã</v>
          </cell>
        </row>
        <row r="40">
          <cell r="A40" t="str">
            <v>532</v>
          </cell>
          <cell r="B40" t="str">
            <v>Hµng b¸n bÞ tr¶ l¹i</v>
          </cell>
          <cell r="C40" t="str">
            <v>Cã</v>
          </cell>
        </row>
        <row r="41">
          <cell r="A41" t="str">
            <v>621</v>
          </cell>
          <cell r="B41" t="str">
            <v>Chi phÝ NVLiÖu trùc tiÕp</v>
          </cell>
          <cell r="C41" t="str">
            <v>Nî</v>
          </cell>
        </row>
        <row r="42">
          <cell r="A42" t="str">
            <v>622</v>
          </cell>
          <cell r="B42" t="str">
            <v>Chi phÝ nh©n c«ng trùc tiÕp</v>
          </cell>
          <cell r="C42" t="str">
            <v>Nî</v>
          </cell>
        </row>
        <row r="43">
          <cell r="A43" t="str">
            <v>627</v>
          </cell>
          <cell r="B43" t="str">
            <v xml:space="preserve">Chi phÝ s¶n xuÊt chung </v>
          </cell>
          <cell r="C43" t="str">
            <v>Nî</v>
          </cell>
        </row>
        <row r="44">
          <cell r="A44" t="str">
            <v>632</v>
          </cell>
          <cell r="B44" t="str">
            <v>Gi¸ vèn b¸n hµng</v>
          </cell>
          <cell r="C44" t="str">
            <v>Nî</v>
          </cell>
        </row>
        <row r="45">
          <cell r="A45" t="str">
            <v>641</v>
          </cell>
          <cell r="B45" t="str">
            <v xml:space="preserve">Chi phÝ b¸n hµng </v>
          </cell>
          <cell r="C45" t="str">
            <v>Nî</v>
          </cell>
        </row>
        <row r="46">
          <cell r="A46" t="str">
            <v>642</v>
          </cell>
          <cell r="B46" t="str">
            <v>Chi phÝ qu¶n lý doanh nghiÖp</v>
          </cell>
          <cell r="C46" t="str">
            <v>Nî</v>
          </cell>
        </row>
        <row r="47">
          <cell r="A47" t="str">
            <v>711</v>
          </cell>
          <cell r="B47" t="str">
            <v>Thu nhËp ho¹t ®éng tµi chÝnh</v>
          </cell>
          <cell r="C47" t="str">
            <v>Cã</v>
          </cell>
        </row>
        <row r="48">
          <cell r="A48" t="str">
            <v>721</v>
          </cell>
          <cell r="B48" t="str">
            <v>Thu nhËp bÊt th­êng</v>
          </cell>
          <cell r="C48" t="str">
            <v>Cã</v>
          </cell>
        </row>
        <row r="49">
          <cell r="A49" t="str">
            <v>811</v>
          </cell>
          <cell r="B49" t="str">
            <v>Chi phÝ ho¹t ®éng tµi chÝnh</v>
          </cell>
          <cell r="C49" t="str">
            <v>Nî</v>
          </cell>
        </row>
        <row r="50">
          <cell r="A50" t="str">
            <v>821</v>
          </cell>
          <cell r="B50" t="str">
            <v>Chi phÝ ho¹t ®éng tµi chÝnh</v>
          </cell>
          <cell r="C50" t="str">
            <v>Nî</v>
          </cell>
        </row>
        <row r="51">
          <cell r="A51" t="str">
            <v>911</v>
          </cell>
          <cell r="B51" t="str">
            <v>X¸c ®Þnh kÕt qu¶ kinh doanh</v>
          </cell>
          <cell r="C51" t="str">
            <v>L</v>
          </cell>
        </row>
      </sheetData>
      <sheetData sheetId="1"/>
      <sheetData sheetId="2" refreshError="1"/>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refreshError="1"/>
      <sheetData sheetId="165" refreshError="1"/>
      <sheetData sheetId="166" refreshError="1"/>
      <sheetData sheetId="167" refreshError="1"/>
      <sheetData sheetId="168"/>
      <sheetData sheetId="169"/>
      <sheetData sheetId="170"/>
      <sheetData sheetId="171"/>
      <sheetData sheetId="172"/>
      <sheetData sheetId="173"/>
      <sheetData sheetId="174"/>
      <sheetData sheetId="175"/>
      <sheetData sheetId="176"/>
      <sheetData sheetId="177"/>
      <sheetData sheetId="178"/>
      <sheetData sheetId="179" refreshError="1"/>
      <sheetData sheetId="180"/>
      <sheetData sheetId="181"/>
      <sheetData sheetId="182"/>
      <sheetData sheetId="183"/>
      <sheetData sheetId="184"/>
      <sheetData sheetId="185" refreshError="1"/>
      <sheetData sheetId="186" refreshError="1"/>
      <sheetData sheetId="187"/>
      <sheetData sheetId="188" refreshError="1"/>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sheetData sheetId="202"/>
      <sheetData sheetId="203"/>
      <sheetData sheetId="204"/>
      <sheetData sheetId="205"/>
      <sheetData sheetId="206"/>
      <sheetData sheetId="207"/>
      <sheetData sheetId="208"/>
      <sheetData sheetId="209"/>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refreshError="1"/>
      <sheetData sheetId="223" refreshError="1"/>
      <sheetData sheetId="224"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PTDG(gia tri cu)"/>
      <sheetName val="PTDG (phan dieu chinh)"/>
      <sheetName val="dtct_GD1 (tong hop)"/>
      <sheetName val="dtct_GD1 (phan dieu chinh tang)"/>
      <sheetName val="dtct_GD1 (phan dieu chinh giam"/>
      <sheetName val="GTXL(P dieu chinh tang)"/>
      <sheetName val="GTXL(P dieu chinh giam)"/>
      <sheetName val="THGD1(P dieu chinh)"/>
      <sheetName val="THGD1(P dieu chinh) (2)"/>
      <sheetName val="kstk"/>
      <sheetName val="Sheet2"/>
      <sheetName val="Sheet1"/>
      <sheetName val="dtct_GD1"/>
      <sheetName val="GTXL. "/>
      <sheetName val="THGD1"/>
      <sheetName val="Tra_bang"/>
      <sheetName val="CPkhaithacdat"/>
      <sheetName val="DGKSKTTC"/>
      <sheetName val="DgiaksatDHC4,"/>
      <sheetName val="dongia"/>
      <sheetName val="dgGPMB"/>
      <sheetName val="KSGPMB"/>
      <sheetName val="DGKSKTTC (2)"/>
      <sheetName val="kstk (2)"/>
      <sheetName val="dongia (2)"/>
      <sheetName val="giaithich"/>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KSTK"/>
      <sheetName val="NTKL"/>
      <sheetName val="Den bu"/>
      <sheetName val="trabang"/>
      <sheetName val="Dg Dchat"/>
      <sheetName val="Dg Dhinh"/>
      <sheetName val="KLNT"/>
    </sheetNames>
    <sheetDataSet>
      <sheetData sheetId="0"/>
      <sheetData sheetId="1"/>
      <sheetData sheetId="2"/>
      <sheetData sheetId="3" refreshError="1">
        <row r="8">
          <cell r="A8">
            <v>55</v>
          </cell>
        </row>
        <row r="9">
          <cell r="A9">
            <v>56</v>
          </cell>
        </row>
        <row r="10">
          <cell r="A10">
            <v>58</v>
          </cell>
        </row>
        <row r="11">
          <cell r="A11">
            <v>60</v>
          </cell>
        </row>
        <row r="12">
          <cell r="A12">
            <v>59</v>
          </cell>
        </row>
        <row r="13">
          <cell r="A13">
            <v>65</v>
          </cell>
        </row>
        <row r="14">
          <cell r="A14">
            <v>62</v>
          </cell>
        </row>
        <row r="15">
          <cell r="A15">
            <v>63</v>
          </cell>
        </row>
        <row r="16">
          <cell r="A16">
            <v>25</v>
          </cell>
        </row>
        <row r="18">
          <cell r="A18">
            <v>33</v>
          </cell>
        </row>
        <row r="19">
          <cell r="A19">
            <v>34</v>
          </cell>
        </row>
        <row r="20">
          <cell r="A20">
            <v>35</v>
          </cell>
        </row>
        <row r="21">
          <cell r="A21">
            <v>36</v>
          </cell>
        </row>
        <row r="22">
          <cell r="A22">
            <v>37</v>
          </cell>
        </row>
        <row r="23">
          <cell r="A23">
            <v>71</v>
          </cell>
        </row>
        <row r="24">
          <cell r="A24">
            <v>70</v>
          </cell>
        </row>
        <row r="25">
          <cell r="A25">
            <v>80</v>
          </cell>
        </row>
        <row r="26">
          <cell r="A26">
            <v>81</v>
          </cell>
        </row>
        <row r="27">
          <cell r="A27">
            <v>65</v>
          </cell>
        </row>
        <row r="28">
          <cell r="A28">
            <v>10</v>
          </cell>
        </row>
        <row r="30">
          <cell r="A30">
            <v>15</v>
          </cell>
        </row>
        <row r="31">
          <cell r="A31">
            <v>14</v>
          </cell>
        </row>
        <row r="33">
          <cell r="A33">
            <v>26</v>
          </cell>
        </row>
        <row r="34">
          <cell r="A34">
            <v>27</v>
          </cell>
        </row>
        <row r="35">
          <cell r="A35">
            <v>28</v>
          </cell>
        </row>
        <row r="36">
          <cell r="A36">
            <v>29</v>
          </cell>
        </row>
        <row r="37">
          <cell r="A37">
            <v>30</v>
          </cell>
        </row>
        <row r="38">
          <cell r="A38">
            <v>31</v>
          </cell>
        </row>
        <row r="40">
          <cell r="A40">
            <v>42</v>
          </cell>
        </row>
        <row r="41">
          <cell r="A41">
            <v>43</v>
          </cell>
        </row>
        <row r="42">
          <cell r="A42">
            <v>52</v>
          </cell>
        </row>
        <row r="43">
          <cell r="A43">
            <v>53</v>
          </cell>
        </row>
        <row r="44">
          <cell r="A44">
            <v>57</v>
          </cell>
        </row>
        <row r="47">
          <cell r="A47">
            <v>54</v>
          </cell>
        </row>
        <row r="48">
          <cell r="A48">
            <v>72</v>
          </cell>
        </row>
        <row r="49">
          <cell r="A49">
            <v>51</v>
          </cell>
        </row>
        <row r="50">
          <cell r="A50">
            <v>63</v>
          </cell>
        </row>
        <row r="51">
          <cell r="A51">
            <v>62</v>
          </cell>
        </row>
        <row r="52">
          <cell r="A52">
            <v>64</v>
          </cell>
        </row>
        <row r="54">
          <cell r="A54">
            <v>88</v>
          </cell>
        </row>
        <row r="55">
          <cell r="A55">
            <v>89</v>
          </cell>
        </row>
        <row r="56">
          <cell r="A56">
            <v>44</v>
          </cell>
        </row>
        <row r="57">
          <cell r="A57">
            <v>87</v>
          </cell>
        </row>
        <row r="59">
          <cell r="A59" t="str">
            <v>VL</v>
          </cell>
        </row>
        <row r="67">
          <cell r="A67">
            <v>41</v>
          </cell>
        </row>
        <row r="69">
          <cell r="A69">
            <v>41</v>
          </cell>
        </row>
        <row r="70">
          <cell r="A70">
            <v>12</v>
          </cell>
        </row>
        <row r="71">
          <cell r="A71">
            <v>32</v>
          </cell>
        </row>
        <row r="72">
          <cell r="A72">
            <v>9</v>
          </cell>
        </row>
        <row r="73">
          <cell r="A73">
            <v>11</v>
          </cell>
        </row>
        <row r="75">
          <cell r="A75">
            <v>39</v>
          </cell>
        </row>
        <row r="76">
          <cell r="A76">
            <v>40</v>
          </cell>
        </row>
        <row r="77">
          <cell r="A77">
            <v>43</v>
          </cell>
        </row>
        <row r="78">
          <cell r="A78">
            <v>38</v>
          </cell>
        </row>
        <row r="79">
          <cell r="A79">
            <v>79</v>
          </cell>
        </row>
        <row r="80">
          <cell r="A80">
            <v>21</v>
          </cell>
        </row>
        <row r="81">
          <cell r="A81">
            <v>23</v>
          </cell>
        </row>
        <row r="82">
          <cell r="A82">
            <v>24</v>
          </cell>
        </row>
        <row r="84">
          <cell r="A84">
            <v>44</v>
          </cell>
        </row>
        <row r="85">
          <cell r="A85">
            <v>49</v>
          </cell>
        </row>
        <row r="86">
          <cell r="A86">
            <v>50</v>
          </cell>
        </row>
        <row r="87">
          <cell r="A87">
            <v>47</v>
          </cell>
        </row>
        <row r="88">
          <cell r="A88">
            <v>61</v>
          </cell>
        </row>
        <row r="89">
          <cell r="A89">
            <v>48</v>
          </cell>
        </row>
        <row r="90">
          <cell r="A90">
            <v>66</v>
          </cell>
        </row>
        <row r="91">
          <cell r="A91">
            <v>67</v>
          </cell>
        </row>
        <row r="92">
          <cell r="A92">
            <v>68</v>
          </cell>
        </row>
        <row r="93">
          <cell r="A93">
            <v>69</v>
          </cell>
        </row>
        <row r="94">
          <cell r="A94">
            <v>51</v>
          </cell>
        </row>
        <row r="95">
          <cell r="A95">
            <v>45</v>
          </cell>
        </row>
        <row r="96">
          <cell r="A96">
            <v>46</v>
          </cell>
        </row>
        <row r="98">
          <cell r="A98">
            <v>85</v>
          </cell>
        </row>
        <row r="99">
          <cell r="A99">
            <v>86</v>
          </cell>
        </row>
        <row r="100">
          <cell r="A100">
            <v>97</v>
          </cell>
        </row>
        <row r="101">
          <cell r="A101">
            <v>98</v>
          </cell>
        </row>
        <row r="102">
          <cell r="A102">
            <v>58</v>
          </cell>
        </row>
        <row r="103">
          <cell r="A103">
            <v>59</v>
          </cell>
        </row>
        <row r="104">
          <cell r="A104">
            <v>51</v>
          </cell>
        </row>
        <row r="105">
          <cell r="A105">
            <v>56</v>
          </cell>
        </row>
        <row r="106">
          <cell r="A106">
            <v>84</v>
          </cell>
        </row>
        <row r="107">
          <cell r="A107">
            <v>94</v>
          </cell>
        </row>
        <row r="108">
          <cell r="A108">
            <v>72</v>
          </cell>
        </row>
        <row r="110">
          <cell r="A110">
            <v>85</v>
          </cell>
        </row>
        <row r="111">
          <cell r="A111">
            <v>96</v>
          </cell>
        </row>
        <row r="112">
          <cell r="A112">
            <v>92</v>
          </cell>
        </row>
        <row r="113">
          <cell r="A113">
            <v>95</v>
          </cell>
        </row>
        <row r="114">
          <cell r="A114">
            <v>84</v>
          </cell>
        </row>
        <row r="115">
          <cell r="A115">
            <v>94</v>
          </cell>
        </row>
        <row r="116">
          <cell r="A116">
            <v>12</v>
          </cell>
        </row>
        <row r="117">
          <cell r="A117">
            <v>90</v>
          </cell>
        </row>
        <row r="118">
          <cell r="A118">
            <v>91</v>
          </cell>
        </row>
        <row r="120">
          <cell r="A120">
            <v>85</v>
          </cell>
        </row>
        <row r="121">
          <cell r="A121">
            <v>86</v>
          </cell>
        </row>
        <row r="122">
          <cell r="A122">
            <v>93</v>
          </cell>
        </row>
        <row r="123">
          <cell r="A123">
            <v>94</v>
          </cell>
        </row>
        <row r="124">
          <cell r="A124">
            <v>96</v>
          </cell>
        </row>
        <row r="125">
          <cell r="A125">
            <v>84</v>
          </cell>
        </row>
        <row r="126">
          <cell r="A126">
            <v>12</v>
          </cell>
        </row>
        <row r="128">
          <cell r="A128">
            <v>76</v>
          </cell>
        </row>
        <row r="129">
          <cell r="A129">
            <v>73</v>
          </cell>
        </row>
        <row r="130">
          <cell r="A130">
            <v>74</v>
          </cell>
        </row>
        <row r="131">
          <cell r="A131">
            <v>77</v>
          </cell>
        </row>
        <row r="132">
          <cell r="A132">
            <v>78</v>
          </cell>
        </row>
        <row r="133">
          <cell r="A133">
            <v>75</v>
          </cell>
        </row>
        <row r="135">
          <cell r="A135">
            <v>82</v>
          </cell>
        </row>
        <row r="136">
          <cell r="A136">
            <v>81</v>
          </cell>
        </row>
        <row r="137">
          <cell r="A137">
            <v>16</v>
          </cell>
        </row>
        <row r="139">
          <cell r="A139">
            <v>84</v>
          </cell>
        </row>
        <row r="140">
          <cell r="A140">
            <v>85</v>
          </cell>
        </row>
        <row r="141">
          <cell r="A141">
            <v>94</v>
          </cell>
        </row>
        <row r="142">
          <cell r="A142">
            <v>96</v>
          </cell>
        </row>
        <row r="144">
          <cell r="A144">
            <v>73</v>
          </cell>
        </row>
        <row r="145">
          <cell r="A145">
            <v>74</v>
          </cell>
        </row>
        <row r="146">
          <cell r="A146">
            <v>78</v>
          </cell>
        </row>
        <row r="147">
          <cell r="A147">
            <v>11</v>
          </cell>
        </row>
        <row r="148">
          <cell r="A148">
            <v>10</v>
          </cell>
        </row>
        <row r="149">
          <cell r="A149">
            <v>18</v>
          </cell>
        </row>
        <row r="150">
          <cell r="A150">
            <v>12</v>
          </cell>
        </row>
        <row r="151">
          <cell r="A151">
            <v>75</v>
          </cell>
        </row>
        <row r="152">
          <cell r="A152">
            <v>79</v>
          </cell>
        </row>
        <row r="153">
          <cell r="A153">
            <v>21</v>
          </cell>
        </row>
        <row r="154">
          <cell r="A154">
            <v>22</v>
          </cell>
        </row>
        <row r="155">
          <cell r="A155">
            <v>23</v>
          </cell>
        </row>
        <row r="156">
          <cell r="A156">
            <v>24</v>
          </cell>
        </row>
      </sheetData>
      <sheetData sheetId="4"/>
      <sheetData sheetId="5"/>
      <sheetData sheetId="6"/>
      <sheetData sheetId="7"/>
      <sheetData sheetId="8"/>
      <sheetData sheetId="9"/>
      <sheetData sheetId="10"/>
      <sheetData sheetId="1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品棚卸JAN-2004"/>
      <sheetName val="Monthly report"/>
      <sheetName val="Xuat hang thang 02"/>
      <sheetName val="Meisai ton kho"/>
      <sheetName val="SL SX thang 2"/>
    </sheetNames>
    <sheetDataSet>
      <sheetData sheetId="0" refreshError="1"/>
      <sheetData sheetId="1" refreshError="1"/>
      <sheetData sheetId="2" refreshError="1"/>
      <sheetData sheetId="3" refreshError="1"/>
      <sheetData sheetId="4" refreshError="1">
        <row r="2">
          <cell r="A2" t="str">
            <v>123293037B</v>
          </cell>
          <cell r="B2" t="str">
            <v>2P71#28(400)BW/SAN-DH!23</v>
          </cell>
          <cell r="C2" t="str">
            <v>SE005</v>
          </cell>
          <cell r="D2" t="str">
            <v>KDC</v>
          </cell>
        </row>
        <row r="3">
          <cell r="A3" t="str">
            <v>123293387B</v>
          </cell>
          <cell r="B3" t="str">
            <v>2P71#28(120)BW/SAN-PH!21</v>
          </cell>
          <cell r="C3" t="str">
            <v>SE009</v>
          </cell>
          <cell r="D3" t="str">
            <v>KDC</v>
          </cell>
          <cell r="E3">
            <v>30</v>
          </cell>
        </row>
        <row r="4">
          <cell r="A4" t="str">
            <v>123293394B</v>
          </cell>
          <cell r="B4" t="str">
            <v>2P71#28(260)BW/SAN-PH!1</v>
          </cell>
          <cell r="C4" t="str">
            <v>SE006</v>
          </cell>
          <cell r="D4" t="str">
            <v>KDC</v>
          </cell>
          <cell r="E4">
            <v>150</v>
          </cell>
        </row>
        <row r="5">
          <cell r="A5" t="str">
            <v>123293402B</v>
          </cell>
          <cell r="B5" t="str">
            <v>3P1571#28(140)BWW/SAN-PH</v>
          </cell>
          <cell r="C5" t="str">
            <v>SE003</v>
          </cell>
          <cell r="D5" t="str">
            <v>KDC</v>
          </cell>
          <cell r="E5">
            <v>180</v>
          </cell>
        </row>
        <row r="6">
          <cell r="A6" t="str">
            <v>123293426B</v>
          </cell>
          <cell r="B6" t="str">
            <v>5P1571#28(160)BW*4/SAN-P</v>
          </cell>
          <cell r="C6" t="str">
            <v>SE013</v>
          </cell>
          <cell r="D6" t="str">
            <v>KDC</v>
          </cell>
          <cell r="E6">
            <v>150</v>
          </cell>
        </row>
        <row r="7">
          <cell r="A7" t="str">
            <v>123293431B</v>
          </cell>
          <cell r="B7" t="str">
            <v>5P1571#28(120)BW*4/SAN-P</v>
          </cell>
          <cell r="C7" t="str">
            <v>SE004</v>
          </cell>
          <cell r="D7" t="str">
            <v>KDC</v>
          </cell>
          <cell r="E7">
            <v>30</v>
          </cell>
        </row>
        <row r="8">
          <cell r="A8" t="str">
            <v>123293448B</v>
          </cell>
          <cell r="B8" t="str">
            <v>6P1571#28(180)BW*5/SAN-P</v>
          </cell>
          <cell r="C8" t="str">
            <v>SE018</v>
          </cell>
          <cell r="D8" t="str">
            <v>KDC</v>
          </cell>
          <cell r="E8">
            <v>30</v>
          </cell>
        </row>
        <row r="9">
          <cell r="A9" t="str">
            <v>123293457B</v>
          </cell>
          <cell r="B9" t="str">
            <v>8P71#28(350)BW*7/SAN-PH!</v>
          </cell>
          <cell r="C9" t="str">
            <v>SE020</v>
          </cell>
          <cell r="D9" t="str">
            <v>KDC</v>
          </cell>
          <cell r="E9">
            <v>30</v>
          </cell>
        </row>
        <row r="10">
          <cell r="A10" t="str">
            <v>123293468B</v>
          </cell>
          <cell r="B10" t="str">
            <v>8P71#28(140)BW*7/SAN-PH!</v>
          </cell>
          <cell r="C10" t="str">
            <v>SE017</v>
          </cell>
          <cell r="D10" t="str">
            <v>KDC</v>
          </cell>
          <cell r="E10">
            <v>150</v>
          </cell>
        </row>
        <row r="11">
          <cell r="A11" t="str">
            <v>123293471B</v>
          </cell>
          <cell r="B11" t="str">
            <v>2P71#28(300)BW/PH-5HAN!20</v>
          </cell>
          <cell r="C11" t="str">
            <v>SE026</v>
          </cell>
          <cell r="D11" t="str">
            <v>KDC</v>
          </cell>
          <cell r="E11">
            <v>30</v>
          </cell>
        </row>
        <row r="12">
          <cell r="A12" t="str">
            <v>123294337A</v>
          </cell>
          <cell r="B12" t="str">
            <v>3P1571#28(100)BWW/SAN-PH</v>
          </cell>
          <cell r="C12" t="str">
            <v>SE010</v>
          </cell>
          <cell r="D12" t="str">
            <v>KDC</v>
          </cell>
          <cell r="E12">
            <v>150</v>
          </cell>
        </row>
        <row r="13">
          <cell r="A13" t="str">
            <v>123294377A</v>
          </cell>
          <cell r="B13" t="str">
            <v>3P1571#28(200)BWW/ZH-5</v>
          </cell>
          <cell r="C13" t="str">
            <v>SE007</v>
          </cell>
          <cell r="D13" t="str">
            <v>KDC</v>
          </cell>
          <cell r="E13">
            <v>30</v>
          </cell>
        </row>
        <row r="14">
          <cell r="A14" t="str">
            <v>123294382A</v>
          </cell>
          <cell r="B14" t="str">
            <v>3P71B91HZ#28(300)SAN-PH</v>
          </cell>
          <cell r="C14" t="str">
            <v>SE014</v>
          </cell>
          <cell r="D14" t="str">
            <v>KDC</v>
          </cell>
          <cell r="E14">
            <v>30</v>
          </cell>
        </row>
        <row r="15">
          <cell r="A15" t="str">
            <v>123294553B</v>
          </cell>
          <cell r="B15" t="str">
            <v>CP40SAL Video Connector</v>
          </cell>
          <cell r="C15" t="str">
            <v>SE022</v>
          </cell>
          <cell r="D15" t="str">
            <v>KDC</v>
          </cell>
          <cell r="E15">
            <v>600</v>
          </cell>
        </row>
        <row r="16">
          <cell r="A16">
            <v>1232958240</v>
          </cell>
          <cell r="B16" t="str">
            <v>CP40SAL Black Out Connector</v>
          </cell>
          <cell r="C16" t="str">
            <v>SE015</v>
          </cell>
          <cell r="D16" t="str">
            <v>KDC</v>
          </cell>
          <cell r="E16">
            <v>150</v>
          </cell>
        </row>
        <row r="17">
          <cell r="A17">
            <v>1232958390</v>
          </cell>
          <cell r="B17" t="str">
            <v>10P1571#28(220)BW*9/SAN-</v>
          </cell>
          <cell r="C17" t="str">
            <v>SE011</v>
          </cell>
          <cell r="D17" t="str">
            <v>KDC</v>
          </cell>
          <cell r="E17">
            <v>150</v>
          </cell>
        </row>
        <row r="18">
          <cell r="A18">
            <v>1232958460</v>
          </cell>
          <cell r="B18" t="str">
            <v>12P1571#28(220)BW*11/SAN</v>
          </cell>
          <cell r="C18" t="str">
            <v>SE021</v>
          </cell>
          <cell r="D18" t="str">
            <v>KDC</v>
          </cell>
          <cell r="E18">
            <v>150</v>
          </cell>
        </row>
        <row r="19">
          <cell r="A19">
            <v>1232975410</v>
          </cell>
          <cell r="B19" t="str">
            <v>2P1007#26(290)BW/SAN-PH</v>
          </cell>
          <cell r="C19" t="str">
            <v>SE002</v>
          </cell>
          <cell r="D19" t="str">
            <v>KDC</v>
          </cell>
          <cell r="E19">
            <v>120</v>
          </cell>
        </row>
        <row r="20">
          <cell r="A20">
            <v>1232975500</v>
          </cell>
          <cell r="B20" t="str">
            <v>2P1007#26(160)BW/SAN-PH</v>
          </cell>
          <cell r="C20" t="str">
            <v>SE001</v>
          </cell>
          <cell r="D20" t="str">
            <v>KDC</v>
          </cell>
          <cell r="E20">
            <v>120</v>
          </cell>
        </row>
        <row r="21">
          <cell r="A21">
            <v>1232975610</v>
          </cell>
          <cell r="B21" t="str">
            <v>3P1007#26(150)BWW/SAN-PH</v>
          </cell>
          <cell r="C21" t="str">
            <v>SE008</v>
          </cell>
          <cell r="D21" t="str">
            <v>KDC</v>
          </cell>
          <cell r="E21">
            <v>120</v>
          </cell>
        </row>
        <row r="22">
          <cell r="A22">
            <v>1232975890</v>
          </cell>
          <cell r="B22" t="str">
            <v>10P1007#26(70)BW*9SAN-PH</v>
          </cell>
          <cell r="C22" t="str">
            <v>SE016</v>
          </cell>
          <cell r="D22" t="str">
            <v>KDC</v>
          </cell>
          <cell r="E22">
            <v>120</v>
          </cell>
        </row>
        <row r="23">
          <cell r="A23">
            <v>1233904750</v>
          </cell>
          <cell r="B23" t="str">
            <v>3P1672#22(70)BAW/VH-15</v>
          </cell>
          <cell r="C23" t="str">
            <v>SE034</v>
          </cell>
          <cell r="D23" t="str">
            <v>KDC</v>
          </cell>
          <cell r="E23">
            <v>60</v>
          </cell>
        </row>
        <row r="24">
          <cell r="A24">
            <v>1233904800</v>
          </cell>
          <cell r="B24" t="str">
            <v>6-4P72#22(70)WWABAW/VHVH</v>
          </cell>
          <cell r="C24" t="str">
            <v>SE031</v>
          </cell>
          <cell r="D24" t="str">
            <v>KDC</v>
          </cell>
          <cell r="E24">
            <v>60</v>
          </cell>
        </row>
        <row r="25">
          <cell r="A25">
            <v>1233904970</v>
          </cell>
          <cell r="B25" t="str">
            <v>2P10007#26(70)WW/EH-EH</v>
          </cell>
          <cell r="C25" t="str">
            <v>SE025</v>
          </cell>
          <cell r="D25" t="str">
            <v>KDC</v>
          </cell>
          <cell r="E25">
            <v>60</v>
          </cell>
        </row>
        <row r="26">
          <cell r="A26">
            <v>1233905070</v>
          </cell>
          <cell r="B26" t="str">
            <v>4P33#26(270.200)H/SB-SB2</v>
          </cell>
          <cell r="C26" t="str">
            <v>SE012</v>
          </cell>
          <cell r="D26" t="str">
            <v>KDC</v>
          </cell>
          <cell r="E26">
            <v>60</v>
          </cell>
        </row>
        <row r="27">
          <cell r="A27">
            <v>1233911880</v>
          </cell>
          <cell r="B27" t="str">
            <v>5P15#22(120)BAWAA/VH15</v>
          </cell>
          <cell r="C27" t="str">
            <v>SE029</v>
          </cell>
          <cell r="D27" t="str">
            <v>KDC</v>
          </cell>
          <cell r="E27">
            <v>150</v>
          </cell>
        </row>
        <row r="28">
          <cell r="A28">
            <v>1233933390</v>
          </cell>
          <cell r="B28" t="str">
            <v>11P07#26(120)BW*10/SANPH</v>
          </cell>
          <cell r="C28" t="str">
            <v>SE019</v>
          </cell>
          <cell r="D28" t="str">
            <v>KDC</v>
          </cell>
          <cell r="E28">
            <v>120</v>
          </cell>
        </row>
        <row r="29">
          <cell r="A29">
            <v>1233951390</v>
          </cell>
          <cell r="B29" t="str">
            <v>4-2P15#22(220)TAAR/VH-VH</v>
          </cell>
          <cell r="C29" t="str">
            <v>SE036</v>
          </cell>
          <cell r="D29" t="str">
            <v>KDC</v>
          </cell>
          <cell r="E29">
            <v>150</v>
          </cell>
        </row>
        <row r="30">
          <cell r="A30">
            <v>1233923520</v>
          </cell>
          <cell r="B30" t="str">
            <v>5P72#20(100)BAWAA/VH15</v>
          </cell>
          <cell r="C30" t="str">
            <v>SE042</v>
          </cell>
          <cell r="D30" t="str">
            <v>KDC</v>
          </cell>
          <cell r="E30">
            <v>93</v>
          </cell>
        </row>
        <row r="31">
          <cell r="A31">
            <v>1233967540</v>
          </cell>
          <cell r="B31" t="str">
            <v>4-3P72#20(80)WAABZ/VH-VH</v>
          </cell>
          <cell r="C31" t="str">
            <v>SE043</v>
          </cell>
          <cell r="D31" t="str">
            <v>KDC</v>
          </cell>
          <cell r="E31">
            <v>93</v>
          </cell>
        </row>
        <row r="32">
          <cell r="A32" t="str">
            <v>123396592A</v>
          </cell>
          <cell r="B32" t="str">
            <v>6P07#26(180)W*6/EH-EH</v>
          </cell>
          <cell r="C32" t="str">
            <v>SE050</v>
          </cell>
          <cell r="D32" t="str">
            <v>KDC</v>
          </cell>
          <cell r="E32">
            <v>640</v>
          </cell>
        </row>
        <row r="33">
          <cell r="A33" t="str">
            <v>123396604B</v>
          </cell>
          <cell r="B33" t="str">
            <v>5P-1685#28(50)W*5/SH-SH</v>
          </cell>
          <cell r="C33" t="str">
            <v>SE051</v>
          </cell>
          <cell r="D33" t="str">
            <v>KDC</v>
          </cell>
          <cell r="E33">
            <v>0</v>
          </cell>
        </row>
        <row r="34">
          <cell r="A34" t="str">
            <v>123396615B</v>
          </cell>
          <cell r="B34" t="str">
            <v>7P-1685#28(50)W*7/SH-SH</v>
          </cell>
          <cell r="C34" t="str">
            <v>SE052</v>
          </cell>
          <cell r="D34" t="str">
            <v>KDC</v>
          </cell>
          <cell r="E34">
            <v>0</v>
          </cell>
        </row>
        <row r="35">
          <cell r="A35" t="str">
            <v>123396628B</v>
          </cell>
          <cell r="B35" t="str">
            <v>8P-1685#28(100)W*8/SH-SH</v>
          </cell>
          <cell r="C35" t="str">
            <v>SE053</v>
          </cell>
          <cell r="D35" t="str">
            <v>KDC</v>
          </cell>
          <cell r="E35">
            <v>228</v>
          </cell>
        </row>
        <row r="36">
          <cell r="A36" t="str">
            <v>123396633B</v>
          </cell>
          <cell r="B36" t="str">
            <v>10P1685#28(50)W*10/SH-SH</v>
          </cell>
          <cell r="C36" t="str">
            <v>SE054</v>
          </cell>
          <cell r="D36" t="str">
            <v>KDC</v>
          </cell>
          <cell r="E36">
            <v>0</v>
          </cell>
        </row>
        <row r="37">
          <cell r="A37">
            <v>1233970760</v>
          </cell>
          <cell r="B37" t="str">
            <v>5P72#20(80)BAWAA/VH-15ﾊﾝ</v>
          </cell>
          <cell r="C37" t="str">
            <v>SE048</v>
          </cell>
          <cell r="D37" t="str">
            <v>KDC</v>
          </cell>
          <cell r="E37">
            <v>640</v>
          </cell>
        </row>
        <row r="38">
          <cell r="A38">
            <v>1233980000</v>
          </cell>
          <cell r="B38" t="str">
            <v>5P72#20(310)BAWAA/VH-15ﾊﾝ</v>
          </cell>
          <cell r="C38" t="str">
            <v>SE049</v>
          </cell>
          <cell r="D38" t="str">
            <v>KDC</v>
          </cell>
          <cell r="E38">
            <v>0</v>
          </cell>
        </row>
        <row r="39">
          <cell r="A39" t="str">
            <v>123396585B</v>
          </cell>
          <cell r="B39" t="str">
            <v>8P-1685#28(55)W*8/SH-SH</v>
          </cell>
          <cell r="C39" t="str">
            <v>SG005</v>
          </cell>
          <cell r="D39" t="str">
            <v>KDC</v>
          </cell>
          <cell r="E39">
            <v>2300</v>
          </cell>
        </row>
        <row r="40">
          <cell r="A40">
            <v>1233977110</v>
          </cell>
          <cell r="B40" t="str">
            <v>4P1685#28(70)W*4/SH-SH</v>
          </cell>
          <cell r="C40" t="str">
            <v>SG006</v>
          </cell>
          <cell r="D40" t="str">
            <v>KDC</v>
          </cell>
          <cell r="E40">
            <v>2300</v>
          </cell>
        </row>
        <row r="41">
          <cell r="A41">
            <v>1233977240</v>
          </cell>
          <cell r="B41" t="str">
            <v>3P1685#28(45)W*3/SH-SH</v>
          </cell>
          <cell r="C41" t="str">
            <v>SG007</v>
          </cell>
          <cell r="D41" t="str">
            <v>KDC</v>
          </cell>
          <cell r="E41">
            <v>2522</v>
          </cell>
        </row>
        <row r="42">
          <cell r="A42">
            <v>1233977390</v>
          </cell>
          <cell r="B42" t="str">
            <v>2P1007#26(175)WW/PHPH</v>
          </cell>
          <cell r="C42" t="str">
            <v>SG008</v>
          </cell>
          <cell r="D42" t="str">
            <v>KDC</v>
          </cell>
          <cell r="E42">
            <v>50</v>
          </cell>
        </row>
        <row r="43">
          <cell r="A43">
            <v>1233979800</v>
          </cell>
          <cell r="B43" t="str">
            <v>10P1685#28(90)W*10/SH-SH</v>
          </cell>
          <cell r="C43" t="str">
            <v>SG009</v>
          </cell>
          <cell r="D43" t="str">
            <v>KDC</v>
          </cell>
          <cell r="E43">
            <v>2300</v>
          </cell>
        </row>
        <row r="44">
          <cell r="A44">
            <v>1233979970</v>
          </cell>
          <cell r="B44" t="str">
            <v>6P1685#28(75)W*6/SH-SH</v>
          </cell>
          <cell r="C44" t="str">
            <v>SG010</v>
          </cell>
          <cell r="D44" t="str">
            <v>KDC</v>
          </cell>
          <cell r="E44">
            <v>2522</v>
          </cell>
        </row>
        <row r="45">
          <cell r="A45" t="str">
            <v>123396556B</v>
          </cell>
          <cell r="B45" t="str">
            <v>2P1685#28(45)W*2/SH-SH</v>
          </cell>
          <cell r="C45" t="str">
            <v>SO005</v>
          </cell>
          <cell r="D45" t="str">
            <v>KDC</v>
          </cell>
          <cell r="E45">
            <v>222</v>
          </cell>
        </row>
        <row r="46">
          <cell r="A46" t="str">
            <v>123396570B</v>
          </cell>
          <cell r="B46" t="str">
            <v>6P-1685#28(65)W*6/SH-SH</v>
          </cell>
          <cell r="C46" t="str">
            <v>SO006</v>
          </cell>
          <cell r="D46" t="str">
            <v>KDC</v>
          </cell>
          <cell r="E46">
            <v>0</v>
          </cell>
        </row>
        <row r="47">
          <cell r="A47">
            <v>1233976290</v>
          </cell>
          <cell r="B47" t="str">
            <v>8P1685#28(120)W*8/SH-SH</v>
          </cell>
          <cell r="C47" t="str">
            <v>SO007</v>
          </cell>
          <cell r="D47" t="str">
            <v>KDC</v>
          </cell>
          <cell r="E47">
            <v>200</v>
          </cell>
        </row>
        <row r="48">
          <cell r="A48">
            <v>1233976340</v>
          </cell>
          <cell r="B48" t="str">
            <v>6P1685#28(150)W*6/SH-SH</v>
          </cell>
          <cell r="C48" t="str">
            <v>SO008</v>
          </cell>
          <cell r="D48" t="str">
            <v>KDC</v>
          </cell>
          <cell r="E48">
            <v>206</v>
          </cell>
        </row>
        <row r="49">
          <cell r="A49">
            <v>1233976410</v>
          </cell>
          <cell r="B49" t="str">
            <v>10P1685#28(80)W*10/SH-SH</v>
          </cell>
          <cell r="C49" t="str">
            <v>SO009</v>
          </cell>
          <cell r="D49" t="str">
            <v>KDC</v>
          </cell>
          <cell r="E49">
            <v>206</v>
          </cell>
        </row>
        <row r="50">
          <cell r="A50">
            <v>1233976500</v>
          </cell>
          <cell r="B50" t="str">
            <v>4P1685#28(100)W*4/SH-SH</v>
          </cell>
          <cell r="C50" t="str">
            <v>SO010</v>
          </cell>
          <cell r="D50" t="str">
            <v>KDC</v>
          </cell>
          <cell r="E50">
            <v>200</v>
          </cell>
        </row>
        <row r="51">
          <cell r="A51">
            <v>1233976610</v>
          </cell>
          <cell r="B51" t="str">
            <v>3P1685#28(100)W*3/SH-SH</v>
          </cell>
          <cell r="C51" t="str">
            <v>SO011</v>
          </cell>
          <cell r="D51" t="str">
            <v>KDC</v>
          </cell>
          <cell r="E51">
            <v>206</v>
          </cell>
        </row>
        <row r="52">
          <cell r="A52">
            <v>1233976740</v>
          </cell>
          <cell r="B52" t="str">
            <v>2P1571#28(150)WB/SH-3-5ﾊﾝ</v>
          </cell>
          <cell r="C52" t="str">
            <v>SO012</v>
          </cell>
          <cell r="D52" t="str">
            <v>KDC</v>
          </cell>
          <cell r="E52">
            <v>200</v>
          </cell>
        </row>
        <row r="53">
          <cell r="A53" t="str">
            <v>123398341A</v>
          </cell>
          <cell r="B53" t="str">
            <v>6P1571#28(130)B*6/SH-SH</v>
          </cell>
          <cell r="C53" t="str">
            <v>SO013</v>
          </cell>
          <cell r="D53" t="str">
            <v>KDC</v>
          </cell>
          <cell r="E53">
            <v>156</v>
          </cell>
        </row>
        <row r="54">
          <cell r="A54" t="str">
            <v>123398350A</v>
          </cell>
          <cell r="B54" t="str">
            <v>8P1571#28(120)B*8/SH-SH</v>
          </cell>
          <cell r="C54" t="str">
            <v>SO014</v>
          </cell>
          <cell r="D54" t="str">
            <v>KDC</v>
          </cell>
          <cell r="E54">
            <v>156</v>
          </cell>
        </row>
        <row r="55">
          <cell r="A55">
            <v>1233983610</v>
          </cell>
          <cell r="B55" t="str">
            <v>9P1571#28(80)W*9/SH-SH</v>
          </cell>
          <cell r="C55" t="str">
            <v>SO015</v>
          </cell>
          <cell r="D55" t="str">
            <v>KDC</v>
          </cell>
          <cell r="E55">
            <v>150</v>
          </cell>
        </row>
        <row r="56">
          <cell r="A56">
            <v>1233987320</v>
          </cell>
          <cell r="B56" t="str">
            <v>3P1685#28(70)W*3/SH-SH</v>
          </cell>
          <cell r="C56" t="str">
            <v>SO016</v>
          </cell>
          <cell r="D56" t="str">
            <v>KDC</v>
          </cell>
          <cell r="E56">
            <v>228</v>
          </cell>
        </row>
        <row r="57">
          <cell r="A57">
            <v>1233987490</v>
          </cell>
          <cell r="B57" t="str">
            <v>4P1061#28(50)T-Y/DF13-5ﾑｷ</v>
          </cell>
          <cell r="C57" t="str">
            <v>SO017</v>
          </cell>
          <cell r="D57" t="str">
            <v>KDC</v>
          </cell>
          <cell r="E57">
            <v>126</v>
          </cell>
        </row>
        <row r="58">
          <cell r="A58" t="str">
            <v>1233976890</v>
          </cell>
          <cell r="B58" t="str">
            <v>2P1685#28(100)W*2/SH-SH</v>
          </cell>
          <cell r="E58">
            <v>6</v>
          </cell>
        </row>
        <row r="59">
          <cell r="B59" t="str">
            <v>＊＊＊</v>
          </cell>
          <cell r="E59">
            <v>0</v>
          </cell>
        </row>
        <row r="60">
          <cell r="B60" t="str">
            <v>＊＊＊</v>
          </cell>
          <cell r="E60">
            <v>0</v>
          </cell>
        </row>
        <row r="61">
          <cell r="A61">
            <v>1321606290</v>
          </cell>
          <cell r="B61" t="str">
            <v>CMS40P Packing Case</v>
          </cell>
          <cell r="C61" t="str">
            <v>SI001</v>
          </cell>
          <cell r="D61" t="str">
            <v>NHATQUANG</v>
          </cell>
          <cell r="E61">
            <v>89</v>
          </cell>
        </row>
        <row r="62">
          <cell r="A62">
            <v>1321606340</v>
          </cell>
          <cell r="B62" t="str">
            <v>CP10AL Packing Case</v>
          </cell>
          <cell r="C62" t="str">
            <v>SI003</v>
          </cell>
          <cell r="D62" t="str">
            <v>NHATQUANG</v>
          </cell>
          <cell r="E62">
            <v>120</v>
          </cell>
        </row>
        <row r="63">
          <cell r="A63">
            <v>1321606410</v>
          </cell>
          <cell r="B63" t="str">
            <v>CP40 Packing Case</v>
          </cell>
          <cell r="C63" t="str">
            <v>SI005</v>
          </cell>
          <cell r="D63" t="str">
            <v>NHATQUANG</v>
          </cell>
          <cell r="E63">
            <v>854</v>
          </cell>
        </row>
        <row r="64">
          <cell r="A64" t="str">
            <v>V320600150</v>
          </cell>
          <cell r="B64" t="str">
            <v>CMS40P Outer Packing Case</v>
          </cell>
          <cell r="C64" t="str">
            <v>SI002</v>
          </cell>
          <cell r="D64" t="str">
            <v>NHATQUANG</v>
          </cell>
          <cell r="E64">
            <v>44.5</v>
          </cell>
        </row>
        <row r="65">
          <cell r="A65" t="str">
            <v>V320600280</v>
          </cell>
          <cell r="B65" t="str">
            <v>CP40L Outer Packing Case</v>
          </cell>
          <cell r="C65" t="str">
            <v>SI006</v>
          </cell>
          <cell r="D65" t="str">
            <v>NHATQUANG</v>
          </cell>
          <cell r="E65">
            <v>213.5</v>
          </cell>
        </row>
        <row r="66">
          <cell r="A66" t="str">
            <v>V32060033A</v>
          </cell>
          <cell r="B66" t="str">
            <v>CP10AL Outer Packing Case</v>
          </cell>
          <cell r="C66" t="str">
            <v>SI004</v>
          </cell>
          <cell r="D66" t="str">
            <v>NHATQUANG</v>
          </cell>
          <cell r="E66">
            <v>20.399999999999999</v>
          </cell>
        </row>
        <row r="67">
          <cell r="A67">
            <v>1321612330</v>
          </cell>
          <cell r="B67" t="str">
            <v>CCC100ZL Packing case</v>
          </cell>
          <cell r="C67" t="str">
            <v>SO002</v>
          </cell>
          <cell r="D67" t="str">
            <v>NHATQUANG</v>
          </cell>
          <cell r="E67">
            <v>0</v>
          </cell>
        </row>
        <row r="68">
          <cell r="A68">
            <v>1321612400</v>
          </cell>
          <cell r="B68" t="str">
            <v xml:space="preserve">TC-R0350 </v>
          </cell>
          <cell r="C68" t="str">
            <v>SO003</v>
          </cell>
          <cell r="D68" t="str">
            <v>NHATQUANG</v>
          </cell>
          <cell r="E68">
            <v>0</v>
          </cell>
        </row>
        <row r="69">
          <cell r="B69" t="str">
            <v>CCV40 Outer Packing Case</v>
          </cell>
          <cell r="C69" t="str">
            <v>SI014</v>
          </cell>
          <cell r="D69" t="str">
            <v>NHATQUANG</v>
          </cell>
          <cell r="E69">
            <v>34.401999999999994</v>
          </cell>
        </row>
        <row r="70">
          <cell r="A70">
            <v>1321612600</v>
          </cell>
          <cell r="B70" t="str">
            <v>CCV40-3 Packing Case</v>
          </cell>
          <cell r="C70" t="str">
            <v>SI011</v>
          </cell>
          <cell r="D70" t="str">
            <v>NHATQUANG</v>
          </cell>
          <cell r="E70">
            <v>206</v>
          </cell>
        </row>
        <row r="71">
          <cell r="A71" t="str">
            <v>132161190A</v>
          </cell>
          <cell r="B71" t="str">
            <v>CCV20 Packing Case</v>
          </cell>
          <cell r="C71" t="str">
            <v>SI013</v>
          </cell>
          <cell r="D71" t="str">
            <v>NHATQUANG</v>
          </cell>
          <cell r="E71">
            <v>156</v>
          </cell>
        </row>
        <row r="72">
          <cell r="A72">
            <v>1321614390</v>
          </cell>
          <cell r="B72" t="str">
            <v>CCV14 Packing Case</v>
          </cell>
          <cell r="C72" t="str">
            <v>SI007</v>
          </cell>
          <cell r="D72" t="str">
            <v>NHATQUANG</v>
          </cell>
          <cell r="E72">
            <v>2522</v>
          </cell>
        </row>
        <row r="73">
          <cell r="A73">
            <v>1321613010</v>
          </cell>
          <cell r="B73" t="str">
            <v>CCV14 Outer Packing Case</v>
          </cell>
          <cell r="C73" t="str">
            <v>SI008</v>
          </cell>
          <cell r="D73" t="str">
            <v>NHATQUANG</v>
          </cell>
          <cell r="E73">
            <v>252.2</v>
          </cell>
        </row>
        <row r="74">
          <cell r="A74">
            <v>1321614000</v>
          </cell>
          <cell r="B74" t="str">
            <v>CCV20 Outer Packing Case</v>
          </cell>
          <cell r="C74" t="str">
            <v>SI015</v>
          </cell>
          <cell r="D74" t="str">
            <v>NHATQUANG</v>
          </cell>
          <cell r="E74">
            <v>15.6</v>
          </cell>
        </row>
        <row r="75">
          <cell r="B75" t="str">
            <v>＊＊＊</v>
          </cell>
          <cell r="E75">
            <v>0</v>
          </cell>
        </row>
        <row r="76">
          <cell r="B76" t="str">
            <v>＊＊＊</v>
          </cell>
          <cell r="E76">
            <v>0</v>
          </cell>
        </row>
        <row r="77">
          <cell r="A77" t="str">
            <v>V322100180</v>
          </cell>
          <cell r="B77" t="str">
            <v>Poly Bag 390X580</v>
          </cell>
          <cell r="C77" t="str">
            <v>SD021</v>
          </cell>
          <cell r="D77" t="str">
            <v>TUAN NGOC</v>
          </cell>
          <cell r="E77">
            <v>924</v>
          </cell>
        </row>
        <row r="78">
          <cell r="A78" t="str">
            <v>V322100210</v>
          </cell>
          <cell r="B78" t="str">
            <v>Poly Bag 220X360</v>
          </cell>
          <cell r="C78" t="str">
            <v>SD023</v>
          </cell>
          <cell r="D78" t="str">
            <v>TUAN NGOC</v>
          </cell>
          <cell r="E78">
            <v>3935</v>
          </cell>
        </row>
        <row r="79">
          <cell r="A79" t="str">
            <v>V322100360</v>
          </cell>
          <cell r="B79" t="str">
            <v>Poly Bag 450X850</v>
          </cell>
          <cell r="C79" t="str">
            <v>SD022</v>
          </cell>
          <cell r="D79" t="str">
            <v>TUAN NGOC</v>
          </cell>
          <cell r="E79">
            <v>89</v>
          </cell>
        </row>
        <row r="80">
          <cell r="A80" t="str">
            <v>V322100430</v>
          </cell>
          <cell r="B80" t="str">
            <v>Poly Bag 120X200</v>
          </cell>
          <cell r="C80" t="str">
            <v>SD024</v>
          </cell>
          <cell r="D80" t="str">
            <v>TUAN NGOC</v>
          </cell>
          <cell r="E80">
            <v>93</v>
          </cell>
        </row>
        <row r="81">
          <cell r="A81" t="str">
            <v>V322100520</v>
          </cell>
          <cell r="B81" t="str">
            <v>Poly bag 190X280</v>
          </cell>
          <cell r="C81" t="str">
            <v>SC051</v>
          </cell>
          <cell r="D81" t="str">
            <v>TUAN NGOC</v>
          </cell>
          <cell r="E81">
            <v>700</v>
          </cell>
        </row>
        <row r="82">
          <cell r="A82">
            <v>6321310950</v>
          </cell>
          <cell r="B82" t="str">
            <v>Air Cap 290*740(140 Bag)</v>
          </cell>
          <cell r="C82" t="str">
            <v>SG032</v>
          </cell>
          <cell r="D82" t="str">
            <v>TUAN NGOC</v>
          </cell>
          <cell r="E82">
            <v>2506</v>
          </cell>
        </row>
        <row r="83">
          <cell r="A83">
            <v>1322102160</v>
          </cell>
          <cell r="B83" t="str">
            <v>Poly bag  75*100*0.05</v>
          </cell>
          <cell r="C83" t="str">
            <v>SQ016</v>
          </cell>
          <cell r="D83" t="str">
            <v>TUAN NGOC</v>
          </cell>
          <cell r="E83">
            <v>200</v>
          </cell>
        </row>
        <row r="84">
          <cell r="B84" t="str">
            <v>＊＊＊</v>
          </cell>
          <cell r="E84">
            <v>0</v>
          </cell>
        </row>
        <row r="85">
          <cell r="B85" t="str">
            <v>＊＊＊</v>
          </cell>
          <cell r="E85">
            <v>0</v>
          </cell>
        </row>
        <row r="86">
          <cell r="A86" t="str">
            <v>133124138B</v>
          </cell>
          <cell r="B86" t="str">
            <v>CP10AL Manual (JPN)</v>
          </cell>
          <cell r="C86" t="str">
            <v>SF003</v>
          </cell>
          <cell r="D86" t="str">
            <v>TRANGVANG</v>
          </cell>
          <cell r="E86">
            <v>120</v>
          </cell>
        </row>
        <row r="87">
          <cell r="A87" t="str">
            <v>133124154B</v>
          </cell>
          <cell r="B87" t="str">
            <v>CP40L Manual (JPN)</v>
          </cell>
          <cell r="C87" t="str">
            <v>SF016</v>
          </cell>
          <cell r="D87" t="str">
            <v>TRANGVANG</v>
          </cell>
          <cell r="E87">
            <v>120</v>
          </cell>
        </row>
        <row r="88">
          <cell r="A88" t="str">
            <v>133124260C</v>
          </cell>
          <cell r="B88" t="str">
            <v>CMC0100 Manual (JPN)</v>
          </cell>
          <cell r="C88" t="str">
            <v>SF012</v>
          </cell>
          <cell r="D88" t="str">
            <v>TRANGVANG</v>
          </cell>
          <cell r="E88">
            <v>0</v>
          </cell>
        </row>
        <row r="89">
          <cell r="A89" t="str">
            <v>133124273C</v>
          </cell>
          <cell r="B89" t="str">
            <v>CMC0120 Manual (JPN)</v>
          </cell>
          <cell r="C89" t="str">
            <v>SF014</v>
          </cell>
          <cell r="D89" t="str">
            <v>TRANGVANG</v>
          </cell>
          <cell r="E89">
            <v>30</v>
          </cell>
        </row>
        <row r="90">
          <cell r="A90" t="str">
            <v>133125353D</v>
          </cell>
          <cell r="B90" t="str">
            <v>CMS40P Manual (JPN)</v>
          </cell>
          <cell r="C90" t="str">
            <v>SF004</v>
          </cell>
          <cell r="D90" t="str">
            <v>TRANGVANG</v>
          </cell>
          <cell r="E90">
            <v>0</v>
          </cell>
        </row>
        <row r="91">
          <cell r="A91" t="str">
            <v>133125599C</v>
          </cell>
          <cell r="B91" t="str">
            <v>CMC0150 Manual (JPN)</v>
          </cell>
          <cell r="C91" t="str">
            <v>SF009</v>
          </cell>
          <cell r="D91" t="str">
            <v>TRANGVANG</v>
          </cell>
          <cell r="E91">
            <v>60</v>
          </cell>
        </row>
        <row r="92">
          <cell r="A92" t="str">
            <v>133212505B</v>
          </cell>
          <cell r="B92" t="str">
            <v xml:space="preserve">CP10AL CDU Caution </v>
          </cell>
          <cell r="C92" t="str">
            <v>SF001</v>
          </cell>
          <cell r="D92" t="str">
            <v>TRANGVANG</v>
          </cell>
          <cell r="E92">
            <v>240</v>
          </cell>
        </row>
        <row r="93">
          <cell r="A93" t="str">
            <v>133212516A</v>
          </cell>
          <cell r="B93" t="str">
            <v>CMC0100 Caution</v>
          </cell>
          <cell r="C93" t="str">
            <v>SF002</v>
          </cell>
          <cell r="D93" t="str">
            <v>TRANGVANG</v>
          </cell>
          <cell r="E93">
            <v>30</v>
          </cell>
        </row>
        <row r="94">
          <cell r="A94">
            <v>1332125500</v>
          </cell>
          <cell r="B94" t="str">
            <v>Information Address</v>
          </cell>
          <cell r="C94" t="str">
            <v>SF007</v>
          </cell>
          <cell r="D94" t="str">
            <v>TRANGVANG</v>
          </cell>
          <cell r="E94">
            <v>269</v>
          </cell>
        </row>
        <row r="95">
          <cell r="A95">
            <v>1332127940</v>
          </cell>
          <cell r="B95" t="str">
            <v>SECOM PL Caution NO.1</v>
          </cell>
          <cell r="C95" t="str">
            <v>SF011</v>
          </cell>
          <cell r="D95" t="str">
            <v>TRANGVANG</v>
          </cell>
        </row>
        <row r="96">
          <cell r="A96">
            <v>1332129540</v>
          </cell>
          <cell r="B96" t="str">
            <v>Safety Caution</v>
          </cell>
          <cell r="C96" t="str">
            <v>SF015</v>
          </cell>
          <cell r="D96" t="str">
            <v>TRANGVANG</v>
          </cell>
          <cell r="E96">
            <v>0</v>
          </cell>
        </row>
        <row r="97">
          <cell r="A97" t="str">
            <v>133213601B</v>
          </cell>
          <cell r="B97" t="str">
            <v>Set Up Caution (JPN-ENG)</v>
          </cell>
          <cell r="C97" t="str">
            <v>SF010</v>
          </cell>
          <cell r="D97" t="str">
            <v>TRANGVANG</v>
          </cell>
          <cell r="E97">
            <v>60</v>
          </cell>
        </row>
        <row r="98">
          <cell r="A98" t="str">
            <v>133214112A</v>
          </cell>
          <cell r="B98" t="str">
            <v>CMS40P Caution</v>
          </cell>
          <cell r="C98" t="str">
            <v>SF008</v>
          </cell>
          <cell r="D98" t="str">
            <v>TRANGVANG</v>
          </cell>
          <cell r="E98">
            <v>0</v>
          </cell>
        </row>
        <row r="99">
          <cell r="A99" t="str">
            <v>133215119A</v>
          </cell>
          <cell r="B99" t="str">
            <v>CCV20 Inner Cover Chyosetsu</v>
          </cell>
          <cell r="C99" t="str">
            <v>SO056</v>
          </cell>
          <cell r="E99">
            <v>150</v>
          </cell>
        </row>
        <row r="100">
          <cell r="A100" t="str">
            <v>133128567B</v>
          </cell>
          <cell r="B100" t="str">
            <v>CCV40-3 Manual (JPN)</v>
          </cell>
          <cell r="C100" t="str">
            <v>SO041</v>
          </cell>
          <cell r="E100">
            <v>100</v>
          </cell>
        </row>
        <row r="101">
          <cell r="A101" t="str">
            <v>133127993B</v>
          </cell>
          <cell r="B101" t="str">
            <v>CCC110 Manual (JPN)</v>
          </cell>
          <cell r="C101" t="str">
            <v>SO042</v>
          </cell>
          <cell r="E101">
            <v>0</v>
          </cell>
        </row>
        <row r="102">
          <cell r="A102" t="str">
            <v>133128183B</v>
          </cell>
          <cell r="B102" t="str">
            <v>CCV40SS Manual (JPN)</v>
          </cell>
          <cell r="C102" t="str">
            <v>SO043</v>
          </cell>
          <cell r="E102">
            <v>100</v>
          </cell>
        </row>
        <row r="103">
          <cell r="A103" t="str">
            <v>133128512C</v>
          </cell>
          <cell r="B103" t="str">
            <v>CCV20 Manual (JPN)</v>
          </cell>
          <cell r="C103" t="str">
            <v>SO044</v>
          </cell>
          <cell r="E103">
            <v>150</v>
          </cell>
        </row>
        <row r="104">
          <cell r="A104">
            <v>1331286950</v>
          </cell>
          <cell r="B104" t="str">
            <v>CCV14 Manual (ENG)</v>
          </cell>
          <cell r="C104" t="str">
            <v>SO045</v>
          </cell>
          <cell r="E104">
            <v>96</v>
          </cell>
        </row>
        <row r="105">
          <cell r="A105">
            <v>1331288170</v>
          </cell>
          <cell r="B105" t="str">
            <v>CCV14CS Manual (ENG)</v>
          </cell>
          <cell r="C105" t="str">
            <v>SO046</v>
          </cell>
          <cell r="E105">
            <v>126</v>
          </cell>
        </row>
        <row r="106">
          <cell r="A106" t="str">
            <v>1331287650</v>
          </cell>
          <cell r="B106" t="str">
            <v>CCV14-2 Manual (JPN)</v>
          </cell>
          <cell r="C106" t="str">
            <v>SO047</v>
          </cell>
          <cell r="E106">
            <v>0</v>
          </cell>
        </row>
        <row r="107">
          <cell r="A107" t="str">
            <v>1331288060</v>
          </cell>
          <cell r="B107" t="str">
            <v>CCV14-CS Manual (JPN)</v>
          </cell>
          <cell r="C107" t="str">
            <v>SO048</v>
          </cell>
          <cell r="E107">
            <v>0</v>
          </cell>
        </row>
        <row r="108">
          <cell r="A108" t="str">
            <v>133215061A</v>
          </cell>
          <cell r="B108" t="str">
            <v>CCV20 Hole Gauge</v>
          </cell>
          <cell r="C108" t="str">
            <v>SH024</v>
          </cell>
          <cell r="E108">
            <v>150</v>
          </cell>
        </row>
        <row r="109">
          <cell r="A109" t="str">
            <v>1331290250</v>
          </cell>
          <cell r="B109" t="str">
            <v>VC4103 Manual (JPN)</v>
          </cell>
          <cell r="C109" t="str">
            <v>SD053</v>
          </cell>
          <cell r="E109">
            <v>800</v>
          </cell>
        </row>
        <row r="110">
          <cell r="A110" t="str">
            <v>1331290120</v>
          </cell>
          <cell r="B110" t="str">
            <v>VP9103 Manual (JPN)</v>
          </cell>
          <cell r="C110" t="str">
            <v>SD056</v>
          </cell>
          <cell r="E110">
            <v>140</v>
          </cell>
        </row>
        <row r="111">
          <cell r="A111" t="str">
            <v>1331287450</v>
          </cell>
          <cell r="B111" t="str">
            <v>CCV24 Manual (ENG)</v>
          </cell>
          <cell r="E111">
            <v>6</v>
          </cell>
        </row>
        <row r="112">
          <cell r="A112" t="str">
            <v>133128754A</v>
          </cell>
          <cell r="B112" t="str">
            <v>CCV44-3 Manual (ENG)</v>
          </cell>
          <cell r="E112">
            <v>6</v>
          </cell>
        </row>
        <row r="113">
          <cell r="A113" t="str">
            <v>1331287780</v>
          </cell>
          <cell r="B113" t="str">
            <v>CCV24 Manual (JPN)</v>
          </cell>
          <cell r="E113">
            <v>0</v>
          </cell>
        </row>
        <row r="114">
          <cell r="A114" t="str">
            <v>1331287830</v>
          </cell>
          <cell r="B114" t="str">
            <v>CCV44 Manual (JPN)</v>
          </cell>
          <cell r="E114">
            <v>0</v>
          </cell>
        </row>
        <row r="115">
          <cell r="A115" t="str">
            <v>1331290300</v>
          </cell>
          <cell r="B115" t="str">
            <v>CCD20 Manual (JPY)</v>
          </cell>
        </row>
        <row r="116">
          <cell r="A116" t="str">
            <v>1331290470</v>
          </cell>
          <cell r="B116" t="str">
            <v>CCD10 Manual (JPY)</v>
          </cell>
        </row>
        <row r="117">
          <cell r="A117" t="str">
            <v>133127971B</v>
          </cell>
          <cell r="B117" t="str">
            <v>CMS161D Manual (JPN)</v>
          </cell>
          <cell r="C117" t="str">
            <v>SF021</v>
          </cell>
          <cell r="D117" t="str">
            <v>THAI HA</v>
          </cell>
          <cell r="E117">
            <v>10</v>
          </cell>
        </row>
        <row r="118">
          <cell r="A118" t="str">
            <v>133127986B</v>
          </cell>
          <cell r="B118" t="str">
            <v>CMS161S Manual (JPN)</v>
          </cell>
          <cell r="C118" t="str">
            <v>SF022</v>
          </cell>
          <cell r="D118" t="str">
            <v>THAI HA</v>
          </cell>
          <cell r="E118">
            <v>19</v>
          </cell>
        </row>
        <row r="119">
          <cell r="A119" t="str">
            <v>133128110A</v>
          </cell>
          <cell r="B119" t="str">
            <v>CMS0140 Manual (JPN)</v>
          </cell>
          <cell r="C119" t="str">
            <v>SF023</v>
          </cell>
          <cell r="D119" t="str">
            <v>THAI HA</v>
          </cell>
          <cell r="E119">
            <v>20</v>
          </cell>
        </row>
        <row r="120">
          <cell r="A120" t="str">
            <v>133128123A</v>
          </cell>
          <cell r="B120" t="str">
            <v>CMS0160 Manual (JPN)</v>
          </cell>
          <cell r="C120" t="str">
            <v>SF024</v>
          </cell>
          <cell r="D120" t="str">
            <v>THAI HA</v>
          </cell>
          <cell r="E120">
            <v>40</v>
          </cell>
        </row>
        <row r="121">
          <cell r="A121" t="str">
            <v>133125582C</v>
          </cell>
          <cell r="B121" t="str">
            <v>TCR0350 Manual (JPN)</v>
          </cell>
          <cell r="C121" t="str">
            <v>SE059</v>
          </cell>
          <cell r="D121" t="str">
            <v>THAI HA</v>
          </cell>
          <cell r="E121">
            <v>0</v>
          </cell>
        </row>
        <row r="122">
          <cell r="A122" t="str">
            <v>133127957B</v>
          </cell>
          <cell r="B122" t="str">
            <v>CPV09 Manual (JPN)</v>
          </cell>
          <cell r="C122" t="str">
            <v>SE055</v>
          </cell>
          <cell r="D122" t="str">
            <v>THAI HA</v>
          </cell>
          <cell r="E122">
            <v>450</v>
          </cell>
        </row>
        <row r="123">
          <cell r="A123">
            <v>1331280350</v>
          </cell>
          <cell r="B123" t="str">
            <v>CPV09SS Manual (JPN)</v>
          </cell>
          <cell r="C123" t="str">
            <v>SE058</v>
          </cell>
          <cell r="D123" t="str">
            <v>THAI HA</v>
          </cell>
          <cell r="E123">
            <v>0</v>
          </cell>
        </row>
        <row r="124">
          <cell r="A124">
            <v>1331283250</v>
          </cell>
          <cell r="B124" t="str">
            <v>S2950 Manual (JPN)</v>
          </cell>
          <cell r="C124" t="str">
            <v>SE056</v>
          </cell>
          <cell r="D124" t="str">
            <v>THAI HA</v>
          </cell>
          <cell r="E124">
            <v>0</v>
          </cell>
        </row>
        <row r="125">
          <cell r="A125">
            <v>1331284240</v>
          </cell>
          <cell r="B125" t="str">
            <v>ZPCD901J Manual (JPN)</v>
          </cell>
          <cell r="C125" t="str">
            <v>SE057</v>
          </cell>
          <cell r="D125" t="str">
            <v>THAI HA</v>
          </cell>
          <cell r="E125">
            <v>0</v>
          </cell>
        </row>
        <row r="126">
          <cell r="A126">
            <v>1331285250</v>
          </cell>
          <cell r="B126" t="str">
            <v>CMS161D Manual (ENG)</v>
          </cell>
          <cell r="C126" t="str">
            <v>SE060</v>
          </cell>
          <cell r="D126" t="str">
            <v>THAI HA</v>
          </cell>
          <cell r="E126">
            <v>4</v>
          </cell>
        </row>
        <row r="127">
          <cell r="A127" t="str">
            <v>133128020B</v>
          </cell>
          <cell r="B127" t="str">
            <v>CCV10SS Manual (JPN)</v>
          </cell>
          <cell r="C127" t="str">
            <v>SE061</v>
          </cell>
          <cell r="D127" t="str">
            <v>THAI HA</v>
          </cell>
          <cell r="E127">
            <v>0</v>
          </cell>
        </row>
        <row r="128">
          <cell r="A128">
            <v>1331282330</v>
          </cell>
          <cell r="B128" t="str">
            <v>CPV04 Manual (JPN)</v>
          </cell>
          <cell r="C128" t="str">
            <v>SE062</v>
          </cell>
          <cell r="D128" t="str">
            <v>THAI HA</v>
          </cell>
          <cell r="E128">
            <v>50</v>
          </cell>
        </row>
        <row r="129">
          <cell r="A129" t="str">
            <v>133128295B</v>
          </cell>
          <cell r="B129" t="str">
            <v>C2900 Manual (JPN)</v>
          </cell>
          <cell r="C129" t="str">
            <v>SE063</v>
          </cell>
          <cell r="D129" t="str">
            <v>THAI HA</v>
          </cell>
          <cell r="E129">
            <v>0</v>
          </cell>
        </row>
        <row r="130">
          <cell r="A130">
            <v>1331284460</v>
          </cell>
          <cell r="B130" t="str">
            <v>ZCYH601 Manual (JPN)</v>
          </cell>
          <cell r="C130" t="str">
            <v>SE064</v>
          </cell>
          <cell r="D130" t="str">
            <v>THAI HA</v>
          </cell>
          <cell r="E130">
            <v>0</v>
          </cell>
        </row>
        <row r="131">
          <cell r="A131" t="str">
            <v>133127948D</v>
          </cell>
          <cell r="B131" t="str">
            <v>CCV10 Manual (JPN)</v>
          </cell>
          <cell r="C131" t="str">
            <v>SE065</v>
          </cell>
          <cell r="D131" t="str">
            <v>THAI HA</v>
          </cell>
          <cell r="E131">
            <v>1500</v>
          </cell>
        </row>
        <row r="132">
          <cell r="B132" t="str">
            <v>＊＊＊</v>
          </cell>
          <cell r="E132">
            <v>0</v>
          </cell>
        </row>
        <row r="133">
          <cell r="B133" t="str">
            <v>＊＊＊</v>
          </cell>
          <cell r="E133">
            <v>0</v>
          </cell>
        </row>
        <row r="134">
          <cell r="A134">
            <v>1010845960</v>
          </cell>
          <cell r="B134" t="str">
            <v>Heat Sink 30FB109H-25</v>
          </cell>
          <cell r="C134" t="str">
            <v>SM003</v>
          </cell>
          <cell r="D134" t="str">
            <v>SIIX</v>
          </cell>
          <cell r="E134">
            <v>120</v>
          </cell>
        </row>
        <row r="135">
          <cell r="A135">
            <v>1010842080</v>
          </cell>
          <cell r="B135" t="str">
            <v>Colgate Heat Sink L=201.5</v>
          </cell>
          <cell r="C135" t="str">
            <v>SL013</v>
          </cell>
          <cell r="D135" t="str">
            <v>SIIX</v>
          </cell>
          <cell r="E135">
            <v>150</v>
          </cell>
        </row>
        <row r="136">
          <cell r="A136">
            <v>1100601780</v>
          </cell>
          <cell r="B136" t="str">
            <v>PKM17EPP-4001-BO</v>
          </cell>
          <cell r="C136" t="str">
            <v>SA036</v>
          </cell>
          <cell r="D136" t="str">
            <v>SIIX</v>
          </cell>
          <cell r="E136">
            <v>153</v>
          </cell>
        </row>
        <row r="137">
          <cell r="A137">
            <v>1110123290</v>
          </cell>
          <cell r="B137" t="str">
            <v>KTB1366YU</v>
          </cell>
          <cell r="C137" t="str">
            <v>SJ010</v>
          </cell>
          <cell r="D137" t="str">
            <v>SIIX</v>
          </cell>
          <cell r="E137">
            <v>120</v>
          </cell>
        </row>
        <row r="138">
          <cell r="A138" t="str">
            <v>111032899F</v>
          </cell>
          <cell r="B138" t="str">
            <v>S2VB20</v>
          </cell>
          <cell r="C138" t="str">
            <v>SA039</v>
          </cell>
          <cell r="D138" t="str">
            <v>SIIX</v>
          </cell>
          <cell r="E138">
            <v>120</v>
          </cell>
        </row>
        <row r="139">
          <cell r="A139" t="str">
            <v>111036284T</v>
          </cell>
          <cell r="B139" t="str">
            <v>1SS133 T-77</v>
          </cell>
          <cell r="C139" t="str">
            <v>SA031</v>
          </cell>
          <cell r="D139" t="str">
            <v>SIIX</v>
          </cell>
          <cell r="E139">
            <v>60</v>
          </cell>
        </row>
        <row r="140">
          <cell r="A140">
            <v>1110821170</v>
          </cell>
          <cell r="B140" t="str">
            <v>GL3LR8 LED(RED)</v>
          </cell>
          <cell r="C140" t="str">
            <v>SA003</v>
          </cell>
          <cell r="D140" t="str">
            <v>SIIX</v>
          </cell>
          <cell r="E140">
            <v>60</v>
          </cell>
        </row>
        <row r="141">
          <cell r="A141">
            <v>1113166980</v>
          </cell>
          <cell r="B141" t="str">
            <v>S-80842CLY Reset IC   CMOS</v>
          </cell>
          <cell r="C141" t="str">
            <v>SC001</v>
          </cell>
          <cell r="D141" t="str">
            <v>SIIX</v>
          </cell>
          <cell r="E141">
            <v>60</v>
          </cell>
        </row>
        <row r="142">
          <cell r="A142">
            <v>1120661580</v>
          </cell>
          <cell r="B142" t="str">
            <v>EVM-L4G 500 Ω</v>
          </cell>
          <cell r="C142" t="str">
            <v>SA005</v>
          </cell>
          <cell r="D142" t="str">
            <v>SIIX</v>
          </cell>
          <cell r="E142">
            <v>360</v>
          </cell>
        </row>
        <row r="143">
          <cell r="A143">
            <v>1120661690</v>
          </cell>
          <cell r="B143" t="str">
            <v>EVM-L4G   1K　Ω</v>
          </cell>
          <cell r="C143" t="str">
            <v>SA009</v>
          </cell>
          <cell r="D143" t="str">
            <v>SIIX</v>
          </cell>
          <cell r="E143">
            <v>300</v>
          </cell>
        </row>
        <row r="144">
          <cell r="A144">
            <v>1120661720</v>
          </cell>
          <cell r="B144" t="str">
            <v>EVM-L4G A00 2KΩ(B)</v>
          </cell>
          <cell r="C144" t="str">
            <v>SA026</v>
          </cell>
          <cell r="D144" t="str">
            <v>SIIX</v>
          </cell>
          <cell r="E144">
            <v>240</v>
          </cell>
        </row>
        <row r="145">
          <cell r="A145">
            <v>1123165890</v>
          </cell>
          <cell r="B145" t="str">
            <v>SR25N  680 Ω J</v>
          </cell>
          <cell r="C145" t="str">
            <v>SA029</v>
          </cell>
          <cell r="D145" t="str">
            <v>SIIX</v>
          </cell>
          <cell r="E145">
            <v>150</v>
          </cell>
        </row>
        <row r="146">
          <cell r="A146">
            <v>1123165960</v>
          </cell>
          <cell r="B146" t="str">
            <v>SR25N  820 Ω J</v>
          </cell>
          <cell r="C146" t="str">
            <v>SA025</v>
          </cell>
          <cell r="D146" t="str">
            <v>SIIX</v>
          </cell>
          <cell r="E146">
            <v>630</v>
          </cell>
        </row>
        <row r="147">
          <cell r="A147">
            <v>1123166080</v>
          </cell>
          <cell r="B147" t="str">
            <v>SR25N  1.8KΩ J</v>
          </cell>
          <cell r="C147" t="str">
            <v>SA020</v>
          </cell>
          <cell r="D147" t="str">
            <v>SIIX</v>
          </cell>
          <cell r="E147">
            <v>150</v>
          </cell>
        </row>
        <row r="148">
          <cell r="A148">
            <v>1124708720</v>
          </cell>
          <cell r="B148" t="str">
            <v>R50 8.2KΩ J (X)</v>
          </cell>
          <cell r="C148" t="str">
            <v>SA012</v>
          </cell>
          <cell r="D148" t="str">
            <v>SIIX</v>
          </cell>
          <cell r="E148">
            <v>240</v>
          </cell>
        </row>
        <row r="149">
          <cell r="A149" t="str">
            <v>112494014F</v>
          </cell>
          <cell r="B149" t="str">
            <v>SPR5L30 10Ω(J)</v>
          </cell>
          <cell r="C149" t="str">
            <v>SA037</v>
          </cell>
          <cell r="D149" t="str">
            <v>SIIX</v>
          </cell>
          <cell r="E149">
            <v>960</v>
          </cell>
        </row>
        <row r="150">
          <cell r="A150">
            <v>1130277890</v>
          </cell>
          <cell r="B150" t="str">
            <v>CE04KMA 6.3V 47MFVB105ﾟC</v>
          </cell>
          <cell r="C150" t="str">
            <v>SB013</v>
          </cell>
          <cell r="D150" t="str">
            <v>SIIX</v>
          </cell>
          <cell r="E150">
            <v>60</v>
          </cell>
        </row>
        <row r="151">
          <cell r="A151">
            <v>1130278020</v>
          </cell>
          <cell r="B151" t="str">
            <v>CE04KMA 6.3V100MFVB105ﾟC</v>
          </cell>
          <cell r="C151" t="str">
            <v>SB016</v>
          </cell>
          <cell r="D151" t="str">
            <v>SIIX</v>
          </cell>
          <cell r="E151">
            <v>540</v>
          </cell>
        </row>
        <row r="152">
          <cell r="A152">
            <v>1130282030</v>
          </cell>
          <cell r="B152" t="str">
            <v>CE04KMA 50V  10MFVB105ﾟC</v>
          </cell>
          <cell r="C152" t="str">
            <v>SA017</v>
          </cell>
          <cell r="D152" t="str">
            <v>SIIX</v>
          </cell>
          <cell r="E152">
            <v>240</v>
          </cell>
        </row>
        <row r="153">
          <cell r="A153">
            <v>1133274120</v>
          </cell>
          <cell r="B153" t="str">
            <v>CE04KMF 50V 1000MFVB</v>
          </cell>
          <cell r="C153" t="str">
            <v>SA034</v>
          </cell>
          <cell r="D153" t="str">
            <v>SIIX</v>
          </cell>
          <cell r="E153">
            <v>240</v>
          </cell>
        </row>
        <row r="154">
          <cell r="A154">
            <v>1133278180</v>
          </cell>
          <cell r="B154" t="str">
            <v>CE04SXE50V68MFVB</v>
          </cell>
          <cell r="C154" t="str">
            <v>SA021</v>
          </cell>
          <cell r="D154" t="str">
            <v>SIIX</v>
          </cell>
          <cell r="E154">
            <v>240</v>
          </cell>
        </row>
        <row r="155">
          <cell r="A155">
            <v>1133291530</v>
          </cell>
          <cell r="B155" t="str">
            <v>CE04 LXY 35V 560MF VB 12.5*20(K20)</v>
          </cell>
          <cell r="C155" t="str">
            <v>SA013</v>
          </cell>
          <cell r="D155" t="str">
            <v>SIIX</v>
          </cell>
          <cell r="E155">
            <v>300</v>
          </cell>
        </row>
        <row r="156">
          <cell r="A156">
            <v>1133291770</v>
          </cell>
          <cell r="B156" t="str">
            <v>CE04 LXY 35V 220MF VB 8*20(H20)</v>
          </cell>
          <cell r="C156" t="str">
            <v>SA002</v>
          </cell>
          <cell r="D156" t="str">
            <v>SIIX</v>
          </cell>
          <cell r="E156">
            <v>1400</v>
          </cell>
        </row>
        <row r="157">
          <cell r="A157">
            <v>1151217950</v>
          </cell>
          <cell r="B157" t="str">
            <v>ESD-32228 Slide Switch</v>
          </cell>
          <cell r="C157" t="str">
            <v>SB021</v>
          </cell>
          <cell r="D157" t="str">
            <v>SIIX</v>
          </cell>
          <cell r="E157">
            <v>60</v>
          </cell>
        </row>
        <row r="158">
          <cell r="A158">
            <v>1151428600</v>
          </cell>
          <cell r="B158" t="str">
            <v>Mechanic Key-SW B3F-1150</v>
          </cell>
          <cell r="C158" t="str">
            <v>SA015</v>
          </cell>
          <cell r="D158" t="str">
            <v>SIIX</v>
          </cell>
          <cell r="E158">
            <v>990</v>
          </cell>
        </row>
        <row r="159">
          <cell r="A159">
            <v>1154403840</v>
          </cell>
          <cell r="B159" t="str">
            <v>Noise Filter BL02RN2-R62</v>
          </cell>
          <cell r="C159" t="str">
            <v>SC010</v>
          </cell>
          <cell r="D159" t="str">
            <v>SIIX</v>
          </cell>
          <cell r="E159">
            <v>1380</v>
          </cell>
        </row>
        <row r="160">
          <cell r="A160">
            <v>1154403910</v>
          </cell>
          <cell r="B160" t="str">
            <v>Filter DSS310-55D223S50</v>
          </cell>
          <cell r="C160" t="str">
            <v>SA035</v>
          </cell>
          <cell r="D160" t="str">
            <v>SIIX</v>
          </cell>
          <cell r="E160">
            <v>120</v>
          </cell>
        </row>
        <row r="161">
          <cell r="A161">
            <v>1154427770</v>
          </cell>
          <cell r="B161" t="str">
            <v>SFE10.7MA19 Ceramic Filter</v>
          </cell>
          <cell r="C161" t="str">
            <v>SA024</v>
          </cell>
          <cell r="D161" t="str">
            <v>SIIX</v>
          </cell>
          <cell r="E161">
            <v>1700</v>
          </cell>
        </row>
        <row r="162">
          <cell r="A162">
            <v>1154603390</v>
          </cell>
          <cell r="B162" t="str">
            <v>NR-18 5MHZ 50/50</v>
          </cell>
          <cell r="C162" t="str">
            <v>SA028</v>
          </cell>
          <cell r="D162" t="str">
            <v>SIIX</v>
          </cell>
          <cell r="E162">
            <v>60</v>
          </cell>
        </row>
        <row r="163">
          <cell r="A163">
            <v>1154603660</v>
          </cell>
          <cell r="B163" t="str">
            <v>NR-18 27.0MHZ 20/10</v>
          </cell>
          <cell r="C163" t="str">
            <v>SA001</v>
          </cell>
          <cell r="D163" t="str">
            <v>SIIX</v>
          </cell>
          <cell r="E163">
            <v>60</v>
          </cell>
        </row>
        <row r="164">
          <cell r="A164">
            <v>1155107400</v>
          </cell>
          <cell r="B164" t="str">
            <v>DIP Switch J-S8766-04 4 Bit</v>
          </cell>
          <cell r="C164" t="str">
            <v>SB030</v>
          </cell>
          <cell r="D164" t="str">
            <v>SIIX</v>
          </cell>
          <cell r="E164">
            <v>150</v>
          </cell>
        </row>
        <row r="165">
          <cell r="A165">
            <v>1155115740</v>
          </cell>
          <cell r="B165" t="str">
            <v>A6E-4104 DIP Switch</v>
          </cell>
          <cell r="C165" t="str">
            <v>SB023</v>
          </cell>
          <cell r="D165" t="str">
            <v>SIIX</v>
          </cell>
          <cell r="E165">
            <v>126</v>
          </cell>
        </row>
        <row r="166">
          <cell r="A166">
            <v>1231649480</v>
          </cell>
          <cell r="B166" t="str">
            <v>VH Connector B2P-VH</v>
          </cell>
          <cell r="C166" t="str">
            <v>SA004</v>
          </cell>
          <cell r="D166" t="str">
            <v>SIIX</v>
          </cell>
          <cell r="E166">
            <v>270</v>
          </cell>
        </row>
        <row r="167">
          <cell r="A167">
            <v>1231649680</v>
          </cell>
          <cell r="B167" t="str">
            <v>VH Connector  B4P-VH</v>
          </cell>
          <cell r="C167" t="str">
            <v>SA008</v>
          </cell>
          <cell r="D167" t="str">
            <v>SIIX</v>
          </cell>
          <cell r="E167">
            <v>60</v>
          </cell>
        </row>
        <row r="168">
          <cell r="A168">
            <v>1232622640</v>
          </cell>
          <cell r="B168" t="str">
            <v>2P Connector  (PH)</v>
          </cell>
          <cell r="C168" t="str">
            <v>SA014</v>
          </cell>
          <cell r="D168" t="str">
            <v>SIIX</v>
          </cell>
          <cell r="E168">
            <v>200</v>
          </cell>
        </row>
        <row r="169">
          <cell r="A169">
            <v>1232627580</v>
          </cell>
          <cell r="B169" t="str">
            <v>B2B-EH-A</v>
          </cell>
          <cell r="C169" t="str">
            <v>SA033</v>
          </cell>
          <cell r="D169" t="str">
            <v>SIIX</v>
          </cell>
          <cell r="E169">
            <v>120</v>
          </cell>
        </row>
        <row r="170">
          <cell r="A170">
            <v>1232647850</v>
          </cell>
          <cell r="B170" t="str">
            <v>B2B-ZR Connector</v>
          </cell>
          <cell r="C170" t="str">
            <v>SA022</v>
          </cell>
          <cell r="D170" t="str">
            <v>SIIX</v>
          </cell>
          <cell r="E170">
            <v>150</v>
          </cell>
        </row>
        <row r="171">
          <cell r="A171">
            <v>1232647920</v>
          </cell>
          <cell r="B171" t="str">
            <v>B3B-ZR Connector</v>
          </cell>
          <cell r="C171" t="str">
            <v>SA018</v>
          </cell>
          <cell r="D171" t="str">
            <v>SIIX</v>
          </cell>
          <cell r="E171">
            <v>30</v>
          </cell>
        </row>
        <row r="172">
          <cell r="A172">
            <v>1232682510</v>
          </cell>
          <cell r="B172" t="str">
            <v>Connector 15FE-ST-M</v>
          </cell>
          <cell r="C172" t="str">
            <v>SB028</v>
          </cell>
          <cell r="D172" t="str">
            <v>SIIX</v>
          </cell>
          <cell r="E172">
            <v>300</v>
          </cell>
        </row>
        <row r="173">
          <cell r="A173">
            <v>1232690320</v>
          </cell>
          <cell r="B173" t="str">
            <v>Connector 15FE-BT-M</v>
          </cell>
          <cell r="C173" t="str">
            <v>SA040</v>
          </cell>
          <cell r="D173" t="str">
            <v>SIIX</v>
          </cell>
          <cell r="E173">
            <v>300</v>
          </cell>
        </row>
        <row r="174">
          <cell r="A174">
            <v>1232690940</v>
          </cell>
          <cell r="B174" t="str">
            <v>Connector 21P-1.25FJ</v>
          </cell>
          <cell r="C174" t="str">
            <v>SA032</v>
          </cell>
          <cell r="D174" t="str">
            <v>SIIX</v>
          </cell>
          <cell r="E174">
            <v>60</v>
          </cell>
        </row>
        <row r="175">
          <cell r="A175">
            <v>1232691060</v>
          </cell>
          <cell r="B175" t="str">
            <v>Connector 21R-1.25FJ</v>
          </cell>
          <cell r="C175" t="str">
            <v>SA016</v>
          </cell>
          <cell r="D175" t="str">
            <v>SIIX</v>
          </cell>
          <cell r="E175">
            <v>60</v>
          </cell>
        </row>
        <row r="176">
          <cell r="A176">
            <v>1233622340</v>
          </cell>
          <cell r="B176" t="str">
            <v>Connector B2B-PH-K-S</v>
          </cell>
          <cell r="C176" t="str">
            <v>SA027</v>
          </cell>
          <cell r="D176" t="str">
            <v>SIIX</v>
          </cell>
          <cell r="E176">
            <v>380</v>
          </cell>
        </row>
        <row r="177">
          <cell r="A177">
            <v>1233622410</v>
          </cell>
          <cell r="B177" t="str">
            <v>Connector B3B-PH-K-S</v>
          </cell>
          <cell r="C177" t="str">
            <v>SA011</v>
          </cell>
          <cell r="D177" t="str">
            <v>SIIX</v>
          </cell>
          <cell r="E177">
            <v>480</v>
          </cell>
        </row>
        <row r="178">
          <cell r="A178">
            <v>1233622610</v>
          </cell>
          <cell r="B178" t="str">
            <v>Connector B5B-PH-K-S</v>
          </cell>
          <cell r="C178" t="str">
            <v>SA023</v>
          </cell>
          <cell r="D178" t="str">
            <v>SIIX</v>
          </cell>
          <cell r="E178">
            <v>780</v>
          </cell>
        </row>
        <row r="179">
          <cell r="A179">
            <v>1233622740</v>
          </cell>
          <cell r="B179" t="str">
            <v>Connector B6B-PH-K-S</v>
          </cell>
          <cell r="C179" t="str">
            <v>SA007</v>
          </cell>
          <cell r="D179" t="str">
            <v>SIIX</v>
          </cell>
          <cell r="E179">
            <v>30</v>
          </cell>
        </row>
        <row r="180">
          <cell r="A180">
            <v>1233622960</v>
          </cell>
          <cell r="B180" t="str">
            <v>Connector B8B-PH-K-S</v>
          </cell>
          <cell r="C180" t="str">
            <v>SA019</v>
          </cell>
          <cell r="D180" t="str">
            <v>SIIX</v>
          </cell>
          <cell r="E180">
            <v>180</v>
          </cell>
        </row>
        <row r="181">
          <cell r="A181">
            <v>1233623130</v>
          </cell>
          <cell r="B181" t="str">
            <v>Connector B10B-PH-K-S</v>
          </cell>
          <cell r="C181" t="str">
            <v>SA010</v>
          </cell>
          <cell r="D181" t="str">
            <v>SIIX</v>
          </cell>
          <cell r="E181">
            <v>270</v>
          </cell>
        </row>
        <row r="182">
          <cell r="A182">
            <v>1233623260</v>
          </cell>
          <cell r="B182" t="str">
            <v>Connector B11B-PH-K-S</v>
          </cell>
          <cell r="C182" t="str">
            <v>SA006</v>
          </cell>
          <cell r="D182" t="str">
            <v>SIIX</v>
          </cell>
          <cell r="E182">
            <v>120</v>
          </cell>
        </row>
        <row r="183">
          <cell r="A183">
            <v>1233623310</v>
          </cell>
          <cell r="B183" t="str">
            <v>Connector B12B-PH-K-S</v>
          </cell>
          <cell r="C183" t="str">
            <v>SA030</v>
          </cell>
          <cell r="D183" t="str">
            <v>SIIX</v>
          </cell>
          <cell r="E183">
            <v>150</v>
          </cell>
        </row>
        <row r="184">
          <cell r="A184">
            <v>1230204400</v>
          </cell>
          <cell r="B184" t="str">
            <v>D Sub Plug 25P JBZ-25P</v>
          </cell>
          <cell r="C184" t="str">
            <v>SN004</v>
          </cell>
          <cell r="D184" t="str">
            <v>SIIX</v>
          </cell>
          <cell r="E184">
            <v>178</v>
          </cell>
        </row>
        <row r="185">
          <cell r="A185">
            <v>1240433410</v>
          </cell>
          <cell r="B185" t="str">
            <v>SMCD-15X120-BDX8(BL)-P1.25-S4-M UL2896</v>
          </cell>
          <cell r="C185" t="str">
            <v>SE037</v>
          </cell>
          <cell r="D185" t="str">
            <v>SIIX</v>
          </cell>
          <cell r="E185">
            <v>300</v>
          </cell>
        </row>
        <row r="186">
          <cell r="A186" t="str">
            <v>112804725X</v>
          </cell>
          <cell r="B186" t="str">
            <v>SR73K2B  TD 0.1 OHM  G</v>
          </cell>
          <cell r="C186" t="str">
            <v>CT139</v>
          </cell>
          <cell r="D186" t="str">
            <v>SIIX</v>
          </cell>
          <cell r="E186">
            <v>186</v>
          </cell>
        </row>
        <row r="187">
          <cell r="A187" t="str">
            <v>124042081X</v>
          </cell>
          <cell r="B187" t="str">
            <v>RCT00000C   CHIP T Taping</v>
          </cell>
          <cell r="C187" t="str">
            <v>CT209</v>
          </cell>
          <cell r="D187" t="str">
            <v>SIIX</v>
          </cell>
          <cell r="E187">
            <v>924</v>
          </cell>
        </row>
        <row r="188">
          <cell r="A188" t="str">
            <v>111012516X</v>
          </cell>
          <cell r="B188" t="str">
            <v>KTA1661YRTF Taping</v>
          </cell>
          <cell r="C188" t="str">
            <v>CT002</v>
          </cell>
          <cell r="D188" t="str">
            <v>SIIX</v>
          </cell>
          <cell r="E188">
            <v>1440</v>
          </cell>
        </row>
        <row r="189">
          <cell r="A189" t="str">
            <v>113404995X</v>
          </cell>
          <cell r="B189" t="str">
            <v>C1608CH1H040CT Taping</v>
          </cell>
          <cell r="C189" t="str">
            <v>CT178</v>
          </cell>
          <cell r="D189" t="str">
            <v>SIIX</v>
          </cell>
          <cell r="E189">
            <v>93</v>
          </cell>
        </row>
        <row r="190">
          <cell r="A190" t="str">
            <v>113405071X</v>
          </cell>
          <cell r="B190" t="str">
            <v>C1608CH1H120JT Taping</v>
          </cell>
          <cell r="C190" t="str">
            <v>CT179</v>
          </cell>
          <cell r="D190" t="str">
            <v>SIIX</v>
          </cell>
          <cell r="E190">
            <v>3643</v>
          </cell>
        </row>
        <row r="191">
          <cell r="A191" t="str">
            <v>113405093X</v>
          </cell>
          <cell r="B191" t="str">
            <v>C1608CH1H150JT Taping</v>
          </cell>
          <cell r="C191" t="str">
            <v>CT180</v>
          </cell>
          <cell r="D191" t="str">
            <v>SIIX</v>
          </cell>
          <cell r="E191">
            <v>3070</v>
          </cell>
        </row>
        <row r="192">
          <cell r="A192" t="str">
            <v>113405134X</v>
          </cell>
          <cell r="B192" t="str">
            <v>C1608CH1H220JT Taping</v>
          </cell>
          <cell r="C192" t="str">
            <v>CT181</v>
          </cell>
          <cell r="D192" t="str">
            <v>SIIX</v>
          </cell>
          <cell r="E192">
            <v>1266</v>
          </cell>
        </row>
        <row r="193">
          <cell r="A193" t="str">
            <v>113405150X</v>
          </cell>
          <cell r="B193" t="str">
            <v>C1608CH1H270JT Taping</v>
          </cell>
          <cell r="C193" t="str">
            <v>CT182</v>
          </cell>
          <cell r="D193" t="str">
            <v>SIIX</v>
          </cell>
          <cell r="E193">
            <v>1213</v>
          </cell>
        </row>
        <row r="194">
          <cell r="A194" t="str">
            <v>113405211X</v>
          </cell>
          <cell r="B194" t="str">
            <v>C1608CH1H470JT Taping</v>
          </cell>
          <cell r="C194" t="str">
            <v>CT183</v>
          </cell>
          <cell r="D194" t="str">
            <v>SIIX</v>
          </cell>
          <cell r="E194">
            <v>143</v>
          </cell>
        </row>
        <row r="195">
          <cell r="A195" t="str">
            <v>113405239X</v>
          </cell>
          <cell r="B195" t="str">
            <v>C1608CH1H560JT Taping</v>
          </cell>
          <cell r="C195" t="str">
            <v>CT184</v>
          </cell>
          <cell r="D195" t="str">
            <v>SIIX</v>
          </cell>
          <cell r="E195">
            <v>1105</v>
          </cell>
        </row>
        <row r="196">
          <cell r="A196" t="str">
            <v>113405255X</v>
          </cell>
          <cell r="B196" t="str">
            <v>C1608CH1H680JT Taping</v>
          </cell>
          <cell r="C196" t="str">
            <v>CT185</v>
          </cell>
          <cell r="D196" t="str">
            <v>SIIX</v>
          </cell>
          <cell r="E196">
            <v>240</v>
          </cell>
        </row>
        <row r="197">
          <cell r="A197" t="str">
            <v>113405279X</v>
          </cell>
          <cell r="B197" t="str">
            <v>C1608CH1H820JT Taping</v>
          </cell>
          <cell r="C197" t="str">
            <v>CT186</v>
          </cell>
          <cell r="D197" t="str">
            <v>SIIX</v>
          </cell>
          <cell r="E197">
            <v>4990</v>
          </cell>
        </row>
        <row r="198">
          <cell r="A198" t="str">
            <v>113405318X</v>
          </cell>
          <cell r="B198" t="str">
            <v>C1608CH1H121JT Taping</v>
          </cell>
          <cell r="C198" t="str">
            <v>CT187</v>
          </cell>
          <cell r="D198" t="str">
            <v>SIIX</v>
          </cell>
          <cell r="E198">
            <v>5142</v>
          </cell>
        </row>
        <row r="199">
          <cell r="A199" t="str">
            <v>113405376X</v>
          </cell>
          <cell r="B199" t="str">
            <v>C1608CH1H221JT Taping</v>
          </cell>
          <cell r="C199" t="str">
            <v>CT188</v>
          </cell>
          <cell r="D199" t="str">
            <v>SIIX</v>
          </cell>
          <cell r="E199">
            <v>8933</v>
          </cell>
        </row>
        <row r="200">
          <cell r="A200" t="str">
            <v>113405398X</v>
          </cell>
          <cell r="B200" t="str">
            <v>C1608CH1H271JT Taping</v>
          </cell>
          <cell r="C200" t="str">
            <v>CT189</v>
          </cell>
          <cell r="D200" t="str">
            <v>SIIX</v>
          </cell>
          <cell r="E200">
            <v>294</v>
          </cell>
        </row>
        <row r="201">
          <cell r="A201" t="str">
            <v>113405435X</v>
          </cell>
          <cell r="B201" t="str">
            <v>C1608CH1H391JT Taping</v>
          </cell>
          <cell r="C201" t="str">
            <v>CT190</v>
          </cell>
          <cell r="D201" t="str">
            <v>SIIX</v>
          </cell>
          <cell r="E201">
            <v>243</v>
          </cell>
        </row>
        <row r="202">
          <cell r="A202" t="str">
            <v>113405451X</v>
          </cell>
          <cell r="B202" t="str">
            <v>C1608CH1H471JT Taping</v>
          </cell>
          <cell r="C202" t="str">
            <v>CT191</v>
          </cell>
          <cell r="D202" t="str">
            <v>SIIX</v>
          </cell>
          <cell r="E202">
            <v>4753</v>
          </cell>
        </row>
        <row r="203">
          <cell r="A203" t="str">
            <v>113405518X</v>
          </cell>
          <cell r="B203" t="str">
            <v>C1608CH1H821JT Taping</v>
          </cell>
          <cell r="C203" t="str">
            <v>CT192</v>
          </cell>
          <cell r="D203" t="str">
            <v>SIIX</v>
          </cell>
          <cell r="E203">
            <v>597</v>
          </cell>
        </row>
        <row r="204">
          <cell r="A204" t="str">
            <v>113405536X</v>
          </cell>
          <cell r="B204" t="str">
            <v>C1608CH1H102JT Taping</v>
          </cell>
          <cell r="C204" t="str">
            <v>CT193</v>
          </cell>
          <cell r="D204" t="str">
            <v>SIIX</v>
          </cell>
          <cell r="E204">
            <v>9800</v>
          </cell>
        </row>
        <row r="205">
          <cell r="A205" t="str">
            <v>113405639X</v>
          </cell>
          <cell r="B205" t="str">
            <v>C1608JB1H122KT Taping</v>
          </cell>
          <cell r="C205" t="str">
            <v>CT194</v>
          </cell>
          <cell r="D205" t="str">
            <v>SIIX</v>
          </cell>
          <cell r="E205">
            <v>93</v>
          </cell>
        </row>
        <row r="206">
          <cell r="A206" t="str">
            <v>113405741X</v>
          </cell>
          <cell r="B206" t="str">
            <v>C1608JB1H103KT Taping</v>
          </cell>
          <cell r="C206" t="str">
            <v>CT195</v>
          </cell>
          <cell r="D206" t="str">
            <v>SIIX</v>
          </cell>
          <cell r="E206">
            <v>56077</v>
          </cell>
        </row>
        <row r="207">
          <cell r="A207" t="str">
            <v>113405826X</v>
          </cell>
          <cell r="B207" t="str">
            <v>C1608JB1E473KT Taping</v>
          </cell>
          <cell r="C207" t="str">
            <v>CT196</v>
          </cell>
          <cell r="D207" t="str">
            <v>SIIX</v>
          </cell>
          <cell r="E207">
            <v>93</v>
          </cell>
        </row>
        <row r="208">
          <cell r="A208" t="str">
            <v>113405868X</v>
          </cell>
          <cell r="B208" t="str">
            <v>C1608JB1H104KT Taping</v>
          </cell>
          <cell r="C208" t="str">
            <v>CT197</v>
          </cell>
          <cell r="D208" t="str">
            <v>SIIX</v>
          </cell>
          <cell r="E208">
            <v>69727</v>
          </cell>
        </row>
        <row r="209">
          <cell r="A209" t="str">
            <v>113405985X</v>
          </cell>
          <cell r="B209" t="str">
            <v>C1608JB1A105KT Taping</v>
          </cell>
          <cell r="C209" t="str">
            <v>CT198</v>
          </cell>
          <cell r="D209" t="str">
            <v>SIIX</v>
          </cell>
          <cell r="E209">
            <v>12859</v>
          </cell>
        </row>
        <row r="210">
          <cell r="A210" t="str">
            <v>113406056X</v>
          </cell>
          <cell r="B210" t="str">
            <v>C1608JF1H104ZT Taping</v>
          </cell>
          <cell r="C210" t="str">
            <v>CT199</v>
          </cell>
          <cell r="D210" t="str">
            <v>SIIX</v>
          </cell>
          <cell r="E210">
            <v>20422</v>
          </cell>
        </row>
        <row r="211">
          <cell r="A211" t="str">
            <v>113406115X</v>
          </cell>
          <cell r="B211" t="str">
            <v>C1608JF1C105ZT Taping</v>
          </cell>
          <cell r="C211" t="str">
            <v>CT200</v>
          </cell>
          <cell r="D211" t="str">
            <v>SIIX</v>
          </cell>
          <cell r="E211">
            <v>5142</v>
          </cell>
        </row>
        <row r="212">
          <cell r="A212" t="str">
            <v>114194846X</v>
          </cell>
          <cell r="B212" t="str">
            <v>NL322522T-4R7J     CHIP T Taping</v>
          </cell>
          <cell r="C212" t="str">
            <v>CT202</v>
          </cell>
          <cell r="D212" t="str">
            <v>SIIX</v>
          </cell>
          <cell r="E212">
            <v>267</v>
          </cell>
        </row>
        <row r="213">
          <cell r="A213" t="str">
            <v>114194879X</v>
          </cell>
          <cell r="B213" t="str">
            <v>NL322522T-8R2J     CHIP T Taping</v>
          </cell>
          <cell r="C213" t="str">
            <v>CT203</v>
          </cell>
          <cell r="D213" t="str">
            <v>SIIX</v>
          </cell>
          <cell r="E213">
            <v>120</v>
          </cell>
        </row>
        <row r="214">
          <cell r="A214" t="str">
            <v>114194884X</v>
          </cell>
          <cell r="B214" t="str">
            <v>NL322522T-100J     CHIP T Taping</v>
          </cell>
          <cell r="C214" t="str">
            <v>CT204</v>
          </cell>
          <cell r="D214" t="str">
            <v>SIIX</v>
          </cell>
          <cell r="E214">
            <v>60</v>
          </cell>
        </row>
        <row r="215">
          <cell r="A215" t="str">
            <v>114194923X</v>
          </cell>
          <cell r="B215" t="str">
            <v>NL322522T-220J     CHIP T Taping</v>
          </cell>
          <cell r="C215" t="str">
            <v>CT205</v>
          </cell>
          <cell r="D215" t="str">
            <v>SIIX</v>
          </cell>
          <cell r="E215">
            <v>480</v>
          </cell>
        </row>
        <row r="216">
          <cell r="A216" t="str">
            <v>114194945X</v>
          </cell>
          <cell r="B216" t="str">
            <v>NL322522T-330J     CHIP T Taping</v>
          </cell>
          <cell r="C216" t="str">
            <v>CT206</v>
          </cell>
          <cell r="D216" t="str">
            <v>SIIX</v>
          </cell>
          <cell r="E216">
            <v>492</v>
          </cell>
        </row>
        <row r="217">
          <cell r="A217" t="str">
            <v>114198488X</v>
          </cell>
          <cell r="B217" t="str">
            <v>SLF10145T-680M1R2 24 TAPE</v>
          </cell>
          <cell r="C217" t="str">
            <v>CT674</v>
          </cell>
          <cell r="D217" t="str">
            <v>SIIX</v>
          </cell>
          <cell r="E217">
            <v>600</v>
          </cell>
        </row>
        <row r="218">
          <cell r="A218" t="str">
            <v>114198495X</v>
          </cell>
          <cell r="B218" t="str">
            <v>SLF10145T-101M1R0 24 TAPE</v>
          </cell>
          <cell r="C218" t="str">
            <v>CT675</v>
          </cell>
          <cell r="D218" t="str">
            <v>SIIX</v>
          </cell>
          <cell r="E218">
            <v>300</v>
          </cell>
        </row>
        <row r="219">
          <cell r="A219" t="str">
            <v>114198505X</v>
          </cell>
          <cell r="B219" t="str">
            <v>SLF12565T-221M1R0 24 TAPE</v>
          </cell>
          <cell r="C219" t="str">
            <v>CT676</v>
          </cell>
          <cell r="D219" t="str">
            <v>SIIX</v>
          </cell>
          <cell r="E219">
            <v>150</v>
          </cell>
        </row>
        <row r="220">
          <cell r="A220" t="str">
            <v>114198529X</v>
          </cell>
          <cell r="B220" t="str">
            <v>SLF10145T-150M2R2 Taping</v>
          </cell>
          <cell r="C220" t="str">
            <v>CT677</v>
          </cell>
          <cell r="D220" t="str">
            <v>SIIX</v>
          </cell>
          <cell r="E220">
            <v>273</v>
          </cell>
        </row>
        <row r="221">
          <cell r="A221">
            <v>1062504460</v>
          </cell>
          <cell r="B221" t="str">
            <v>D Sub inch screw 060-0019-023</v>
          </cell>
          <cell r="C221" t="str">
            <v>SB040</v>
          </cell>
          <cell r="D221" t="str">
            <v>SIIX</v>
          </cell>
          <cell r="E221">
            <v>558</v>
          </cell>
        </row>
        <row r="222">
          <cell r="A222">
            <v>1230207720</v>
          </cell>
          <cell r="B222" t="str">
            <v>D Sub Connector 9P 103-0007-01</v>
          </cell>
          <cell r="C222" t="str">
            <v>SA049</v>
          </cell>
          <cell r="D222" t="str">
            <v>SIIX</v>
          </cell>
          <cell r="E222">
            <v>93</v>
          </cell>
        </row>
        <row r="223">
          <cell r="A223">
            <v>1233624560</v>
          </cell>
          <cell r="B223" t="str">
            <v>Header TSW-103-07-F-S</v>
          </cell>
          <cell r="C223" t="str">
            <v>SB033</v>
          </cell>
          <cell r="D223" t="str">
            <v>SIIX</v>
          </cell>
          <cell r="E223">
            <v>186</v>
          </cell>
        </row>
        <row r="224">
          <cell r="A224">
            <v>1233624670</v>
          </cell>
          <cell r="B224" t="str">
            <v>Connector SNT-100-BK-G</v>
          </cell>
          <cell r="C224" t="str">
            <v>SA044</v>
          </cell>
          <cell r="D224" t="str">
            <v>SIIX</v>
          </cell>
          <cell r="E224">
            <v>186</v>
          </cell>
        </row>
        <row r="225">
          <cell r="A225" t="str">
            <v>111083145X</v>
          </cell>
          <cell r="B225" t="str">
            <v>HBR1105W-RR   CHIP T Taping</v>
          </cell>
          <cell r="C225" t="str">
            <v>CT021</v>
          </cell>
          <cell r="D225" t="str">
            <v>SIIX</v>
          </cell>
          <cell r="E225">
            <v>93</v>
          </cell>
        </row>
        <row r="226">
          <cell r="A226" t="str">
            <v>111083259X</v>
          </cell>
          <cell r="B226" t="str">
            <v>HPY1105W-RR Taping</v>
          </cell>
          <cell r="C226" t="str">
            <v>CT023</v>
          </cell>
          <cell r="D226" t="str">
            <v>SIIX</v>
          </cell>
          <cell r="E226">
            <v>7094</v>
          </cell>
        </row>
        <row r="227">
          <cell r="A227">
            <v>1113149020</v>
          </cell>
          <cell r="B227" t="str">
            <v>BT829BKRF</v>
          </cell>
          <cell r="C227" t="str">
            <v>CT909</v>
          </cell>
          <cell r="D227" t="str">
            <v>SIIX</v>
          </cell>
          <cell r="E227">
            <v>300</v>
          </cell>
        </row>
        <row r="228">
          <cell r="A228" t="str">
            <v>111316315X</v>
          </cell>
          <cell r="B228" t="str">
            <v>S-80942CNMC-G9C-T2 Taping</v>
          </cell>
          <cell r="C228" t="str">
            <v>CT030</v>
          </cell>
          <cell r="D228" t="str">
            <v>SIIX</v>
          </cell>
          <cell r="E228">
            <v>93</v>
          </cell>
        </row>
        <row r="229">
          <cell r="A229" t="str">
            <v>111316333X</v>
          </cell>
          <cell r="B229" t="str">
            <v>S-3513BEFS-TB Taping</v>
          </cell>
          <cell r="C229" t="str">
            <v>CT648</v>
          </cell>
          <cell r="D229" t="str">
            <v>SIIX</v>
          </cell>
          <cell r="E229">
            <v>93</v>
          </cell>
        </row>
        <row r="230">
          <cell r="A230" t="str">
            <v>111039254X</v>
          </cell>
          <cell r="B230" t="str">
            <v>D1F20-4063 Taping</v>
          </cell>
          <cell r="C230" t="str">
            <v>CT015</v>
          </cell>
          <cell r="D230" t="str">
            <v>SIIX</v>
          </cell>
          <cell r="E230">
            <v>35867</v>
          </cell>
        </row>
        <row r="231">
          <cell r="A231" t="str">
            <v>111230530X</v>
          </cell>
          <cell r="B231" t="str">
            <v>D1FS4A-4063 Taping</v>
          </cell>
          <cell r="C231" t="str">
            <v>CT027</v>
          </cell>
          <cell r="D231" t="str">
            <v>SIIX</v>
          </cell>
          <cell r="E231">
            <v>8931</v>
          </cell>
        </row>
        <row r="232">
          <cell r="A232" t="str">
            <v>111115053X</v>
          </cell>
          <cell r="B232" t="str">
            <v>HD74HC541FP EL  24MM Tape</v>
          </cell>
          <cell r="C232" t="str">
            <v>CT625</v>
          </cell>
          <cell r="D232" t="str">
            <v>SIIX</v>
          </cell>
          <cell r="E232">
            <v>1222</v>
          </cell>
        </row>
        <row r="233">
          <cell r="A233" t="str">
            <v>111115112X</v>
          </cell>
          <cell r="B233" t="str">
            <v>HD74HC08FPEL-E-Q Taping</v>
          </cell>
          <cell r="C233" t="str">
            <v>CT626</v>
          </cell>
          <cell r="D233" t="str">
            <v>SIIX</v>
          </cell>
          <cell r="E233">
            <v>180</v>
          </cell>
        </row>
        <row r="234">
          <cell r="A234" t="str">
            <v>111116100X</v>
          </cell>
          <cell r="B234" t="str">
            <v>HD74HC123AFPEL-E-Q Taping</v>
          </cell>
          <cell r="C234" t="str">
            <v>CT629</v>
          </cell>
          <cell r="D234" t="str">
            <v>SIIX</v>
          </cell>
          <cell r="E234">
            <v>270</v>
          </cell>
        </row>
        <row r="235">
          <cell r="A235" t="str">
            <v>114197641X</v>
          </cell>
          <cell r="B235" t="str">
            <v>CDRH74  101MC     16 Tape</v>
          </cell>
          <cell r="C235" t="str">
            <v>CT673</v>
          </cell>
          <cell r="D235" t="str">
            <v>SIIX</v>
          </cell>
          <cell r="E235">
            <v>120</v>
          </cell>
        </row>
        <row r="236">
          <cell r="A236" t="str">
            <v>111069022X</v>
          </cell>
          <cell r="B236" t="str">
            <v>MAX1627 Switching Controller Taping</v>
          </cell>
          <cell r="C236" t="str">
            <v>CT612</v>
          </cell>
          <cell r="D236" t="str">
            <v>SIIX</v>
          </cell>
          <cell r="E236">
            <v>93</v>
          </cell>
        </row>
        <row r="237">
          <cell r="A237" t="str">
            <v>111119080X</v>
          </cell>
          <cell r="B237" t="str">
            <v>MAX485CSA-T      12 Tape</v>
          </cell>
          <cell r="C237" t="str">
            <v>CT025</v>
          </cell>
          <cell r="D237" t="str">
            <v>SIIX</v>
          </cell>
          <cell r="E237">
            <v>93</v>
          </cell>
        </row>
        <row r="238">
          <cell r="A238" t="str">
            <v>111119439X</v>
          </cell>
          <cell r="B238" t="str">
            <v>MAX232CWE-T CMOS TAPING</v>
          </cell>
          <cell r="C238" t="str">
            <v>CT639</v>
          </cell>
          <cell r="D238" t="str">
            <v>SIIX</v>
          </cell>
          <cell r="E238">
            <v>93</v>
          </cell>
        </row>
        <row r="239">
          <cell r="A239" t="str">
            <v>111012561X</v>
          </cell>
          <cell r="B239" t="str">
            <v>2SA1602A-T11-1F Taping</v>
          </cell>
          <cell r="C239" t="str">
            <v>CT003</v>
          </cell>
          <cell r="D239" t="str">
            <v>SIIX</v>
          </cell>
          <cell r="E239">
            <v>36217</v>
          </cell>
        </row>
        <row r="240">
          <cell r="A240" t="str">
            <v>111024517X</v>
          </cell>
          <cell r="B240" t="str">
            <v>2SC4155A-T11-1S Taping</v>
          </cell>
          <cell r="C240" t="str">
            <v>CT007</v>
          </cell>
          <cell r="D240" t="str">
            <v>SIIX</v>
          </cell>
          <cell r="E240">
            <v>93003</v>
          </cell>
        </row>
        <row r="241">
          <cell r="A241" t="str">
            <v>111101801X</v>
          </cell>
          <cell r="B241" t="str">
            <v>NE555PSR 16MM Taping</v>
          </cell>
          <cell r="C241" t="str">
            <v>CT615</v>
          </cell>
          <cell r="D241" t="str">
            <v>SIIX</v>
          </cell>
          <cell r="E241">
            <v>30</v>
          </cell>
        </row>
        <row r="242">
          <cell r="A242" t="str">
            <v>111103511X</v>
          </cell>
          <cell r="B242" t="str">
            <v>MC14001BF EL  16MM Tape</v>
          </cell>
          <cell r="C242" t="str">
            <v>CT616</v>
          </cell>
          <cell r="D242" t="str">
            <v>SIIX</v>
          </cell>
          <cell r="E242">
            <v>60</v>
          </cell>
        </row>
        <row r="243">
          <cell r="A243" t="str">
            <v>111103524X</v>
          </cell>
          <cell r="B243" t="str">
            <v>MC74HC138AF EL Taping</v>
          </cell>
          <cell r="C243" t="str">
            <v>CT617</v>
          </cell>
          <cell r="D243" t="str">
            <v>SIIX</v>
          </cell>
          <cell r="E243">
            <v>153</v>
          </cell>
        </row>
        <row r="244">
          <cell r="A244" t="str">
            <v>111113783X</v>
          </cell>
          <cell r="B244" t="str">
            <v>MC74HC00AFEL    16MM Tape</v>
          </cell>
          <cell r="C244" t="str">
            <v>CT618</v>
          </cell>
          <cell r="D244" t="str">
            <v>SIIX</v>
          </cell>
          <cell r="E244">
            <v>120</v>
          </cell>
        </row>
        <row r="245">
          <cell r="A245" t="str">
            <v>111113790X</v>
          </cell>
          <cell r="B245" t="str">
            <v>MC74HC04AFEL    16MM Tape</v>
          </cell>
          <cell r="C245" t="str">
            <v>CT619</v>
          </cell>
          <cell r="D245" t="str">
            <v>SIIX</v>
          </cell>
          <cell r="E245">
            <v>93</v>
          </cell>
        </row>
        <row r="246">
          <cell r="A246" t="str">
            <v>111113806X</v>
          </cell>
          <cell r="B246" t="str">
            <v>MC74HC74AFEL    16MM Tape</v>
          </cell>
          <cell r="C246" t="str">
            <v>CT620</v>
          </cell>
          <cell r="D246" t="str">
            <v>SIIX</v>
          </cell>
          <cell r="E246">
            <v>120</v>
          </cell>
        </row>
        <row r="247">
          <cell r="A247" t="str">
            <v>111114188X</v>
          </cell>
          <cell r="B247" t="str">
            <v>MC 14538BF EL Taping</v>
          </cell>
          <cell r="C247" t="str">
            <v>CT621</v>
          </cell>
          <cell r="D247" t="str">
            <v>SIIX</v>
          </cell>
          <cell r="E247">
            <v>60</v>
          </cell>
        </row>
        <row r="248">
          <cell r="A248" t="str">
            <v>111114290X</v>
          </cell>
          <cell r="B248" t="str">
            <v>MC 14011BF EL Taping</v>
          </cell>
          <cell r="C248" t="str">
            <v>CT622</v>
          </cell>
          <cell r="D248" t="str">
            <v>SIIX</v>
          </cell>
          <cell r="E248">
            <v>30</v>
          </cell>
        </row>
        <row r="249">
          <cell r="A249" t="str">
            <v>111114542X</v>
          </cell>
          <cell r="B249" t="str">
            <v>MC14013BFEL     16MM Tape</v>
          </cell>
          <cell r="C249" t="str">
            <v>CT623</v>
          </cell>
          <cell r="D249" t="str">
            <v>SIIX</v>
          </cell>
          <cell r="E249">
            <v>90</v>
          </cell>
        </row>
        <row r="250">
          <cell r="A250" t="str">
            <v>111114551X</v>
          </cell>
          <cell r="B250" t="str">
            <v>MC14093BFEL     16MM Tape</v>
          </cell>
          <cell r="C250" t="str">
            <v>CT624</v>
          </cell>
          <cell r="D250" t="str">
            <v>SIIX</v>
          </cell>
          <cell r="E250">
            <v>270</v>
          </cell>
        </row>
        <row r="251">
          <cell r="A251">
            <v>1151625830</v>
          </cell>
          <cell r="B251" t="str">
            <v>Relay G6H-2 DC5V</v>
          </cell>
          <cell r="C251" t="str">
            <v>SA046</v>
          </cell>
          <cell r="D251" t="str">
            <v>SIIX</v>
          </cell>
          <cell r="E251">
            <v>93</v>
          </cell>
        </row>
        <row r="252">
          <cell r="A252">
            <v>1231649570</v>
          </cell>
          <cell r="B252" t="str">
            <v>(W)B3P-VH</v>
          </cell>
          <cell r="C252" t="str">
            <v>SA053</v>
          </cell>
          <cell r="D252" t="str">
            <v>SIIX</v>
          </cell>
          <cell r="E252">
            <v>93</v>
          </cell>
        </row>
        <row r="253">
          <cell r="A253" t="str">
            <v>123361204X</v>
          </cell>
          <cell r="B253" t="str">
            <v>S11B-ZR-SM3A-TF   32 Tape</v>
          </cell>
          <cell r="C253" t="str">
            <v>CT683</v>
          </cell>
          <cell r="D253" t="str">
            <v>SIIX</v>
          </cell>
          <cell r="E253">
            <v>186</v>
          </cell>
        </row>
        <row r="254">
          <cell r="A254">
            <v>1233614000</v>
          </cell>
          <cell r="B254" t="str">
            <v>6R-FJ Connector</v>
          </cell>
          <cell r="C254" t="str">
            <v>SA045</v>
          </cell>
          <cell r="D254" t="str">
            <v>SIIX</v>
          </cell>
          <cell r="E254">
            <v>93</v>
          </cell>
        </row>
        <row r="255">
          <cell r="A255">
            <v>1233614110</v>
          </cell>
          <cell r="B255" t="str">
            <v>6P-FJ Connector</v>
          </cell>
          <cell r="C255" t="str">
            <v>SA047</v>
          </cell>
          <cell r="D255" t="str">
            <v>SIIX</v>
          </cell>
          <cell r="E255">
            <v>93</v>
          </cell>
        </row>
        <row r="256">
          <cell r="A256" t="str">
            <v>123362470X</v>
          </cell>
          <cell r="B256" t="str">
            <v>Connector B3B-PH-SM3-TB Taping</v>
          </cell>
          <cell r="C256" t="str">
            <v>CT687</v>
          </cell>
          <cell r="D256" t="str">
            <v>SIIX</v>
          </cell>
          <cell r="E256">
            <v>93</v>
          </cell>
        </row>
        <row r="257">
          <cell r="A257" t="str">
            <v>111041286X</v>
          </cell>
          <cell r="B257" t="str">
            <v>Thermistor 157-103-58099 Chip Taping</v>
          </cell>
          <cell r="C257" t="str">
            <v>CT019</v>
          </cell>
          <cell r="D257" t="str">
            <v>SIIX</v>
          </cell>
          <cell r="E257">
            <v>120</v>
          </cell>
        </row>
        <row r="258">
          <cell r="A258" t="str">
            <v>111068926X</v>
          </cell>
          <cell r="B258" t="str">
            <v xml:space="preserve">TL594INSR Taping </v>
          </cell>
          <cell r="C258" t="str">
            <v>CT611</v>
          </cell>
          <cell r="D258" t="str">
            <v>SIIX</v>
          </cell>
          <cell r="E258">
            <v>270</v>
          </cell>
        </row>
        <row r="259">
          <cell r="A259" t="str">
            <v>111316328X</v>
          </cell>
          <cell r="B259" t="str">
            <v>93LC86-I/ST Taping</v>
          </cell>
          <cell r="C259" t="str">
            <v>CT647</v>
          </cell>
          <cell r="D259" t="str">
            <v>SIIX</v>
          </cell>
          <cell r="E259">
            <v>93</v>
          </cell>
        </row>
        <row r="260">
          <cell r="A260" t="str">
            <v>113210598X</v>
          </cell>
          <cell r="B260" t="str">
            <v>TZB4S100AA10R00 Taping</v>
          </cell>
          <cell r="C260" t="str">
            <v>CT149</v>
          </cell>
          <cell r="D260" t="str">
            <v>SIIX</v>
          </cell>
          <cell r="E260">
            <v>60</v>
          </cell>
        </row>
        <row r="261">
          <cell r="A261" t="str">
            <v>113402052X</v>
          </cell>
          <cell r="B261" t="str">
            <v>GRM2161X1H151JZ01D Taping</v>
          </cell>
          <cell r="C261" t="str">
            <v>CT163</v>
          </cell>
          <cell r="D261" t="str">
            <v>SIIX</v>
          </cell>
          <cell r="E261">
            <v>960</v>
          </cell>
        </row>
        <row r="262">
          <cell r="A262" t="str">
            <v>113402098X</v>
          </cell>
          <cell r="B262" t="str">
            <v>GRM2161X1H331JZ01D Taping</v>
          </cell>
          <cell r="C262" t="str">
            <v>CT166</v>
          </cell>
          <cell r="D262" t="str">
            <v>SIIX</v>
          </cell>
          <cell r="E262">
            <v>300</v>
          </cell>
        </row>
        <row r="263">
          <cell r="A263" t="str">
            <v>113402100X</v>
          </cell>
          <cell r="B263" t="str">
            <v>GRM2161X1H391JZ01D Taping</v>
          </cell>
          <cell r="C263" t="str">
            <v>CT167</v>
          </cell>
          <cell r="D263" t="str">
            <v>SIIX</v>
          </cell>
          <cell r="E263">
            <v>240</v>
          </cell>
        </row>
        <row r="264">
          <cell r="A264" t="str">
            <v>113402139X</v>
          </cell>
          <cell r="B264" t="str">
            <v>GRM2161X1H681JZ01D Taping</v>
          </cell>
          <cell r="C264" t="str">
            <v>CT168</v>
          </cell>
          <cell r="D264" t="str">
            <v>SIIX</v>
          </cell>
          <cell r="E264">
            <v>930</v>
          </cell>
        </row>
        <row r="265">
          <cell r="A265" t="str">
            <v>113402155X</v>
          </cell>
          <cell r="B265" t="str">
            <v>GRM2161X1H102JZ01D Taping</v>
          </cell>
          <cell r="C265" t="str">
            <v>CT169</v>
          </cell>
          <cell r="D265" t="str">
            <v>SIIX</v>
          </cell>
          <cell r="E265">
            <v>2130</v>
          </cell>
        </row>
        <row r="266">
          <cell r="A266" t="str">
            <v>113402289X</v>
          </cell>
          <cell r="B266" t="str">
            <v>GRM216B11H103KA01D Taping</v>
          </cell>
          <cell r="C266" t="str">
            <v>CT172</v>
          </cell>
          <cell r="D266" t="str">
            <v>SIIX</v>
          </cell>
          <cell r="E266">
            <v>1830</v>
          </cell>
        </row>
        <row r="267">
          <cell r="A267" t="str">
            <v>113402326X</v>
          </cell>
          <cell r="B267" t="str">
            <v>GRM216B11H223KA01D Taping</v>
          </cell>
          <cell r="C267" t="str">
            <v>CT173</v>
          </cell>
          <cell r="D267" t="str">
            <v>SIIX</v>
          </cell>
          <cell r="E267">
            <v>210</v>
          </cell>
        </row>
        <row r="268">
          <cell r="A268" t="str">
            <v>113402348X</v>
          </cell>
          <cell r="B268" t="str">
            <v>GRM216F11E104ZA01D Taping</v>
          </cell>
          <cell r="C268" t="str">
            <v>CT175</v>
          </cell>
          <cell r="D268" t="str">
            <v>SIIX</v>
          </cell>
          <cell r="E268">
            <v>25106</v>
          </cell>
        </row>
        <row r="269">
          <cell r="A269" t="str">
            <v>113404904X</v>
          </cell>
          <cell r="B269" t="str">
            <v>GRM21BB11A105KA01L Taping</v>
          </cell>
          <cell r="C269" t="str">
            <v>CT177</v>
          </cell>
          <cell r="D269" t="str">
            <v>SIIX</v>
          </cell>
          <cell r="E269">
            <v>300</v>
          </cell>
        </row>
        <row r="270">
          <cell r="A270" t="str">
            <v>113406900X</v>
          </cell>
          <cell r="B270" t="str">
            <v>GRM21BB11H104KA01L Taping</v>
          </cell>
          <cell r="C270" t="str">
            <v>CT201</v>
          </cell>
          <cell r="D270" t="str">
            <v>SIIX</v>
          </cell>
          <cell r="E270">
            <v>3718</v>
          </cell>
        </row>
        <row r="271">
          <cell r="A271" t="str">
            <v>115460603X</v>
          </cell>
          <cell r="B271" t="str">
            <v>DMX26S 32.768KHz 16 Tape</v>
          </cell>
          <cell r="C271" t="str">
            <v>CT680</v>
          </cell>
          <cell r="D271" t="str">
            <v>SIIX</v>
          </cell>
          <cell r="E271">
            <v>93</v>
          </cell>
        </row>
        <row r="272">
          <cell r="A272" t="str">
            <v>112800000T</v>
          </cell>
          <cell r="B272" t="str">
            <v>ERJ6GEY0R00V Taping</v>
          </cell>
          <cell r="C272" t="str">
            <v>CT034</v>
          </cell>
          <cell r="D272" t="str">
            <v>SIIX</v>
          </cell>
          <cell r="E272">
            <v>4140</v>
          </cell>
        </row>
        <row r="273">
          <cell r="A273" t="str">
            <v>112800046T</v>
          </cell>
          <cell r="B273" t="str">
            <v>ERJ6GEYJ2R2V Taping</v>
          </cell>
          <cell r="C273" t="str">
            <v>CT035</v>
          </cell>
          <cell r="D273" t="str">
            <v>SIIX</v>
          </cell>
          <cell r="E273">
            <v>120</v>
          </cell>
        </row>
        <row r="274">
          <cell r="A274" t="str">
            <v>112800208T</v>
          </cell>
          <cell r="B274" t="str">
            <v>ERJ6GEYJ100V Taping</v>
          </cell>
          <cell r="C274" t="str">
            <v>CT036</v>
          </cell>
          <cell r="D274" t="str">
            <v>SIIX</v>
          </cell>
          <cell r="E274">
            <v>6080</v>
          </cell>
        </row>
        <row r="275">
          <cell r="A275" t="str">
            <v>112800282T</v>
          </cell>
          <cell r="B275" t="str">
            <v>ERJ6GEYJ220V Taping</v>
          </cell>
          <cell r="C275" t="str">
            <v>CT037</v>
          </cell>
          <cell r="D275" t="str">
            <v>SIIX</v>
          </cell>
          <cell r="E275">
            <v>1440</v>
          </cell>
        </row>
        <row r="276">
          <cell r="A276" t="str">
            <v>112800305T</v>
          </cell>
          <cell r="B276" t="str">
            <v>ERJ6GEYJ270V Taping</v>
          </cell>
          <cell r="C276" t="str">
            <v>CT038</v>
          </cell>
          <cell r="D276" t="str">
            <v>SIIX</v>
          </cell>
          <cell r="E276">
            <v>840</v>
          </cell>
        </row>
        <row r="277">
          <cell r="A277" t="str">
            <v>112800341T</v>
          </cell>
          <cell r="B277" t="str">
            <v>ERJ6GEYJ390V Taping</v>
          </cell>
          <cell r="C277" t="str">
            <v>CT039</v>
          </cell>
          <cell r="D277" t="str">
            <v>SIIX</v>
          </cell>
          <cell r="E277">
            <v>1680</v>
          </cell>
        </row>
        <row r="278">
          <cell r="A278" t="str">
            <v>112800389T</v>
          </cell>
          <cell r="B278" t="str">
            <v>ERJ6GEYJ560V Taping</v>
          </cell>
          <cell r="C278" t="str">
            <v>CT040</v>
          </cell>
          <cell r="D278" t="str">
            <v>SIIX</v>
          </cell>
          <cell r="E278">
            <v>3034</v>
          </cell>
        </row>
        <row r="279">
          <cell r="A279" t="str">
            <v>112800396T</v>
          </cell>
          <cell r="B279" t="str">
            <v>ERJ6GEYJ620V Taping</v>
          </cell>
          <cell r="C279" t="str">
            <v>CT041</v>
          </cell>
          <cell r="D279" t="str">
            <v>SIIX</v>
          </cell>
          <cell r="E279">
            <v>120</v>
          </cell>
        </row>
        <row r="280">
          <cell r="A280" t="str">
            <v>112800404T</v>
          </cell>
          <cell r="B280" t="str">
            <v>ERJ6GEYJ680V Taping</v>
          </cell>
          <cell r="C280" t="str">
            <v>CT042</v>
          </cell>
          <cell r="D280" t="str">
            <v>SIIX</v>
          </cell>
          <cell r="E280">
            <v>150</v>
          </cell>
        </row>
        <row r="281">
          <cell r="A281" t="str">
            <v>112800415T</v>
          </cell>
          <cell r="B281" t="str">
            <v>ERJ6GEYJ750V Taping</v>
          </cell>
          <cell r="C281" t="str">
            <v>CT043</v>
          </cell>
          <cell r="D281" t="str">
            <v>SIIX</v>
          </cell>
          <cell r="E281">
            <v>2220</v>
          </cell>
        </row>
        <row r="282">
          <cell r="A282" t="str">
            <v>112800428T</v>
          </cell>
          <cell r="B282" t="str">
            <v>ERJ6GEYJ820V Taping</v>
          </cell>
          <cell r="C282" t="str">
            <v>CT044</v>
          </cell>
          <cell r="D282" t="str">
            <v>SIIX</v>
          </cell>
          <cell r="E282">
            <v>1440</v>
          </cell>
        </row>
        <row r="283">
          <cell r="A283" t="str">
            <v>112800440T</v>
          </cell>
          <cell r="B283" t="str">
            <v>ERJ6GEYJ101V Taping</v>
          </cell>
          <cell r="C283" t="str">
            <v>CT045</v>
          </cell>
          <cell r="D283" t="str">
            <v>SIIX</v>
          </cell>
          <cell r="E283">
            <v>5220</v>
          </cell>
        </row>
        <row r="284">
          <cell r="A284" t="str">
            <v>112800460T</v>
          </cell>
          <cell r="B284" t="str">
            <v>ERJ6GEYJ121V Taping</v>
          </cell>
          <cell r="C284" t="str">
            <v>CT046</v>
          </cell>
          <cell r="D284" t="str">
            <v>SIIX</v>
          </cell>
          <cell r="E284">
            <v>1800</v>
          </cell>
        </row>
        <row r="285">
          <cell r="A285" t="str">
            <v>112800488T</v>
          </cell>
          <cell r="B285" t="str">
            <v>ERJ6GEYJ151V Taping</v>
          </cell>
          <cell r="C285" t="str">
            <v>CT047</v>
          </cell>
          <cell r="D285" t="str">
            <v>SIIX</v>
          </cell>
          <cell r="E285">
            <v>690</v>
          </cell>
        </row>
        <row r="286">
          <cell r="A286" t="str">
            <v>112800505T</v>
          </cell>
          <cell r="B286" t="str">
            <v>ERJ6GEYJ181V Taping</v>
          </cell>
          <cell r="C286" t="str">
            <v>CT048</v>
          </cell>
          <cell r="D286" t="str">
            <v>SIIX</v>
          </cell>
          <cell r="E286">
            <v>7350</v>
          </cell>
        </row>
        <row r="287">
          <cell r="A287" t="str">
            <v>112800529T</v>
          </cell>
          <cell r="B287" t="str">
            <v>ERJ6GEYJ221V Taping</v>
          </cell>
          <cell r="C287" t="str">
            <v>CT049</v>
          </cell>
          <cell r="D287" t="str">
            <v>SIIX</v>
          </cell>
          <cell r="E287">
            <v>330</v>
          </cell>
        </row>
        <row r="288">
          <cell r="A288" t="str">
            <v>112800541T</v>
          </cell>
          <cell r="B288" t="str">
            <v>ERJ6GEYJ271V Taping</v>
          </cell>
          <cell r="C288" t="str">
            <v>CT050</v>
          </cell>
          <cell r="D288" t="str">
            <v>SIIX</v>
          </cell>
          <cell r="E288">
            <v>1230</v>
          </cell>
        </row>
        <row r="289">
          <cell r="A289" t="str">
            <v>112800561T</v>
          </cell>
          <cell r="B289" t="str">
            <v>ERJ6GEYJ331V Taping</v>
          </cell>
          <cell r="C289" t="str">
            <v>CT051</v>
          </cell>
          <cell r="D289" t="str">
            <v>SIIX</v>
          </cell>
          <cell r="E289">
            <v>710</v>
          </cell>
        </row>
        <row r="290">
          <cell r="A290" t="str">
            <v>112800589T</v>
          </cell>
          <cell r="B290" t="str">
            <v>ERJ6GEYJ391V Taping</v>
          </cell>
          <cell r="C290" t="str">
            <v>CT052</v>
          </cell>
          <cell r="D290" t="str">
            <v>SIIX</v>
          </cell>
          <cell r="E290">
            <v>1650</v>
          </cell>
        </row>
        <row r="291">
          <cell r="A291" t="str">
            <v>112800608T</v>
          </cell>
          <cell r="B291" t="str">
            <v>ERJ6GEYJ471V Taping</v>
          </cell>
          <cell r="C291" t="str">
            <v>CT053</v>
          </cell>
          <cell r="D291" t="str">
            <v>SIIX</v>
          </cell>
          <cell r="E291">
            <v>2170</v>
          </cell>
        </row>
        <row r="292">
          <cell r="A292" t="str">
            <v>112800622T</v>
          </cell>
          <cell r="B292" t="str">
            <v>ERJ6GEYJ561V Taping</v>
          </cell>
          <cell r="C292" t="str">
            <v>CT054</v>
          </cell>
          <cell r="D292" t="str">
            <v>SIIX</v>
          </cell>
          <cell r="E292">
            <v>420</v>
          </cell>
        </row>
        <row r="293">
          <cell r="A293" t="str">
            <v>112800644T</v>
          </cell>
          <cell r="B293" t="str">
            <v>ERJ6GEYJ681V Taping</v>
          </cell>
          <cell r="C293" t="str">
            <v>CT055</v>
          </cell>
          <cell r="D293" t="str">
            <v>SIIX</v>
          </cell>
          <cell r="E293">
            <v>570</v>
          </cell>
        </row>
        <row r="294">
          <cell r="A294" t="str">
            <v>112800664T</v>
          </cell>
          <cell r="B294" t="str">
            <v>ERJ6GEYJ821V Taping</v>
          </cell>
          <cell r="C294" t="str">
            <v>CT056</v>
          </cell>
          <cell r="D294" t="str">
            <v>SIIX</v>
          </cell>
          <cell r="E294">
            <v>150</v>
          </cell>
        </row>
        <row r="295">
          <cell r="A295" t="str">
            <v>112800682T</v>
          </cell>
          <cell r="B295" t="str">
            <v>ERJ6GEYJ102V Taping</v>
          </cell>
          <cell r="C295" t="str">
            <v>CT057</v>
          </cell>
          <cell r="D295" t="str">
            <v>SIIX</v>
          </cell>
          <cell r="E295">
            <v>7316</v>
          </cell>
        </row>
        <row r="296">
          <cell r="A296" t="str">
            <v>112800703T</v>
          </cell>
          <cell r="B296" t="str">
            <v>ERJ6GEYJ122V Taping</v>
          </cell>
          <cell r="C296" t="str">
            <v>CT058</v>
          </cell>
          <cell r="D296" t="str">
            <v>SIIX</v>
          </cell>
          <cell r="E296">
            <v>1260</v>
          </cell>
        </row>
        <row r="297">
          <cell r="A297" t="str">
            <v>112800727T</v>
          </cell>
          <cell r="B297" t="str">
            <v>ERJ6GEYJ152V Taping</v>
          </cell>
          <cell r="C297" t="str">
            <v>CT059</v>
          </cell>
          <cell r="D297" t="str">
            <v>SIIX</v>
          </cell>
          <cell r="E297">
            <v>1200</v>
          </cell>
        </row>
        <row r="298">
          <cell r="A298" t="str">
            <v>112800749T</v>
          </cell>
          <cell r="B298" t="str">
            <v>ERJ6GEYJ182V Taping</v>
          </cell>
          <cell r="C298" t="str">
            <v>CT060</v>
          </cell>
          <cell r="D298" t="str">
            <v>SIIX</v>
          </cell>
          <cell r="E298">
            <v>1926</v>
          </cell>
        </row>
        <row r="299">
          <cell r="A299" t="str">
            <v>112800769T</v>
          </cell>
          <cell r="B299" t="str">
            <v>ERJ6GEYJ222V Taping</v>
          </cell>
          <cell r="C299" t="str">
            <v>CT061</v>
          </cell>
          <cell r="D299" t="str">
            <v>SIIX</v>
          </cell>
          <cell r="E299">
            <v>1470</v>
          </cell>
        </row>
        <row r="300">
          <cell r="A300" t="str">
            <v>112800787T</v>
          </cell>
          <cell r="B300" t="str">
            <v>ERJ6GEYJ272V Taping</v>
          </cell>
          <cell r="C300" t="str">
            <v>CT062</v>
          </cell>
          <cell r="D300" t="str">
            <v>SIIX</v>
          </cell>
          <cell r="E300">
            <v>3060</v>
          </cell>
        </row>
        <row r="301">
          <cell r="A301" t="str">
            <v>112800794T</v>
          </cell>
          <cell r="B301" t="str">
            <v>ERJ6GEYJ302V Taping</v>
          </cell>
          <cell r="C301" t="str">
            <v>CT063</v>
          </cell>
          <cell r="D301" t="str">
            <v>SIIX</v>
          </cell>
          <cell r="E301">
            <v>210</v>
          </cell>
        </row>
        <row r="302">
          <cell r="A302" t="str">
            <v>112800800T</v>
          </cell>
          <cell r="B302" t="str">
            <v>ERJ6GEYJ332V Taping</v>
          </cell>
          <cell r="C302" t="str">
            <v>CT064</v>
          </cell>
          <cell r="D302" t="str">
            <v>SIIX</v>
          </cell>
          <cell r="E302">
            <v>1626</v>
          </cell>
        </row>
        <row r="303">
          <cell r="A303" t="str">
            <v>112800824T</v>
          </cell>
          <cell r="B303" t="str">
            <v>ERJ6GEYJ392V Taping</v>
          </cell>
          <cell r="C303" t="str">
            <v>CT065</v>
          </cell>
          <cell r="D303" t="str">
            <v>SIIX</v>
          </cell>
          <cell r="E303">
            <v>5080</v>
          </cell>
        </row>
        <row r="304">
          <cell r="A304" t="str">
            <v>112800846T</v>
          </cell>
          <cell r="B304" t="str">
            <v>ERJ6GEYJ472V Taping</v>
          </cell>
          <cell r="C304" t="str">
            <v>CT066</v>
          </cell>
          <cell r="D304" t="str">
            <v>SIIX</v>
          </cell>
          <cell r="E304">
            <v>3090</v>
          </cell>
        </row>
        <row r="305">
          <cell r="A305" t="str">
            <v>112800866T</v>
          </cell>
          <cell r="B305" t="str">
            <v>ERJ6GEYJ562V Taping</v>
          </cell>
          <cell r="C305" t="str">
            <v>CT067</v>
          </cell>
          <cell r="D305" t="str">
            <v>SIIX</v>
          </cell>
          <cell r="E305">
            <v>19890</v>
          </cell>
        </row>
        <row r="306">
          <cell r="A306" t="str">
            <v>112800884T</v>
          </cell>
          <cell r="B306" t="str">
            <v>ERJ6GEYJ682V Taping</v>
          </cell>
          <cell r="C306" t="str">
            <v>CT068</v>
          </cell>
          <cell r="D306" t="str">
            <v>SIIX</v>
          </cell>
          <cell r="E306">
            <v>2460</v>
          </cell>
        </row>
        <row r="307">
          <cell r="A307" t="str">
            <v>112800909T</v>
          </cell>
          <cell r="B307" t="str">
            <v>ERJ6GEYJ822V Taping</v>
          </cell>
          <cell r="C307" t="str">
            <v>CT069</v>
          </cell>
          <cell r="D307" t="str">
            <v>SIIX</v>
          </cell>
          <cell r="E307">
            <v>13072</v>
          </cell>
        </row>
        <row r="308">
          <cell r="A308" t="str">
            <v>112800923T</v>
          </cell>
          <cell r="B308" t="str">
            <v>ERJ6GEYJ103V Taping</v>
          </cell>
          <cell r="C308" t="str">
            <v>CT070</v>
          </cell>
          <cell r="D308" t="str">
            <v>SIIX</v>
          </cell>
          <cell r="E308">
            <v>17740</v>
          </cell>
        </row>
        <row r="309">
          <cell r="A309" t="str">
            <v>112800945T</v>
          </cell>
          <cell r="B309" t="str">
            <v>ERJ6GEYJ123V Taping</v>
          </cell>
          <cell r="C309" t="str">
            <v>CT071</v>
          </cell>
          <cell r="D309" t="str">
            <v>SIIX</v>
          </cell>
          <cell r="E309">
            <v>3060</v>
          </cell>
        </row>
        <row r="310">
          <cell r="A310" t="str">
            <v>112800965T</v>
          </cell>
          <cell r="B310" t="str">
            <v>ERJ6GEYJ153V Taping</v>
          </cell>
          <cell r="C310" t="str">
            <v>CT072</v>
          </cell>
          <cell r="D310" t="str">
            <v>SIIX</v>
          </cell>
          <cell r="E310">
            <v>8590</v>
          </cell>
        </row>
        <row r="311">
          <cell r="A311" t="str">
            <v>112800983T</v>
          </cell>
          <cell r="B311" t="str">
            <v>ERJ6GEYJ183V Taping</v>
          </cell>
          <cell r="C311" t="str">
            <v>CT073</v>
          </cell>
          <cell r="D311" t="str">
            <v>SIIX</v>
          </cell>
          <cell r="E311">
            <v>3150</v>
          </cell>
        </row>
        <row r="312">
          <cell r="A312" t="str">
            <v>112800990T</v>
          </cell>
          <cell r="B312" t="str">
            <v>ERJ6GEYJ203V Taping</v>
          </cell>
          <cell r="C312" t="str">
            <v>CT074</v>
          </cell>
          <cell r="D312" t="str">
            <v>SIIX</v>
          </cell>
          <cell r="E312">
            <v>630</v>
          </cell>
        </row>
        <row r="313">
          <cell r="A313" t="str">
            <v>112801009T</v>
          </cell>
          <cell r="B313" t="str">
            <v>ERJ6GEYJ223V Taping</v>
          </cell>
          <cell r="C313" t="str">
            <v>CT075</v>
          </cell>
          <cell r="D313" t="str">
            <v>SIIX</v>
          </cell>
          <cell r="E313">
            <v>10530</v>
          </cell>
        </row>
        <row r="314">
          <cell r="A314" t="str">
            <v>112801023T</v>
          </cell>
          <cell r="B314" t="str">
            <v>ERJ6GEYJ273V Taping</v>
          </cell>
          <cell r="C314" t="str">
            <v>CT076</v>
          </cell>
          <cell r="D314" t="str">
            <v>SIIX</v>
          </cell>
          <cell r="E314">
            <v>150</v>
          </cell>
        </row>
        <row r="315">
          <cell r="A315" t="str">
            <v>112801045T</v>
          </cell>
          <cell r="B315" t="str">
            <v>ERJ6GEYJ333V Taping</v>
          </cell>
          <cell r="C315" t="str">
            <v>CT077</v>
          </cell>
          <cell r="D315" t="str">
            <v>SIIX</v>
          </cell>
          <cell r="E315">
            <v>2370</v>
          </cell>
        </row>
        <row r="316">
          <cell r="A316" t="str">
            <v>112801065T</v>
          </cell>
          <cell r="B316" t="str">
            <v>ERJ6GEYJ393V Taping</v>
          </cell>
          <cell r="C316" t="str">
            <v>CT078</v>
          </cell>
          <cell r="D316" t="str">
            <v>SIIX</v>
          </cell>
          <cell r="E316">
            <v>1410</v>
          </cell>
        </row>
        <row r="317">
          <cell r="A317" t="str">
            <v>112801083T</v>
          </cell>
          <cell r="B317" t="str">
            <v>ERJ6GEYJ473V Taping</v>
          </cell>
          <cell r="C317" t="str">
            <v>CT079</v>
          </cell>
          <cell r="D317" t="str">
            <v>SIIX</v>
          </cell>
          <cell r="E317">
            <v>1920</v>
          </cell>
        </row>
        <row r="318">
          <cell r="A318" t="str">
            <v>112801102T</v>
          </cell>
          <cell r="B318" t="str">
            <v>ERJ6GEYJ563V Taping</v>
          </cell>
          <cell r="C318" t="str">
            <v>CT080</v>
          </cell>
          <cell r="D318" t="str">
            <v>SIIX</v>
          </cell>
          <cell r="E318">
            <v>4590</v>
          </cell>
        </row>
        <row r="319">
          <cell r="A319" t="str">
            <v>112801126T</v>
          </cell>
          <cell r="B319" t="str">
            <v>ERJ6GEYJ683V Taping</v>
          </cell>
          <cell r="C319" t="str">
            <v>CT081</v>
          </cell>
          <cell r="D319" t="str">
            <v>SIIX</v>
          </cell>
          <cell r="E319">
            <v>960</v>
          </cell>
        </row>
        <row r="320">
          <cell r="A320" t="str">
            <v>112801148T</v>
          </cell>
          <cell r="B320" t="str">
            <v>ERJ6GEYJ823V Taping</v>
          </cell>
          <cell r="C320" t="str">
            <v>CT082</v>
          </cell>
          <cell r="D320" t="str">
            <v>SIIX</v>
          </cell>
          <cell r="E320">
            <v>5070</v>
          </cell>
        </row>
        <row r="321">
          <cell r="A321" t="str">
            <v>112801168T</v>
          </cell>
          <cell r="B321" t="str">
            <v>ERJ6GEYJ104V Taping</v>
          </cell>
          <cell r="C321" t="str">
            <v>CT083</v>
          </cell>
          <cell r="D321" t="str">
            <v>SIIX</v>
          </cell>
          <cell r="E321">
            <v>2610</v>
          </cell>
        </row>
        <row r="322">
          <cell r="A322" t="str">
            <v>112801207T</v>
          </cell>
          <cell r="B322" t="str">
            <v>ERJ6GEYJ154V Taping</v>
          </cell>
          <cell r="C322" t="str">
            <v>CT084</v>
          </cell>
          <cell r="D322" t="str">
            <v>SIIX</v>
          </cell>
          <cell r="E322">
            <v>30</v>
          </cell>
        </row>
        <row r="323">
          <cell r="A323" t="str">
            <v>112801221T</v>
          </cell>
          <cell r="B323" t="str">
            <v>ERJ6GEYJ184V Taping</v>
          </cell>
          <cell r="C323" t="str">
            <v>CT085</v>
          </cell>
          <cell r="D323" t="str">
            <v>SIIX</v>
          </cell>
          <cell r="E323">
            <v>1400</v>
          </cell>
        </row>
        <row r="324">
          <cell r="A324" t="str">
            <v>112801243T</v>
          </cell>
          <cell r="B324" t="str">
            <v>ERJ6GEYJ224V Taping</v>
          </cell>
          <cell r="C324" t="str">
            <v>CT086</v>
          </cell>
          <cell r="D324" t="str">
            <v>SIIX</v>
          </cell>
          <cell r="E324">
            <v>1740</v>
          </cell>
        </row>
        <row r="325">
          <cell r="A325" t="str">
            <v>112801263T</v>
          </cell>
          <cell r="B325" t="str">
            <v>ERJ6GEYJ274V Taping</v>
          </cell>
          <cell r="C325" t="str">
            <v>CT087</v>
          </cell>
          <cell r="D325" t="str">
            <v>SIIX</v>
          </cell>
          <cell r="E325">
            <v>240</v>
          </cell>
        </row>
        <row r="326">
          <cell r="A326" t="str">
            <v>112801304T</v>
          </cell>
          <cell r="B326" t="str">
            <v>ERJ6GEYJ394V Taping</v>
          </cell>
          <cell r="C326" t="str">
            <v>CT088</v>
          </cell>
          <cell r="D326" t="str">
            <v>SIIX</v>
          </cell>
          <cell r="E326">
            <v>120</v>
          </cell>
        </row>
        <row r="327">
          <cell r="A327" t="str">
            <v>112801328T</v>
          </cell>
          <cell r="B327" t="str">
            <v>ERJ6GEYJ474V Taping</v>
          </cell>
          <cell r="C327" t="str">
            <v>CT089</v>
          </cell>
          <cell r="D327" t="str">
            <v>SIIX</v>
          </cell>
          <cell r="E327">
            <v>270</v>
          </cell>
        </row>
        <row r="328">
          <cell r="A328" t="str">
            <v>112801340T</v>
          </cell>
          <cell r="B328" t="str">
            <v>ERJ6GEYJ564V Taping</v>
          </cell>
          <cell r="C328" t="str">
            <v>CT090</v>
          </cell>
          <cell r="D328" t="str">
            <v>SIIX</v>
          </cell>
          <cell r="E328">
            <v>1590</v>
          </cell>
        </row>
        <row r="329">
          <cell r="A329" t="str">
            <v>112801403T</v>
          </cell>
          <cell r="B329" t="str">
            <v>ERJ6GEYJ105V Taping</v>
          </cell>
          <cell r="C329" t="str">
            <v>CT091</v>
          </cell>
          <cell r="D329" t="str">
            <v>SIIX</v>
          </cell>
          <cell r="E329">
            <v>120</v>
          </cell>
        </row>
        <row r="330">
          <cell r="A330" t="str">
            <v>112802244T</v>
          </cell>
          <cell r="B330" t="str">
            <v>ERJ6ENF1001V Taping</v>
          </cell>
          <cell r="C330" t="str">
            <v>CT092</v>
          </cell>
          <cell r="D330" t="str">
            <v>SIIX</v>
          </cell>
          <cell r="E330">
            <v>60</v>
          </cell>
        </row>
        <row r="331">
          <cell r="A331" t="str">
            <v>112802488T</v>
          </cell>
          <cell r="B331" t="str">
            <v>ERJ6ENF1002V Taping</v>
          </cell>
          <cell r="C331" t="str">
            <v>CT093</v>
          </cell>
          <cell r="D331" t="str">
            <v>SIIX</v>
          </cell>
          <cell r="E331">
            <v>240</v>
          </cell>
        </row>
        <row r="332">
          <cell r="A332" t="str">
            <v>112802664T</v>
          </cell>
          <cell r="B332" t="str">
            <v>ERJ6ENF5602V Taping</v>
          </cell>
          <cell r="C332" t="str">
            <v>CT094</v>
          </cell>
          <cell r="D332" t="str">
            <v>SIIX</v>
          </cell>
          <cell r="E332">
            <v>240</v>
          </cell>
        </row>
        <row r="333">
          <cell r="A333" t="str">
            <v>112803003X</v>
          </cell>
          <cell r="B333" t="str">
            <v>ERJ3GEY0R00V Taping</v>
          </cell>
          <cell r="C333" t="str">
            <v>CT095</v>
          </cell>
          <cell r="D333" t="str">
            <v>SIIX</v>
          </cell>
          <cell r="E333">
            <v>30060</v>
          </cell>
        </row>
        <row r="334">
          <cell r="A334" t="str">
            <v>112803212X</v>
          </cell>
          <cell r="B334" t="str">
            <v>ERJ3GEYJ220V Taping</v>
          </cell>
          <cell r="C334" t="str">
            <v>CT096</v>
          </cell>
          <cell r="D334" t="str">
            <v>SIIX</v>
          </cell>
          <cell r="E334">
            <v>6808</v>
          </cell>
        </row>
        <row r="335">
          <cell r="A335" t="str">
            <v>112803292X</v>
          </cell>
          <cell r="B335" t="str">
            <v>ERJ3GEYJ470V Taping</v>
          </cell>
          <cell r="C335" t="str">
            <v>CT097</v>
          </cell>
          <cell r="D335" t="str">
            <v>SIIX</v>
          </cell>
          <cell r="E335">
            <v>1373</v>
          </cell>
        </row>
        <row r="336">
          <cell r="A336" t="str">
            <v>112803337X</v>
          </cell>
          <cell r="B336" t="str">
            <v>ERJ3GEYJ680V Taping</v>
          </cell>
          <cell r="C336" t="str">
            <v>CT098</v>
          </cell>
          <cell r="D336" t="str">
            <v>SIIX</v>
          </cell>
          <cell r="E336">
            <v>372</v>
          </cell>
        </row>
        <row r="337">
          <cell r="A337" t="str">
            <v>112803377X</v>
          </cell>
          <cell r="B337" t="str">
            <v>ERJ3GEYJ101V Taping</v>
          </cell>
          <cell r="C337" t="str">
            <v>CT099</v>
          </cell>
          <cell r="D337" t="str">
            <v>SIIX</v>
          </cell>
          <cell r="E337">
            <v>24206</v>
          </cell>
        </row>
        <row r="338">
          <cell r="A338" t="str">
            <v>112803399X</v>
          </cell>
          <cell r="B338" t="str">
            <v>ERJ3GEYJ121V Taping</v>
          </cell>
          <cell r="C338" t="str">
            <v>CT100</v>
          </cell>
          <cell r="D338" t="str">
            <v>SIIX</v>
          </cell>
          <cell r="E338">
            <v>182</v>
          </cell>
        </row>
        <row r="339">
          <cell r="A339" t="str">
            <v>112803418X</v>
          </cell>
          <cell r="B339" t="str">
            <v>ERJ3GEYJ151V Taping</v>
          </cell>
          <cell r="C339" t="str">
            <v>CT101</v>
          </cell>
          <cell r="D339" t="str">
            <v>SIIX</v>
          </cell>
          <cell r="E339">
            <v>934</v>
          </cell>
        </row>
        <row r="340">
          <cell r="A340" t="str">
            <v>112803452X</v>
          </cell>
          <cell r="B340" t="str">
            <v>ERJ3GEYJ221V Taping</v>
          </cell>
          <cell r="C340" t="str">
            <v>CT102</v>
          </cell>
          <cell r="D340" t="str">
            <v>SIIX</v>
          </cell>
          <cell r="E340">
            <v>6117</v>
          </cell>
        </row>
        <row r="341">
          <cell r="A341" t="str">
            <v>112803498X</v>
          </cell>
          <cell r="B341" t="str">
            <v>ERJ3GEYJ331V Taping</v>
          </cell>
          <cell r="C341" t="str">
            <v>CT103</v>
          </cell>
          <cell r="D341" t="str">
            <v>SIIX</v>
          </cell>
          <cell r="E341">
            <v>3211</v>
          </cell>
        </row>
        <row r="342">
          <cell r="A342" t="str">
            <v>112803519X</v>
          </cell>
          <cell r="B342" t="str">
            <v>ERJ3GEYJ391V Taping</v>
          </cell>
          <cell r="C342" t="str">
            <v>CT104</v>
          </cell>
          <cell r="D342" t="str">
            <v>SIIX</v>
          </cell>
          <cell r="E342">
            <v>7166</v>
          </cell>
        </row>
        <row r="343">
          <cell r="A343" t="str">
            <v>112803537X</v>
          </cell>
          <cell r="B343" t="str">
            <v>ERJ3GEYJ471V Taping</v>
          </cell>
          <cell r="C343" t="str">
            <v>CT105</v>
          </cell>
          <cell r="D343" t="str">
            <v>SIIX</v>
          </cell>
          <cell r="E343">
            <v>2800</v>
          </cell>
        </row>
        <row r="344">
          <cell r="A344" t="str">
            <v>112803553X</v>
          </cell>
          <cell r="B344" t="str">
            <v>ERJ3GEYJ561V Taping</v>
          </cell>
          <cell r="C344" t="str">
            <v>CT106</v>
          </cell>
          <cell r="D344" t="str">
            <v>SIIX</v>
          </cell>
          <cell r="E344">
            <v>1454</v>
          </cell>
        </row>
        <row r="345">
          <cell r="A345" t="str">
            <v>112803577X</v>
          </cell>
          <cell r="B345" t="str">
            <v>ERJ3GEYJ681V Taping</v>
          </cell>
          <cell r="C345" t="str">
            <v>CT107</v>
          </cell>
          <cell r="D345" t="str">
            <v>SIIX</v>
          </cell>
          <cell r="E345">
            <v>7764</v>
          </cell>
        </row>
        <row r="346">
          <cell r="A346" t="str">
            <v>112803599X</v>
          </cell>
          <cell r="B346" t="str">
            <v>ERJ3GEYJ821V Taping</v>
          </cell>
          <cell r="C346" t="str">
            <v>CT108</v>
          </cell>
          <cell r="D346" t="str">
            <v>SIIX</v>
          </cell>
          <cell r="E346">
            <v>225</v>
          </cell>
        </row>
        <row r="347">
          <cell r="A347" t="str">
            <v>112803612X</v>
          </cell>
          <cell r="B347" t="str">
            <v>ERJ3GEYJ102V Taping</v>
          </cell>
          <cell r="C347" t="str">
            <v>CT109</v>
          </cell>
          <cell r="D347" t="str">
            <v>SIIX</v>
          </cell>
          <cell r="E347">
            <v>52864</v>
          </cell>
        </row>
        <row r="348">
          <cell r="A348" t="str">
            <v>112803656X</v>
          </cell>
          <cell r="B348" t="str">
            <v>ERJ3GEYJ152V Taping</v>
          </cell>
          <cell r="C348" t="str">
            <v>CT110</v>
          </cell>
          <cell r="D348" t="str">
            <v>SIIX</v>
          </cell>
          <cell r="E348">
            <v>1505</v>
          </cell>
        </row>
        <row r="349">
          <cell r="A349" t="str">
            <v>112803670X</v>
          </cell>
          <cell r="B349" t="str">
            <v>ERJ3GEYJ182V Taping</v>
          </cell>
          <cell r="C349" t="str">
            <v>CT111</v>
          </cell>
          <cell r="D349" t="str">
            <v>SIIX</v>
          </cell>
          <cell r="E349">
            <v>10693</v>
          </cell>
        </row>
        <row r="350">
          <cell r="A350" t="str">
            <v>112803692X</v>
          </cell>
          <cell r="B350" t="str">
            <v>ERJ3GEYJ222V Taping</v>
          </cell>
          <cell r="C350" t="str">
            <v>CT112</v>
          </cell>
          <cell r="D350" t="str">
            <v>SIIX</v>
          </cell>
          <cell r="E350">
            <v>9214</v>
          </cell>
        </row>
        <row r="351">
          <cell r="A351" t="str">
            <v>112803735X</v>
          </cell>
          <cell r="B351" t="str">
            <v>ERJ3GEYJ332V Taping</v>
          </cell>
          <cell r="C351" t="str">
            <v>CT113</v>
          </cell>
          <cell r="D351" t="str">
            <v>SIIX</v>
          </cell>
          <cell r="E351">
            <v>4443</v>
          </cell>
        </row>
        <row r="352">
          <cell r="A352" t="str">
            <v>112803751X</v>
          </cell>
          <cell r="B352" t="str">
            <v>ERJ3GEYJ392V Taping</v>
          </cell>
          <cell r="C352" t="str">
            <v>CT114</v>
          </cell>
          <cell r="D352" t="str">
            <v>SIIX</v>
          </cell>
          <cell r="E352">
            <v>4854</v>
          </cell>
        </row>
        <row r="353">
          <cell r="A353" t="str">
            <v>112803775X</v>
          </cell>
          <cell r="B353" t="str">
            <v>ERJ3GEYJ472V Taping</v>
          </cell>
          <cell r="C353" t="str">
            <v>CT115</v>
          </cell>
          <cell r="D353" t="str">
            <v>SIIX</v>
          </cell>
          <cell r="E353">
            <v>19591</v>
          </cell>
        </row>
        <row r="354">
          <cell r="A354" t="str">
            <v>112803797X</v>
          </cell>
          <cell r="B354" t="str">
            <v>ERJ3GEYJ562V Taping</v>
          </cell>
          <cell r="C354" t="str">
            <v>CT116</v>
          </cell>
          <cell r="D354" t="str">
            <v>SIIX</v>
          </cell>
          <cell r="E354">
            <v>4727</v>
          </cell>
        </row>
        <row r="355">
          <cell r="A355" t="str">
            <v>112803858X</v>
          </cell>
          <cell r="B355" t="str">
            <v>ERJ3GEYJ103V Taping</v>
          </cell>
          <cell r="C355" t="str">
            <v>CT117</v>
          </cell>
          <cell r="D355" t="str">
            <v>SIIX</v>
          </cell>
          <cell r="E355">
            <v>78044</v>
          </cell>
        </row>
        <row r="356">
          <cell r="A356" t="str">
            <v>112803872X</v>
          </cell>
          <cell r="B356" t="str">
            <v>ERJ3GEYJ123V Taping</v>
          </cell>
          <cell r="C356" t="str">
            <v>CT118</v>
          </cell>
          <cell r="D356" t="str">
            <v>SIIX</v>
          </cell>
          <cell r="E356">
            <v>11680</v>
          </cell>
        </row>
        <row r="357">
          <cell r="A357" t="str">
            <v>112803894X</v>
          </cell>
          <cell r="B357" t="str">
            <v>ERJ3GEYJ153V Taping</v>
          </cell>
          <cell r="C357" t="str">
            <v>CT119</v>
          </cell>
          <cell r="D357" t="str">
            <v>SIIX</v>
          </cell>
          <cell r="E357">
            <v>18366</v>
          </cell>
        </row>
        <row r="358">
          <cell r="A358" t="str">
            <v>112803913X</v>
          </cell>
          <cell r="B358" t="str">
            <v>ERJ3GEYJ183V Taping</v>
          </cell>
          <cell r="C358" t="str">
            <v>CT120</v>
          </cell>
          <cell r="D358" t="str">
            <v>SIIX</v>
          </cell>
          <cell r="E358">
            <v>1864</v>
          </cell>
        </row>
        <row r="359">
          <cell r="A359" t="str">
            <v>112803931X</v>
          </cell>
          <cell r="B359" t="str">
            <v>ERJ3GEYJ223V Taping</v>
          </cell>
          <cell r="C359" t="str">
            <v>CT121</v>
          </cell>
          <cell r="D359" t="str">
            <v>SIIX</v>
          </cell>
          <cell r="E359">
            <v>39211</v>
          </cell>
        </row>
        <row r="360">
          <cell r="A360" t="str">
            <v>112803957X</v>
          </cell>
          <cell r="B360" t="str">
            <v>ERJ3GEYJ273V Taping</v>
          </cell>
          <cell r="C360" t="str">
            <v>CT122</v>
          </cell>
          <cell r="D360" t="str">
            <v>SIIX</v>
          </cell>
          <cell r="E360">
            <v>6860</v>
          </cell>
        </row>
        <row r="361">
          <cell r="A361" t="str">
            <v>112803968X</v>
          </cell>
          <cell r="B361" t="str">
            <v>ERJ3GEYJ303V Taping</v>
          </cell>
          <cell r="C361" t="str">
            <v>CT123</v>
          </cell>
          <cell r="D361" t="str">
            <v>SIIX</v>
          </cell>
          <cell r="E361">
            <v>1040</v>
          </cell>
        </row>
        <row r="362">
          <cell r="A362" t="str">
            <v>112803971X</v>
          </cell>
          <cell r="B362" t="str">
            <v>ERJ3GEYJ333V Taping</v>
          </cell>
          <cell r="C362" t="str">
            <v>CT124</v>
          </cell>
          <cell r="D362" t="str">
            <v>SIIX</v>
          </cell>
          <cell r="E362">
            <v>18804</v>
          </cell>
        </row>
        <row r="363">
          <cell r="A363" t="str">
            <v>112804019X</v>
          </cell>
          <cell r="B363" t="str">
            <v>ERJ3GEYJ473V Taping</v>
          </cell>
          <cell r="C363" t="str">
            <v>CT125</v>
          </cell>
          <cell r="D363" t="str">
            <v>SIIX</v>
          </cell>
          <cell r="E363">
            <v>21016</v>
          </cell>
        </row>
        <row r="364">
          <cell r="A364" t="str">
            <v>112804099X</v>
          </cell>
          <cell r="B364" t="str">
            <v>ERJ3GEYJ104V Taping</v>
          </cell>
          <cell r="C364" t="str">
            <v>CT126</v>
          </cell>
          <cell r="D364" t="str">
            <v>SIIX</v>
          </cell>
          <cell r="E364">
            <v>25650</v>
          </cell>
        </row>
        <row r="365">
          <cell r="A365" t="str">
            <v>112804217X</v>
          </cell>
          <cell r="B365" t="str">
            <v>ERJ3GEYJ334V Taping</v>
          </cell>
          <cell r="C365" t="str">
            <v>CT127</v>
          </cell>
          <cell r="D365" t="str">
            <v>SIIX</v>
          </cell>
          <cell r="E365">
            <v>1505</v>
          </cell>
        </row>
        <row r="366">
          <cell r="A366" t="str">
            <v>112804251X</v>
          </cell>
          <cell r="B366" t="str">
            <v>ERJ3GEYJ474V Taping</v>
          </cell>
          <cell r="C366" t="str">
            <v>CT128</v>
          </cell>
          <cell r="D366" t="str">
            <v>SIIX</v>
          </cell>
          <cell r="E366">
            <v>12098</v>
          </cell>
        </row>
        <row r="367">
          <cell r="A367" t="str">
            <v>112804332X</v>
          </cell>
          <cell r="B367" t="str">
            <v>ERJ3GEYJ105V Taping</v>
          </cell>
          <cell r="C367" t="str">
            <v>CT129</v>
          </cell>
          <cell r="D367" t="str">
            <v>SIIX</v>
          </cell>
          <cell r="E367">
            <v>11401</v>
          </cell>
        </row>
        <row r="368">
          <cell r="A368" t="str">
            <v>112804606X</v>
          </cell>
          <cell r="B368" t="str">
            <v>ERJ3RBD153V Taping</v>
          </cell>
          <cell r="C368" t="str">
            <v>CT130</v>
          </cell>
          <cell r="D368" t="str">
            <v>SIIX</v>
          </cell>
          <cell r="E368">
            <v>93</v>
          </cell>
        </row>
        <row r="369">
          <cell r="A369" t="str">
            <v>112804642X</v>
          </cell>
          <cell r="B369" t="str">
            <v>ERJ12ZYJ391U Taping</v>
          </cell>
          <cell r="C369" t="str">
            <v>CT131</v>
          </cell>
          <cell r="D369" t="str">
            <v>SIIX</v>
          </cell>
          <cell r="E369">
            <v>5540</v>
          </cell>
        </row>
        <row r="370">
          <cell r="A370" t="str">
            <v>112804651X</v>
          </cell>
          <cell r="B370" t="str">
            <v>ERJ12ZYJ682U Taping</v>
          </cell>
          <cell r="C370" t="str">
            <v>CT132</v>
          </cell>
          <cell r="D370" t="str">
            <v>SIIX</v>
          </cell>
          <cell r="E370">
            <v>30</v>
          </cell>
        </row>
        <row r="371">
          <cell r="A371" t="str">
            <v>112804662X</v>
          </cell>
          <cell r="B371" t="str">
            <v>ERJ12ZYJ822U Taping</v>
          </cell>
          <cell r="C371" t="str">
            <v>CT133</v>
          </cell>
          <cell r="D371" t="str">
            <v>SIIX</v>
          </cell>
          <cell r="E371">
            <v>120</v>
          </cell>
        </row>
        <row r="372">
          <cell r="A372" t="str">
            <v>112806088X</v>
          </cell>
          <cell r="B372" t="str">
            <v>RK73K2ETD821J Taping</v>
          </cell>
          <cell r="C372" t="str">
            <v>CT134</v>
          </cell>
          <cell r="D372" t="str">
            <v>SIIX</v>
          </cell>
          <cell r="E372">
            <v>270</v>
          </cell>
        </row>
        <row r="373">
          <cell r="A373" t="str">
            <v>112804680X</v>
          </cell>
          <cell r="B373" t="str">
            <v>ERJ12ZYJ39２U Taping</v>
          </cell>
          <cell r="C373" t="str">
            <v>CT135</v>
          </cell>
          <cell r="D373" t="str">
            <v>SIIX</v>
          </cell>
          <cell r="E373">
            <v>120</v>
          </cell>
        </row>
        <row r="374">
          <cell r="A374" t="str">
            <v>112806095X</v>
          </cell>
          <cell r="B374" t="str">
            <v>RK73K2ETD562J Taping</v>
          </cell>
          <cell r="C374" t="str">
            <v>CT136</v>
          </cell>
          <cell r="D374" t="str">
            <v>SIIX</v>
          </cell>
          <cell r="E374">
            <v>120</v>
          </cell>
        </row>
        <row r="375">
          <cell r="A375" t="str">
            <v>112806107X</v>
          </cell>
          <cell r="B375" t="str">
            <v>RK73K2ETD822J Taping</v>
          </cell>
          <cell r="C375" t="str">
            <v>CT137</v>
          </cell>
          <cell r="D375" t="str">
            <v>SIIX</v>
          </cell>
          <cell r="E375">
            <v>720</v>
          </cell>
        </row>
        <row r="376">
          <cell r="A376" t="str">
            <v>112804712X</v>
          </cell>
          <cell r="B376" t="str">
            <v>ERJ3RBD103V Taping</v>
          </cell>
          <cell r="C376" t="str">
            <v>CT138</v>
          </cell>
          <cell r="D376" t="str">
            <v>SIIX</v>
          </cell>
          <cell r="E376">
            <v>327</v>
          </cell>
        </row>
        <row r="377">
          <cell r="A377" t="str">
            <v>112804730X</v>
          </cell>
          <cell r="B377" t="str">
            <v>ERJ3RBD751V Taping</v>
          </cell>
          <cell r="C377" t="str">
            <v>CT140</v>
          </cell>
          <cell r="D377" t="str">
            <v>SIIX</v>
          </cell>
          <cell r="E377">
            <v>93</v>
          </cell>
        </row>
        <row r="378">
          <cell r="A378" t="str">
            <v>112810001T</v>
          </cell>
          <cell r="B378" t="str">
            <v>ERJ8GEY0R00V Taping</v>
          </cell>
          <cell r="C378" t="str">
            <v>CT141</v>
          </cell>
          <cell r="D378" t="str">
            <v>SIIX</v>
          </cell>
          <cell r="E378">
            <v>600</v>
          </cell>
        </row>
        <row r="379">
          <cell r="A379" t="str">
            <v>112810067X</v>
          </cell>
          <cell r="B379" t="str">
            <v>ERJ8GEYJ1R0V Taping</v>
          </cell>
          <cell r="C379" t="str">
            <v>CT142</v>
          </cell>
          <cell r="D379" t="str">
            <v>SIIX</v>
          </cell>
          <cell r="E379">
            <v>540</v>
          </cell>
        </row>
        <row r="380">
          <cell r="A380" t="str">
            <v>112806118X</v>
          </cell>
          <cell r="B380" t="str">
            <v>RK73K2ETD75RJ Taping</v>
          </cell>
          <cell r="C380" t="str">
            <v>CT143</v>
          </cell>
          <cell r="D380" t="str">
            <v>SIIX</v>
          </cell>
          <cell r="E380">
            <v>7386</v>
          </cell>
        </row>
        <row r="381">
          <cell r="A381" t="str">
            <v>111011540X</v>
          </cell>
          <cell r="B381" t="str">
            <v>2SA1037AKT146S Taping</v>
          </cell>
          <cell r="C381" t="str">
            <v>CT001</v>
          </cell>
          <cell r="D381" t="str">
            <v>SIIX</v>
          </cell>
          <cell r="E381">
            <v>12990</v>
          </cell>
        </row>
        <row r="382">
          <cell r="A382" t="str">
            <v>111012664X</v>
          </cell>
          <cell r="B382" t="str">
            <v>2SB1189-R  T100 Taping</v>
          </cell>
          <cell r="C382" t="str">
            <v>CT004</v>
          </cell>
          <cell r="D382" t="str">
            <v>SIIX</v>
          </cell>
          <cell r="E382">
            <v>780</v>
          </cell>
        </row>
        <row r="383">
          <cell r="A383" t="str">
            <v>111022849X</v>
          </cell>
          <cell r="B383" t="str">
            <v>2SC2412KT146S Taping</v>
          </cell>
          <cell r="C383" t="str">
            <v>CT005</v>
          </cell>
          <cell r="D383" t="str">
            <v>SIIX</v>
          </cell>
          <cell r="E383">
            <v>27000</v>
          </cell>
        </row>
        <row r="384">
          <cell r="A384" t="str">
            <v>111024801X</v>
          </cell>
          <cell r="B384" t="str">
            <v>2SC2413KT146P/Q Taping</v>
          </cell>
          <cell r="C384" t="str">
            <v>CT009</v>
          </cell>
          <cell r="D384" t="str">
            <v>SIIX</v>
          </cell>
          <cell r="E384">
            <v>930</v>
          </cell>
        </row>
        <row r="385">
          <cell r="A385" t="str">
            <v>111023017X</v>
          </cell>
          <cell r="B385" t="str">
            <v>DTC114EKAT146 Taping</v>
          </cell>
          <cell r="C385" t="str">
            <v>CT006</v>
          </cell>
          <cell r="D385" t="str">
            <v>SIIX</v>
          </cell>
          <cell r="E385">
            <v>157</v>
          </cell>
        </row>
        <row r="386">
          <cell r="A386" t="str">
            <v>111024683X</v>
          </cell>
          <cell r="B386" t="str">
            <v>2SD1767T100R Taping</v>
          </cell>
          <cell r="C386" t="str">
            <v>CT008</v>
          </cell>
          <cell r="D386" t="str">
            <v>SIIX</v>
          </cell>
          <cell r="E386">
            <v>6850</v>
          </cell>
        </row>
        <row r="387">
          <cell r="A387" t="str">
            <v>111036655X</v>
          </cell>
          <cell r="B387" t="str">
            <v>DA204KT146 Taping</v>
          </cell>
          <cell r="C387" t="str">
            <v>CT010</v>
          </cell>
          <cell r="D387" t="str">
            <v>SIIX</v>
          </cell>
          <cell r="E387">
            <v>3996</v>
          </cell>
        </row>
        <row r="388">
          <cell r="A388" t="str">
            <v>111038347X</v>
          </cell>
          <cell r="B388" t="str">
            <v>DAN202KAT146 Taping</v>
          </cell>
          <cell r="C388" t="str">
            <v>CT012</v>
          </cell>
          <cell r="D388" t="str">
            <v>SIIX</v>
          </cell>
          <cell r="E388">
            <v>9759</v>
          </cell>
        </row>
        <row r="389">
          <cell r="A389" t="str">
            <v>111038446X</v>
          </cell>
          <cell r="B389" t="str">
            <v>RB705DT146 Taping</v>
          </cell>
          <cell r="C389" t="str">
            <v>CT013</v>
          </cell>
          <cell r="D389" t="str">
            <v>SIIX</v>
          </cell>
          <cell r="E389">
            <v>1080</v>
          </cell>
        </row>
        <row r="390">
          <cell r="A390" t="str">
            <v>111039678X</v>
          </cell>
          <cell r="B390" t="str">
            <v>1SS355 TE-17  Chip T Taping</v>
          </cell>
          <cell r="C390" t="str">
            <v>CT016</v>
          </cell>
          <cell r="D390" t="str">
            <v>SIIX</v>
          </cell>
          <cell r="E390">
            <v>20499</v>
          </cell>
        </row>
        <row r="391">
          <cell r="A391" t="str">
            <v>111083154X</v>
          </cell>
          <cell r="B391" t="str">
            <v>SML-210VTT    Chip T Taping</v>
          </cell>
          <cell r="C391" t="str">
            <v>CT022</v>
          </cell>
          <cell r="D391" t="str">
            <v>SIIX</v>
          </cell>
          <cell r="E391">
            <v>1040</v>
          </cell>
        </row>
        <row r="392">
          <cell r="A392" t="str">
            <v>111317103X</v>
          </cell>
          <cell r="B392" t="str">
            <v>BR9040F-W　E2 Taping</v>
          </cell>
          <cell r="C392" t="str">
            <v>CT650</v>
          </cell>
          <cell r="D392" t="str">
            <v>SIIX</v>
          </cell>
          <cell r="E392">
            <v>60</v>
          </cell>
        </row>
        <row r="393">
          <cell r="A393">
            <v>1110410330</v>
          </cell>
          <cell r="B393" t="str">
            <v>ERZV07D820</v>
          </cell>
          <cell r="C393" t="str">
            <v>SA042</v>
          </cell>
          <cell r="D393" t="str">
            <v>SIIX</v>
          </cell>
          <cell r="E393">
            <v>186</v>
          </cell>
        </row>
        <row r="394">
          <cell r="A394" t="str">
            <v>113210435X</v>
          </cell>
          <cell r="B394" t="str">
            <v>ECR-JA020E12-W  Chip T Taping</v>
          </cell>
          <cell r="C394" t="str">
            <v>CT148</v>
          </cell>
          <cell r="D394" t="str">
            <v>SIIX</v>
          </cell>
          <cell r="E394">
            <v>609</v>
          </cell>
        </row>
        <row r="395">
          <cell r="A395" t="str">
            <v>113327791X</v>
          </cell>
          <cell r="B395" t="str">
            <v>ECEV1CA100NR Taping</v>
          </cell>
          <cell r="C395" t="str">
            <v>CT654</v>
          </cell>
          <cell r="D395" t="str">
            <v>SIIX</v>
          </cell>
          <cell r="E395">
            <v>372</v>
          </cell>
        </row>
        <row r="396">
          <cell r="A396" t="str">
            <v>113327876X</v>
          </cell>
          <cell r="B396" t="str">
            <v>EEVHB1C470P Taping</v>
          </cell>
          <cell r="C396" t="str">
            <v>CT656</v>
          </cell>
          <cell r="D396" t="str">
            <v>SIIX</v>
          </cell>
          <cell r="E396">
            <v>6763</v>
          </cell>
        </row>
        <row r="397">
          <cell r="A397" t="str">
            <v>113328637X</v>
          </cell>
          <cell r="B397" t="str">
            <v>EEVHB0J470R Taping</v>
          </cell>
          <cell r="C397" t="str">
            <v>CT657</v>
          </cell>
          <cell r="D397" t="str">
            <v>SIIX</v>
          </cell>
          <cell r="E397">
            <v>150</v>
          </cell>
        </row>
        <row r="398">
          <cell r="A398" t="str">
            <v>113328644X</v>
          </cell>
          <cell r="B398" t="str">
            <v>EEVHB0J101P Taping</v>
          </cell>
          <cell r="C398" t="str">
            <v>CT658</v>
          </cell>
          <cell r="D398" t="str">
            <v>SIIX</v>
          </cell>
          <cell r="E398">
            <v>4314</v>
          </cell>
        </row>
        <row r="399">
          <cell r="A399" t="str">
            <v>113328653X</v>
          </cell>
          <cell r="B399" t="str">
            <v>EEVHB1C220R Taping</v>
          </cell>
          <cell r="C399" t="str">
            <v>CT659</v>
          </cell>
          <cell r="D399" t="str">
            <v>SIIX</v>
          </cell>
          <cell r="E399">
            <v>2430</v>
          </cell>
        </row>
        <row r="400">
          <cell r="A400" t="str">
            <v>113328699X</v>
          </cell>
          <cell r="B400" t="str">
            <v>EEVHB1V100R Taping</v>
          </cell>
          <cell r="C400" t="str">
            <v>CT660</v>
          </cell>
          <cell r="D400" t="str">
            <v>SIIX</v>
          </cell>
          <cell r="E400">
            <v>14804</v>
          </cell>
        </row>
        <row r="401">
          <cell r="A401" t="str">
            <v>113328703X</v>
          </cell>
          <cell r="B401" t="str">
            <v>EEVHP1H1R0R Taping</v>
          </cell>
          <cell r="C401" t="str">
            <v>CT661</v>
          </cell>
          <cell r="D401" t="str">
            <v>SIIX</v>
          </cell>
          <cell r="E401">
            <v>240</v>
          </cell>
        </row>
        <row r="402">
          <cell r="A402" t="str">
            <v>113328909X</v>
          </cell>
          <cell r="B402" t="str">
            <v>EEVHP1E220P Taping</v>
          </cell>
          <cell r="C402" t="str">
            <v>CT662</v>
          </cell>
          <cell r="D402" t="str">
            <v>SIIX</v>
          </cell>
          <cell r="E402">
            <v>6522</v>
          </cell>
        </row>
        <row r="403">
          <cell r="A403" t="str">
            <v>113400980X</v>
          </cell>
          <cell r="B403" t="str">
            <v>C2012CH1H050CT Taping</v>
          </cell>
          <cell r="C403" t="str">
            <v>CT150</v>
          </cell>
          <cell r="D403" t="str">
            <v>SIIX</v>
          </cell>
          <cell r="E403">
            <v>240</v>
          </cell>
        </row>
        <row r="404">
          <cell r="A404" t="str">
            <v>113401183X</v>
          </cell>
          <cell r="B404" t="str">
            <v>C2012CH1H100DT Taping</v>
          </cell>
          <cell r="C404" t="str">
            <v>CT151</v>
          </cell>
          <cell r="D404" t="str">
            <v>SIIX</v>
          </cell>
          <cell r="E404">
            <v>120</v>
          </cell>
        </row>
        <row r="405">
          <cell r="A405" t="str">
            <v>113401260X</v>
          </cell>
          <cell r="B405" t="str">
            <v>C2012CH1H120JT Taping</v>
          </cell>
          <cell r="C405" t="str">
            <v>CT152</v>
          </cell>
          <cell r="D405" t="str">
            <v>SIIX</v>
          </cell>
          <cell r="E405">
            <v>240</v>
          </cell>
        </row>
        <row r="406">
          <cell r="A406" t="str">
            <v>113401347X</v>
          </cell>
          <cell r="B406" t="str">
            <v>C2012CH1H150JT Taping</v>
          </cell>
          <cell r="C406" t="str">
            <v>CT153</v>
          </cell>
          <cell r="D406" t="str">
            <v>SIIX</v>
          </cell>
          <cell r="E406">
            <v>1920</v>
          </cell>
        </row>
        <row r="407">
          <cell r="A407" t="str">
            <v>113401424X</v>
          </cell>
          <cell r="B407" t="str">
            <v>C2012CH1H180JT Taping</v>
          </cell>
          <cell r="C407" t="str">
            <v>CT154</v>
          </cell>
          <cell r="D407" t="str">
            <v>SIIX</v>
          </cell>
          <cell r="E407">
            <v>180</v>
          </cell>
        </row>
        <row r="408">
          <cell r="A408" t="str">
            <v>113401501X</v>
          </cell>
          <cell r="B408" t="str">
            <v>ECJ2VC1H220J Taping</v>
          </cell>
          <cell r="C408" t="str">
            <v>CT156</v>
          </cell>
          <cell r="D408" t="str">
            <v>SIIX</v>
          </cell>
          <cell r="E408">
            <v>180</v>
          </cell>
        </row>
        <row r="409">
          <cell r="A409" t="str">
            <v>113401585X</v>
          </cell>
          <cell r="B409" t="str">
            <v>ECJ2VC1H270J Taping</v>
          </cell>
          <cell r="C409" t="str">
            <v>CT157</v>
          </cell>
          <cell r="D409" t="str">
            <v>SIIX</v>
          </cell>
          <cell r="E409">
            <v>330</v>
          </cell>
        </row>
        <row r="410">
          <cell r="A410" t="str">
            <v>113401660X</v>
          </cell>
          <cell r="B410" t="str">
            <v>ECJ2VC1H330J Taping</v>
          </cell>
          <cell r="C410" t="str">
            <v>CT158</v>
          </cell>
          <cell r="D410" t="str">
            <v>SIIX</v>
          </cell>
          <cell r="E410">
            <v>120</v>
          </cell>
        </row>
        <row r="411">
          <cell r="A411" t="str">
            <v>113401820X</v>
          </cell>
          <cell r="B411" t="str">
            <v>ECJ2VC1H470J Taping</v>
          </cell>
          <cell r="C411" t="str">
            <v>CT159</v>
          </cell>
          <cell r="D411" t="str">
            <v>SIIX</v>
          </cell>
          <cell r="E411">
            <v>240</v>
          </cell>
        </row>
        <row r="412">
          <cell r="A412" t="str">
            <v>113401905X</v>
          </cell>
          <cell r="B412" t="str">
            <v>ECJ2VC1H560J Taping</v>
          </cell>
          <cell r="C412" t="str">
            <v>CT160</v>
          </cell>
          <cell r="D412" t="str">
            <v>SIIX</v>
          </cell>
          <cell r="E412">
            <v>120</v>
          </cell>
        </row>
        <row r="413">
          <cell r="A413" t="str">
            <v>113402036X</v>
          </cell>
          <cell r="B413" t="str">
            <v>ECJ2VG1H101J Taping</v>
          </cell>
          <cell r="C413" t="str">
            <v>CT161</v>
          </cell>
          <cell r="D413" t="str">
            <v>SIIX</v>
          </cell>
          <cell r="E413">
            <v>60</v>
          </cell>
        </row>
        <row r="414">
          <cell r="A414" t="str">
            <v>113402043X</v>
          </cell>
          <cell r="B414" t="str">
            <v>ECJ2VG1H121J Taping</v>
          </cell>
          <cell r="C414" t="str">
            <v>CT162</v>
          </cell>
          <cell r="D414" t="str">
            <v>SIIX</v>
          </cell>
          <cell r="E414">
            <v>2880</v>
          </cell>
        </row>
        <row r="415">
          <cell r="A415" t="str">
            <v>113402076X</v>
          </cell>
          <cell r="B415" t="str">
            <v>ECJ2VG1H221J Taping</v>
          </cell>
          <cell r="C415" t="str">
            <v>CT164</v>
          </cell>
          <cell r="D415" t="str">
            <v>SIIX</v>
          </cell>
          <cell r="E415">
            <v>1860</v>
          </cell>
        </row>
        <row r="416">
          <cell r="A416" t="str">
            <v>113402081X</v>
          </cell>
          <cell r="B416" t="str">
            <v>ECJ2VG1H271J Taping</v>
          </cell>
          <cell r="C416" t="str">
            <v>CT165</v>
          </cell>
          <cell r="D416" t="str">
            <v>SIIX</v>
          </cell>
          <cell r="E416">
            <v>240</v>
          </cell>
        </row>
        <row r="417">
          <cell r="A417" t="str">
            <v>113402184X</v>
          </cell>
          <cell r="B417" t="str">
            <v>ECJ2VB1H152K Taping</v>
          </cell>
          <cell r="C417" t="str">
            <v>CT170</v>
          </cell>
          <cell r="D417" t="str">
            <v>SIIX</v>
          </cell>
          <cell r="E417">
            <v>930</v>
          </cell>
        </row>
        <row r="418">
          <cell r="A418" t="str">
            <v>113402250X</v>
          </cell>
          <cell r="B418" t="str">
            <v>ECJ2VB1H562K Taping</v>
          </cell>
          <cell r="C418" t="str">
            <v>CT171</v>
          </cell>
          <cell r="D418" t="str">
            <v>SIIX</v>
          </cell>
          <cell r="E418">
            <v>210</v>
          </cell>
        </row>
        <row r="419">
          <cell r="A419" t="str">
            <v>113402331X</v>
          </cell>
          <cell r="B419" t="str">
            <v>ECJ2VF1H473Z Taping</v>
          </cell>
          <cell r="C419" t="str">
            <v>CT174</v>
          </cell>
          <cell r="D419" t="str">
            <v>SIIX</v>
          </cell>
          <cell r="E419">
            <v>1410</v>
          </cell>
        </row>
        <row r="420">
          <cell r="A420" t="str">
            <v>113404555X</v>
          </cell>
          <cell r="B420" t="str">
            <v>GRM219F11H104ZA01D Taping</v>
          </cell>
          <cell r="C420" t="str">
            <v>CT176</v>
          </cell>
          <cell r="D420" t="str">
            <v>SIIX</v>
          </cell>
          <cell r="E420">
            <v>960</v>
          </cell>
        </row>
        <row r="421">
          <cell r="A421">
            <v>1240433160</v>
          </cell>
          <cell r="B421" t="str">
            <v>SML2CD-33X152-BDX6(BL)-P0.5-S3-N-M （UL2896）</v>
          </cell>
          <cell r="C421" t="str">
            <v>SE040</v>
          </cell>
          <cell r="D421" t="str">
            <v>SIIX</v>
          </cell>
          <cell r="E421">
            <v>93</v>
          </cell>
        </row>
        <row r="422">
          <cell r="A422">
            <v>1240433290</v>
          </cell>
          <cell r="B422" t="str">
            <v>SML2CD-40X152-BDX-(BL)-P0.5-S3-N-M</v>
          </cell>
          <cell r="C422" t="str">
            <v>SE039</v>
          </cell>
          <cell r="D422" t="str">
            <v>SIIX</v>
          </cell>
          <cell r="E422">
            <v>683</v>
          </cell>
        </row>
        <row r="423">
          <cell r="A423">
            <v>1240433340</v>
          </cell>
          <cell r="B423" t="str">
            <v>SML2CD-15X82-BDX6(BL)-P0.5-S3-N-M （UL2896）</v>
          </cell>
          <cell r="C423" t="str">
            <v>SE041</v>
          </cell>
          <cell r="D423" t="str">
            <v>SIIX</v>
          </cell>
          <cell r="E423">
            <v>29</v>
          </cell>
        </row>
        <row r="424">
          <cell r="A424" t="str">
            <v>112068743X</v>
          </cell>
          <cell r="B424" t="str">
            <v>RH03ADC S2X (470Ω) Taping</v>
          </cell>
          <cell r="C424" t="str">
            <v>CT031</v>
          </cell>
          <cell r="D424" t="str">
            <v>SIIX</v>
          </cell>
          <cell r="E424">
            <v>1881</v>
          </cell>
        </row>
        <row r="425">
          <cell r="A425" t="str">
            <v>112068763X</v>
          </cell>
          <cell r="B425" t="str">
            <v>RH03ADC J3X (2.2KΩ) Taping</v>
          </cell>
          <cell r="C425" t="str">
            <v>CT032</v>
          </cell>
          <cell r="D425" t="str">
            <v>SIIX</v>
          </cell>
          <cell r="E425">
            <v>1080</v>
          </cell>
        </row>
        <row r="426">
          <cell r="A426" t="str">
            <v>112068798X</v>
          </cell>
          <cell r="B426" t="str">
            <v>RH03ADC14X(10KΩ） Taping</v>
          </cell>
          <cell r="C426" t="str">
            <v>CT033</v>
          </cell>
          <cell r="D426" t="str">
            <v>SIIX</v>
          </cell>
          <cell r="E426">
            <v>910</v>
          </cell>
        </row>
        <row r="427">
          <cell r="A427" t="str">
            <v>111039245X</v>
          </cell>
          <cell r="B427" t="str">
            <v>02CZ-4.3-X(TE85L) Taping</v>
          </cell>
          <cell r="C427" t="str">
            <v>CT014</v>
          </cell>
          <cell r="D427" t="str">
            <v>SIIX</v>
          </cell>
          <cell r="E427">
            <v>960</v>
          </cell>
        </row>
        <row r="428">
          <cell r="A428" t="str">
            <v>111039740X</v>
          </cell>
          <cell r="B428" t="str">
            <v>02CZ5.1-Y(TE85L) Taping</v>
          </cell>
          <cell r="C428" t="str">
            <v>CT017</v>
          </cell>
          <cell r="D428" t="str">
            <v>SIIX</v>
          </cell>
          <cell r="E428">
            <v>4114</v>
          </cell>
        </row>
        <row r="429">
          <cell r="A429" t="str">
            <v>111039759X</v>
          </cell>
          <cell r="B429" t="str">
            <v>02CZ8.2-X(TE85L) Taping</v>
          </cell>
          <cell r="C429" t="str">
            <v>CT018</v>
          </cell>
          <cell r="D429" t="str">
            <v>SIIX</v>
          </cell>
          <cell r="E429">
            <v>270</v>
          </cell>
        </row>
        <row r="430">
          <cell r="A430" t="str">
            <v>111065794X</v>
          </cell>
          <cell r="B430" t="str">
            <v>TA78L05F(TE12L) Taping</v>
          </cell>
          <cell r="C430" t="str">
            <v>CT020</v>
          </cell>
          <cell r="D430" t="str">
            <v>SIIX</v>
          </cell>
          <cell r="E430">
            <v>300</v>
          </cell>
        </row>
        <row r="431">
          <cell r="A431" t="str">
            <v>111230604X</v>
          </cell>
          <cell r="B431" t="str">
            <v>02CZ 2.7-X(TE85L) Taping</v>
          </cell>
          <cell r="C431" t="str">
            <v>CT028</v>
          </cell>
          <cell r="D431" t="str">
            <v>SIIX</v>
          </cell>
          <cell r="E431">
            <v>960</v>
          </cell>
        </row>
        <row r="432">
          <cell r="A432" t="str">
            <v>113401466X</v>
          </cell>
          <cell r="B432" t="str">
            <v>GRM2162C1H200JZ01D Taping</v>
          </cell>
          <cell r="C432" t="str">
            <v>CT155</v>
          </cell>
          <cell r="D432" t="str">
            <v>SIIX</v>
          </cell>
          <cell r="E432">
            <v>150</v>
          </cell>
        </row>
        <row r="433">
          <cell r="A433" t="str">
            <v>114199355X</v>
          </cell>
          <cell r="B433" t="str">
            <v>CDRH103R-150NC</v>
          </cell>
          <cell r="C433" t="str">
            <v>CT688</v>
          </cell>
          <cell r="D433" t="str">
            <v>SIIX</v>
          </cell>
          <cell r="E433">
            <v>192</v>
          </cell>
        </row>
        <row r="434">
          <cell r="A434">
            <v>1151449700</v>
          </cell>
          <cell r="B434" t="str">
            <v>Push Switch  AAPY2112</v>
          </cell>
          <cell r="C434" t="str">
            <v>SJ016</v>
          </cell>
          <cell r="D434" t="str">
            <v>SIIX</v>
          </cell>
          <cell r="E434">
            <v>1063</v>
          </cell>
        </row>
        <row r="435">
          <cell r="A435" t="str">
            <v>111024812X</v>
          </cell>
          <cell r="B435" t="str">
            <v>2SC4098T106P CHIP T</v>
          </cell>
          <cell r="C435" t="str">
            <v>CT214</v>
          </cell>
          <cell r="D435" t="str">
            <v>SIIX</v>
          </cell>
          <cell r="E435">
            <v>0</v>
          </cell>
        </row>
        <row r="436">
          <cell r="A436" t="str">
            <v>111024223X</v>
          </cell>
          <cell r="B436" t="str">
            <v>IMX1T110</v>
          </cell>
          <cell r="C436" t="str">
            <v>CT212</v>
          </cell>
          <cell r="D436" t="str">
            <v>SIIX</v>
          </cell>
          <cell r="E436">
            <v>0</v>
          </cell>
        </row>
        <row r="437">
          <cell r="A437" t="str">
            <v>111024320X</v>
          </cell>
          <cell r="B437" t="str">
            <v>IMZ1AT108</v>
          </cell>
          <cell r="C437" t="str">
            <v>CT213</v>
          </cell>
          <cell r="D437" t="str">
            <v>SIIX</v>
          </cell>
          <cell r="E437">
            <v>0</v>
          </cell>
        </row>
        <row r="438">
          <cell r="A438">
            <v>1110247950</v>
          </cell>
          <cell r="B438" t="str">
            <v>TAP 2SD2012/2531</v>
          </cell>
          <cell r="C438" t="str">
            <v>SB062</v>
          </cell>
          <cell r="D438" t="str">
            <v>SIIX</v>
          </cell>
          <cell r="E438">
            <v>6100</v>
          </cell>
        </row>
        <row r="439">
          <cell r="A439" t="str">
            <v>111036684X</v>
          </cell>
          <cell r="B439" t="str">
            <v xml:space="preserve">02CZ6.2Y(TE85L) </v>
          </cell>
          <cell r="C439" t="str">
            <v>CT215</v>
          </cell>
          <cell r="D439" t="str">
            <v>SIIX</v>
          </cell>
          <cell r="E439">
            <v>640</v>
          </cell>
        </row>
        <row r="440">
          <cell r="A440" t="str">
            <v>111037162X</v>
          </cell>
          <cell r="B440" t="str">
            <v>RD4.7MB2 T1B</v>
          </cell>
          <cell r="C440" t="str">
            <v>CT216</v>
          </cell>
          <cell r="D440" t="str">
            <v>SIIX</v>
          </cell>
          <cell r="E440">
            <v>0</v>
          </cell>
        </row>
        <row r="441">
          <cell r="A441" t="str">
            <v>111038356X</v>
          </cell>
          <cell r="B441" t="str">
            <v xml:space="preserve">RD9.1M-T1B(B1)     </v>
          </cell>
          <cell r="C441" t="str">
            <v>CT217</v>
          </cell>
          <cell r="D441" t="str">
            <v>SIIX</v>
          </cell>
          <cell r="E441">
            <v>0</v>
          </cell>
        </row>
        <row r="442">
          <cell r="A442" t="str">
            <v>111039991X</v>
          </cell>
          <cell r="B442" t="str">
            <v xml:space="preserve">1SR154-400-TE25 </v>
          </cell>
          <cell r="C442" t="str">
            <v>CT219</v>
          </cell>
          <cell r="D442" t="str">
            <v>SIIX</v>
          </cell>
          <cell r="E442">
            <v>12790</v>
          </cell>
        </row>
        <row r="443">
          <cell r="A443">
            <v>1110414530</v>
          </cell>
          <cell r="B443" t="str">
            <v>ERZV10D271</v>
          </cell>
          <cell r="C443" t="str">
            <v>SB064</v>
          </cell>
          <cell r="D443" t="str">
            <v>SIIX</v>
          </cell>
          <cell r="E443">
            <v>640</v>
          </cell>
        </row>
        <row r="444">
          <cell r="A444">
            <v>1110416480</v>
          </cell>
          <cell r="B444" t="str">
            <v>M8R210C</v>
          </cell>
          <cell r="C444" t="str">
            <v>SB065</v>
          </cell>
          <cell r="D444" t="str">
            <v>SIIX</v>
          </cell>
          <cell r="E444">
            <v>640</v>
          </cell>
        </row>
        <row r="445">
          <cell r="A445">
            <v>1110416570</v>
          </cell>
          <cell r="B445" t="str">
            <v>ERZV14D182</v>
          </cell>
          <cell r="C445" t="str">
            <v>SB063</v>
          </cell>
          <cell r="D445" t="str">
            <v>SIIX</v>
          </cell>
          <cell r="E445">
            <v>640</v>
          </cell>
        </row>
        <row r="446">
          <cell r="A446" t="str">
            <v>111065334X</v>
          </cell>
          <cell r="B446" t="str">
            <v>TA78L15F(TE12L)</v>
          </cell>
          <cell r="C446" t="str">
            <v>CT220</v>
          </cell>
          <cell r="D446" t="str">
            <v>SIIX</v>
          </cell>
          <cell r="E446">
            <v>0</v>
          </cell>
        </row>
        <row r="447">
          <cell r="A447" t="str">
            <v>111067732X</v>
          </cell>
          <cell r="B447" t="str">
            <v>TC75S51F (TE85L)</v>
          </cell>
          <cell r="C447" t="str">
            <v>CT222</v>
          </cell>
          <cell r="D447" t="str">
            <v>SIIX</v>
          </cell>
          <cell r="E447">
            <v>640</v>
          </cell>
        </row>
        <row r="448">
          <cell r="A448" t="str">
            <v>111068069X</v>
          </cell>
          <cell r="B448" t="str">
            <v>TL1451ACPWR</v>
          </cell>
          <cell r="C448" t="str">
            <v>CT691</v>
          </cell>
          <cell r="D448" t="str">
            <v>SIIX</v>
          </cell>
          <cell r="E448">
            <v>2884</v>
          </cell>
        </row>
        <row r="449">
          <cell r="A449" t="str">
            <v>111070877X</v>
          </cell>
          <cell r="B449" t="str">
            <v>2SK711-BL (TE85L)</v>
          </cell>
          <cell r="C449" t="str">
            <v>CT224</v>
          </cell>
          <cell r="D449" t="str">
            <v>SIIX</v>
          </cell>
          <cell r="E449">
            <v>2884</v>
          </cell>
        </row>
        <row r="450">
          <cell r="A450" t="str">
            <v>111102381X</v>
          </cell>
          <cell r="B450" t="str">
            <v>TC7S66FU(TE85L)</v>
          </cell>
          <cell r="C450" t="str">
            <v>CT225</v>
          </cell>
          <cell r="D450" t="str">
            <v>SIIX</v>
          </cell>
          <cell r="E450">
            <v>640</v>
          </cell>
        </row>
        <row r="451">
          <cell r="A451" t="str">
            <v>111102406X</v>
          </cell>
          <cell r="B451" t="str">
            <v>TC7S00FU (TE85L)</v>
          </cell>
          <cell r="C451" t="str">
            <v>CT226</v>
          </cell>
          <cell r="D451" t="str">
            <v>SIIX</v>
          </cell>
          <cell r="E451">
            <v>0</v>
          </cell>
        </row>
        <row r="452">
          <cell r="A452">
            <v>1111028130</v>
          </cell>
          <cell r="B452" t="str">
            <v>SN74LV175APWR</v>
          </cell>
          <cell r="C452" t="str">
            <v>CT697</v>
          </cell>
          <cell r="D452" t="str">
            <v>SIIX</v>
          </cell>
          <cell r="E452">
            <v>1770</v>
          </cell>
        </row>
        <row r="453">
          <cell r="A453" t="str">
            <v>111102925X</v>
          </cell>
          <cell r="B453" t="str">
            <v>CD4046BPWR</v>
          </cell>
          <cell r="C453" t="str">
            <v>CT698</v>
          </cell>
          <cell r="D453" t="str">
            <v>SIIX</v>
          </cell>
          <cell r="E453">
            <v>0</v>
          </cell>
        </row>
        <row r="454">
          <cell r="A454" t="str">
            <v>111115808X</v>
          </cell>
          <cell r="B454" t="str">
            <v>TC7S08F (TE85L)</v>
          </cell>
          <cell r="C454" t="str">
            <v>CT227</v>
          </cell>
          <cell r="D454" t="str">
            <v>SIIX</v>
          </cell>
          <cell r="E454">
            <v>590</v>
          </cell>
        </row>
        <row r="455">
          <cell r="A455" t="str">
            <v>111123131X</v>
          </cell>
          <cell r="B455" t="str">
            <v>S-80827CLMC-B6M-T2</v>
          </cell>
          <cell r="C455" t="str">
            <v>CT228</v>
          </cell>
          <cell r="D455" t="str">
            <v>SIIX</v>
          </cell>
          <cell r="E455">
            <v>2884</v>
          </cell>
        </row>
        <row r="456">
          <cell r="A456" t="str">
            <v>111123148X</v>
          </cell>
          <cell r="B456" t="str">
            <v>S-93C66AMFN-TB</v>
          </cell>
          <cell r="C456" t="str">
            <v>CT229</v>
          </cell>
          <cell r="D456" t="str">
            <v>SIIX</v>
          </cell>
          <cell r="E456">
            <v>2884</v>
          </cell>
        </row>
        <row r="457">
          <cell r="A457" t="str">
            <v>111230123X</v>
          </cell>
          <cell r="B457" t="str">
            <v>DA204UT106</v>
          </cell>
          <cell r="C457" t="str">
            <v>CT230</v>
          </cell>
          <cell r="D457" t="str">
            <v>SIIX</v>
          </cell>
          <cell r="E457">
            <v>20910</v>
          </cell>
        </row>
        <row r="458">
          <cell r="A458" t="str">
            <v>111230547X</v>
          </cell>
          <cell r="B458" t="str">
            <v>MA304-TX</v>
          </cell>
          <cell r="C458" t="str">
            <v>CT231</v>
          </cell>
          <cell r="D458" t="str">
            <v>SIIX</v>
          </cell>
          <cell r="E458">
            <v>0</v>
          </cell>
        </row>
        <row r="459">
          <cell r="A459" t="str">
            <v>111230989X</v>
          </cell>
          <cell r="B459" t="str">
            <v>UDZS7.5B TE-17</v>
          </cell>
          <cell r="C459" t="str">
            <v>CT232</v>
          </cell>
          <cell r="D459" t="str">
            <v>SIIX</v>
          </cell>
          <cell r="E459">
            <v>0</v>
          </cell>
        </row>
        <row r="460">
          <cell r="A460">
            <v>1112312870</v>
          </cell>
          <cell r="B460" t="str">
            <v>D3SB60-4100</v>
          </cell>
          <cell r="C460" t="str">
            <v>SC052</v>
          </cell>
          <cell r="D460" t="str">
            <v>SIIX</v>
          </cell>
          <cell r="E460">
            <v>640</v>
          </cell>
        </row>
        <row r="461">
          <cell r="A461" t="str">
            <v>111231294X</v>
          </cell>
          <cell r="B461" t="str">
            <v>M1FL20U-4063</v>
          </cell>
          <cell r="C461" t="str">
            <v>CT233</v>
          </cell>
          <cell r="D461" t="str">
            <v>SIIX</v>
          </cell>
          <cell r="E461">
            <v>640</v>
          </cell>
        </row>
        <row r="462">
          <cell r="A462">
            <v>1112313000</v>
          </cell>
          <cell r="B462" t="str">
            <v>SF10SC9-4100</v>
          </cell>
          <cell r="C462" t="str">
            <v>SC033</v>
          </cell>
          <cell r="D462" t="str">
            <v>SIIX</v>
          </cell>
          <cell r="E462">
            <v>640</v>
          </cell>
        </row>
        <row r="463">
          <cell r="A463">
            <v>1112313110</v>
          </cell>
          <cell r="B463" t="str">
            <v>SF5S6-4100</v>
          </cell>
          <cell r="C463" t="str">
            <v>SC029</v>
          </cell>
          <cell r="D463" t="str">
            <v>SIIX</v>
          </cell>
          <cell r="E463">
            <v>640</v>
          </cell>
        </row>
        <row r="464">
          <cell r="A464" t="str">
            <v>111231324X</v>
          </cell>
          <cell r="B464" t="str">
            <v>UDZS16B TE-17</v>
          </cell>
          <cell r="C464" t="str">
            <v>CT234</v>
          </cell>
          <cell r="D464" t="str">
            <v>SIIX</v>
          </cell>
          <cell r="E464">
            <v>5744</v>
          </cell>
        </row>
        <row r="465">
          <cell r="A465" t="str">
            <v>111314849X</v>
          </cell>
          <cell r="B465" t="str">
            <v>TC74VHC123AFT (EL)</v>
          </cell>
          <cell r="C465" t="str">
            <v>CT699</v>
          </cell>
          <cell r="D465" t="str">
            <v>SIIX</v>
          </cell>
          <cell r="E465">
            <v>590</v>
          </cell>
        </row>
        <row r="466">
          <cell r="A466" t="str">
            <v>111314948X</v>
          </cell>
          <cell r="B466" t="str">
            <v>TC74ACT08FT  (EL)</v>
          </cell>
          <cell r="C466" t="str">
            <v>CT700</v>
          </cell>
          <cell r="D466" t="str">
            <v>SIIX</v>
          </cell>
          <cell r="E466">
            <v>0</v>
          </cell>
        </row>
        <row r="467">
          <cell r="A467" t="str">
            <v>112066574X</v>
          </cell>
          <cell r="B467" t="str">
            <v>RH03AVA14X 10K</v>
          </cell>
          <cell r="C467" t="str">
            <v>CT235</v>
          </cell>
          <cell r="D467" t="str">
            <v>SIIX</v>
          </cell>
          <cell r="E467">
            <v>2884</v>
          </cell>
        </row>
        <row r="468">
          <cell r="A468" t="str">
            <v>112066619X</v>
          </cell>
          <cell r="B468" t="str">
            <v>RH03AVAS4X 47K</v>
          </cell>
          <cell r="C468" t="str">
            <v>CT236</v>
          </cell>
          <cell r="D468" t="str">
            <v>SIIX</v>
          </cell>
          <cell r="E468">
            <v>0</v>
          </cell>
        </row>
        <row r="469">
          <cell r="A469">
            <v>1127500440</v>
          </cell>
          <cell r="B469" t="str">
            <v>BPR26F 0R22J</v>
          </cell>
          <cell r="C469" t="str">
            <v>SB046</v>
          </cell>
          <cell r="D469" t="str">
            <v>SIIX</v>
          </cell>
          <cell r="E469">
            <v>640</v>
          </cell>
        </row>
        <row r="470">
          <cell r="A470" t="str">
            <v>112801186T</v>
          </cell>
          <cell r="B470" t="str">
            <v>ERJ6GEYJ124V</v>
          </cell>
          <cell r="C470" t="str">
            <v>CT237</v>
          </cell>
          <cell r="D470" t="str">
            <v>SIIX</v>
          </cell>
          <cell r="E470">
            <v>5120</v>
          </cell>
        </row>
        <row r="471">
          <cell r="A471" t="str">
            <v>112803058X</v>
          </cell>
          <cell r="B471" t="str">
            <v>ERJ3GEYJ2R2V</v>
          </cell>
          <cell r="C471" t="str">
            <v>CT238</v>
          </cell>
          <cell r="D471" t="str">
            <v>SIIX</v>
          </cell>
          <cell r="E471">
            <v>11020</v>
          </cell>
        </row>
        <row r="472">
          <cell r="A472" t="str">
            <v>112803135X</v>
          </cell>
          <cell r="B472" t="str">
            <v>ERJ3GEYJ100V</v>
          </cell>
          <cell r="C472" t="str">
            <v>CT239</v>
          </cell>
          <cell r="D472" t="str">
            <v>SIIX</v>
          </cell>
          <cell r="E472">
            <v>6790</v>
          </cell>
        </row>
        <row r="473">
          <cell r="A473" t="str">
            <v>112803230X</v>
          </cell>
          <cell r="B473" t="str">
            <v>ERJ3GEYJ270V</v>
          </cell>
          <cell r="C473" t="str">
            <v>CT240</v>
          </cell>
          <cell r="D473" t="str">
            <v>SIIX</v>
          </cell>
          <cell r="E473">
            <v>234</v>
          </cell>
        </row>
        <row r="474">
          <cell r="A474" t="str">
            <v>112803256X</v>
          </cell>
          <cell r="B474" t="str">
            <v>ERJ3GEYJ330V</v>
          </cell>
          <cell r="C474" t="str">
            <v>CT241</v>
          </cell>
          <cell r="D474" t="str">
            <v>SIIX</v>
          </cell>
          <cell r="E474">
            <v>1870</v>
          </cell>
        </row>
        <row r="475">
          <cell r="A475" t="str">
            <v>112803319X</v>
          </cell>
          <cell r="B475" t="str">
            <v>ERJ3GEYJ560V</v>
          </cell>
          <cell r="C475" t="str">
            <v>CT242</v>
          </cell>
          <cell r="D475" t="str">
            <v>SIIX</v>
          </cell>
          <cell r="E475">
            <v>2884</v>
          </cell>
        </row>
        <row r="476">
          <cell r="A476" t="str">
            <v>112803344X</v>
          </cell>
          <cell r="B476" t="str">
            <v>ERJ3GEYJ750V</v>
          </cell>
          <cell r="C476" t="str">
            <v>CT243</v>
          </cell>
          <cell r="D476" t="str">
            <v>SIIX</v>
          </cell>
          <cell r="E476">
            <v>4114</v>
          </cell>
        </row>
        <row r="477">
          <cell r="A477" t="str">
            <v>112803436X</v>
          </cell>
          <cell r="B477" t="str">
            <v>ERJ3GEYJ181V</v>
          </cell>
          <cell r="C477" t="str">
            <v>CT244</v>
          </cell>
          <cell r="D477" t="str">
            <v>SIIX</v>
          </cell>
          <cell r="E477">
            <v>0</v>
          </cell>
        </row>
        <row r="478">
          <cell r="A478" t="str">
            <v>112803476X</v>
          </cell>
          <cell r="B478" t="str">
            <v>ERJ3GEYJ271V</v>
          </cell>
          <cell r="C478" t="str">
            <v>CT245</v>
          </cell>
          <cell r="D478" t="str">
            <v>SIIX</v>
          </cell>
          <cell r="E478">
            <v>590</v>
          </cell>
        </row>
        <row r="479">
          <cell r="A479" t="str">
            <v>112803685X</v>
          </cell>
          <cell r="B479" t="str">
            <v>ERJ3GEYJ202V</v>
          </cell>
          <cell r="C479" t="str">
            <v>CT246</v>
          </cell>
          <cell r="D479" t="str">
            <v>SIIX</v>
          </cell>
          <cell r="E479">
            <v>5310</v>
          </cell>
        </row>
        <row r="480">
          <cell r="A480" t="str">
            <v>112803717X</v>
          </cell>
          <cell r="B480" t="str">
            <v>ERJ3GEYJ272V</v>
          </cell>
          <cell r="C480" t="str">
            <v>CT247</v>
          </cell>
          <cell r="D480" t="str">
            <v>SIIX</v>
          </cell>
          <cell r="E480">
            <v>13226</v>
          </cell>
        </row>
        <row r="481">
          <cell r="A481" t="str">
            <v>112803814X</v>
          </cell>
          <cell r="B481" t="str">
            <v>ERJ3GEYJ682V</v>
          </cell>
          <cell r="C481" t="str">
            <v>CT248</v>
          </cell>
          <cell r="D481" t="str">
            <v>SIIX</v>
          </cell>
          <cell r="E481">
            <v>9068</v>
          </cell>
        </row>
        <row r="482">
          <cell r="A482" t="str">
            <v>112803832X</v>
          </cell>
          <cell r="B482" t="str">
            <v>ERJ3GEYJ822V</v>
          </cell>
          <cell r="C482" t="str">
            <v>CT249</v>
          </cell>
          <cell r="D482" t="str">
            <v>SIIX</v>
          </cell>
          <cell r="E482">
            <v>3474</v>
          </cell>
        </row>
        <row r="483">
          <cell r="A483" t="str">
            <v>112803993X</v>
          </cell>
          <cell r="B483" t="str">
            <v>ERJ3GEYJ393V</v>
          </cell>
          <cell r="C483" t="str">
            <v>CT250</v>
          </cell>
          <cell r="D483" t="str">
            <v>SIIX</v>
          </cell>
          <cell r="E483">
            <v>0</v>
          </cell>
        </row>
        <row r="484">
          <cell r="A484" t="str">
            <v>112804037X</v>
          </cell>
          <cell r="B484" t="str">
            <v>ERJ3GEYJ563V</v>
          </cell>
          <cell r="C484" t="str">
            <v>CT251</v>
          </cell>
          <cell r="D484" t="str">
            <v>SIIX</v>
          </cell>
          <cell r="E484">
            <v>3474</v>
          </cell>
        </row>
        <row r="485">
          <cell r="A485" t="str">
            <v>112804053X</v>
          </cell>
          <cell r="B485" t="str">
            <v>ERJ3GEYJ683V</v>
          </cell>
          <cell r="C485" t="str">
            <v>CT252</v>
          </cell>
          <cell r="D485" t="str">
            <v>SIIX</v>
          </cell>
          <cell r="E485">
            <v>8394</v>
          </cell>
        </row>
        <row r="486">
          <cell r="A486" t="str">
            <v>112804077X</v>
          </cell>
          <cell r="B486" t="str">
            <v>ERJ3GEYJ823V</v>
          </cell>
          <cell r="C486" t="str">
            <v>CT253</v>
          </cell>
          <cell r="D486" t="str">
            <v>SIIX</v>
          </cell>
          <cell r="E486">
            <v>5310</v>
          </cell>
        </row>
        <row r="487">
          <cell r="A487" t="str">
            <v>112804130X</v>
          </cell>
          <cell r="B487" t="str">
            <v>ERJ3GEYJ154V</v>
          </cell>
          <cell r="C487" t="str">
            <v>CT254</v>
          </cell>
          <cell r="D487" t="str">
            <v>SIIX</v>
          </cell>
          <cell r="E487">
            <v>824</v>
          </cell>
        </row>
        <row r="488">
          <cell r="A488" t="str">
            <v>112804156X</v>
          </cell>
          <cell r="B488" t="str">
            <v>ERJ3GEYJ184V</v>
          </cell>
          <cell r="C488" t="str">
            <v>CT255</v>
          </cell>
          <cell r="D488" t="str">
            <v>SIIX</v>
          </cell>
          <cell r="E488">
            <v>0</v>
          </cell>
        </row>
        <row r="489">
          <cell r="A489" t="str">
            <v>112804192X</v>
          </cell>
          <cell r="B489" t="str">
            <v>ERJ3GEYJ274V</v>
          </cell>
          <cell r="C489" t="str">
            <v>CT256</v>
          </cell>
          <cell r="D489" t="str">
            <v>SIIX</v>
          </cell>
          <cell r="E489">
            <v>640</v>
          </cell>
        </row>
        <row r="490">
          <cell r="A490" t="str">
            <v>112804275X</v>
          </cell>
          <cell r="B490" t="str">
            <v>ERJ3GEYJ564V</v>
          </cell>
          <cell r="C490" t="str">
            <v>CT257</v>
          </cell>
          <cell r="D490" t="str">
            <v>SIIX</v>
          </cell>
          <cell r="E490">
            <v>6150</v>
          </cell>
        </row>
        <row r="491">
          <cell r="A491" t="str">
            <v>112804413X</v>
          </cell>
          <cell r="B491" t="str">
            <v>ERJ3GEYJ225V</v>
          </cell>
          <cell r="C491" t="str">
            <v>CT258</v>
          </cell>
          <cell r="D491" t="str">
            <v>SIIX</v>
          </cell>
          <cell r="E491">
            <v>0</v>
          </cell>
        </row>
        <row r="492">
          <cell r="A492" t="str">
            <v>112804635X</v>
          </cell>
          <cell r="B492" t="str">
            <v>ERJ3RBD562V</v>
          </cell>
          <cell r="C492" t="str">
            <v>CT259</v>
          </cell>
          <cell r="D492" t="str">
            <v>SIIX</v>
          </cell>
          <cell r="E492">
            <v>8652</v>
          </cell>
        </row>
        <row r="493">
          <cell r="A493" t="str">
            <v>112804822X</v>
          </cell>
          <cell r="B493" t="str">
            <v>ERJ3RBD272V</v>
          </cell>
          <cell r="C493" t="str">
            <v>CT260</v>
          </cell>
          <cell r="D493" t="str">
            <v>SIIX</v>
          </cell>
          <cell r="E493">
            <v>7450</v>
          </cell>
        </row>
        <row r="494">
          <cell r="A494" t="str">
            <v>112804844X</v>
          </cell>
          <cell r="B494" t="str">
            <v>ERJ3RED470V</v>
          </cell>
          <cell r="C494" t="str">
            <v>CT261</v>
          </cell>
          <cell r="D494" t="str">
            <v>SIIX</v>
          </cell>
          <cell r="E494">
            <v>5510</v>
          </cell>
        </row>
        <row r="495">
          <cell r="A495" t="str">
            <v>112804853X</v>
          </cell>
          <cell r="B495" t="str">
            <v>ERJ3RBD151V</v>
          </cell>
          <cell r="C495" t="str">
            <v>CT262</v>
          </cell>
          <cell r="D495" t="str">
            <v>SIIX</v>
          </cell>
          <cell r="E495">
            <v>640</v>
          </cell>
        </row>
        <row r="496">
          <cell r="A496" t="str">
            <v>112804864X</v>
          </cell>
          <cell r="B496" t="str">
            <v>ERJ3RBD102V</v>
          </cell>
          <cell r="C496" t="str">
            <v>CT263</v>
          </cell>
          <cell r="D496" t="str">
            <v>SIIX</v>
          </cell>
          <cell r="E496">
            <v>3870</v>
          </cell>
        </row>
        <row r="497">
          <cell r="A497" t="str">
            <v>112804877X</v>
          </cell>
          <cell r="B497" t="str">
            <v>ERJ12ZYJ820U</v>
          </cell>
          <cell r="C497" t="str">
            <v>CT264</v>
          </cell>
          <cell r="D497" t="str">
            <v>SIIX</v>
          </cell>
          <cell r="E497">
            <v>640</v>
          </cell>
        </row>
        <row r="498">
          <cell r="A498" t="str">
            <v>112804882X</v>
          </cell>
          <cell r="B498" t="str">
            <v>ERJ12ZYJ334U</v>
          </cell>
          <cell r="C498" t="str">
            <v>CT265</v>
          </cell>
          <cell r="D498" t="str">
            <v>SIIX</v>
          </cell>
          <cell r="E498">
            <v>640</v>
          </cell>
        </row>
        <row r="499">
          <cell r="A499" t="str">
            <v>112804899X</v>
          </cell>
          <cell r="B499" t="str">
            <v>ERJ12ZYJ222U</v>
          </cell>
          <cell r="C499" t="str">
            <v>CT266</v>
          </cell>
          <cell r="D499" t="str">
            <v>SIIX</v>
          </cell>
          <cell r="E499">
            <v>5510</v>
          </cell>
        </row>
        <row r="500">
          <cell r="A500" t="str">
            <v>112804907X</v>
          </cell>
          <cell r="B500" t="str">
            <v>ERJ6RBD103V</v>
          </cell>
          <cell r="C500" t="str">
            <v>CT267</v>
          </cell>
          <cell r="D500" t="str">
            <v>SIIX</v>
          </cell>
          <cell r="E500">
            <v>11660</v>
          </cell>
        </row>
        <row r="501">
          <cell r="A501" t="str">
            <v>112804918X</v>
          </cell>
          <cell r="B501" t="str">
            <v>ERJ3RBD222V</v>
          </cell>
          <cell r="C501" t="str">
            <v>CT268</v>
          </cell>
          <cell r="D501" t="str">
            <v>SIIX</v>
          </cell>
          <cell r="E501">
            <v>234</v>
          </cell>
        </row>
        <row r="502">
          <cell r="A502" t="str">
            <v>112804921X</v>
          </cell>
          <cell r="B502" t="str">
            <v>ERJ12ZYJ180U</v>
          </cell>
          <cell r="C502" t="str">
            <v>CT269</v>
          </cell>
          <cell r="D502" t="str">
            <v>SIIX</v>
          </cell>
          <cell r="E502">
            <v>0</v>
          </cell>
        </row>
        <row r="503">
          <cell r="A503" t="str">
            <v>112805579X</v>
          </cell>
          <cell r="B503" t="str">
            <v>ERJ3RBD271V</v>
          </cell>
          <cell r="C503" t="str">
            <v>CT270</v>
          </cell>
          <cell r="D503" t="str">
            <v>SIIX</v>
          </cell>
          <cell r="E503">
            <v>0</v>
          </cell>
        </row>
        <row r="504">
          <cell r="A504" t="str">
            <v>112805627X</v>
          </cell>
          <cell r="B504" t="str">
            <v>ERJ3RBD681V</v>
          </cell>
          <cell r="C504" t="str">
            <v>CT271</v>
          </cell>
          <cell r="D504" t="str">
            <v>SIIX</v>
          </cell>
          <cell r="E504">
            <v>2656</v>
          </cell>
        </row>
        <row r="505">
          <cell r="A505" t="str">
            <v>112805649X</v>
          </cell>
          <cell r="B505" t="str">
            <v>ERJ3RBD122V</v>
          </cell>
          <cell r="C505" t="str">
            <v>CT272</v>
          </cell>
          <cell r="D505" t="str">
            <v>SIIX</v>
          </cell>
          <cell r="E505">
            <v>2656</v>
          </cell>
        </row>
        <row r="506">
          <cell r="A506" t="str">
            <v>112805928X</v>
          </cell>
          <cell r="B506" t="str">
            <v>ERJ3RBD432V</v>
          </cell>
          <cell r="C506" t="str">
            <v>CT273</v>
          </cell>
          <cell r="D506" t="str">
            <v>SIIX</v>
          </cell>
          <cell r="E506">
            <v>0</v>
          </cell>
        </row>
        <row r="507">
          <cell r="A507" t="str">
            <v>112810030X</v>
          </cell>
          <cell r="B507" t="str">
            <v>ERJ12ZYJ2R2U</v>
          </cell>
          <cell r="C507" t="str">
            <v>CT274</v>
          </cell>
          <cell r="D507" t="str">
            <v>SIIX</v>
          </cell>
          <cell r="E507">
            <v>0</v>
          </cell>
        </row>
        <row r="508">
          <cell r="A508" t="str">
            <v>112810092X</v>
          </cell>
          <cell r="B508" t="str">
            <v>ERJ12ZYJ221U</v>
          </cell>
          <cell r="C508" t="str">
            <v>CT275</v>
          </cell>
          <cell r="D508" t="str">
            <v>SIIX</v>
          </cell>
          <cell r="E508">
            <v>1230</v>
          </cell>
        </row>
        <row r="509">
          <cell r="A509">
            <v>1132417780</v>
          </cell>
          <cell r="B509" t="str">
            <v>ECQU2A104ML</v>
          </cell>
          <cell r="C509" t="str">
            <v>SC030</v>
          </cell>
          <cell r="D509" t="str">
            <v>SIIX</v>
          </cell>
          <cell r="E509">
            <v>1280</v>
          </cell>
        </row>
        <row r="510">
          <cell r="A510">
            <v>1133585350</v>
          </cell>
          <cell r="B510" t="str">
            <v>ECKA3D272KBP</v>
          </cell>
          <cell r="C510" t="str">
            <v>SC031</v>
          </cell>
          <cell r="D510" t="str">
            <v>SIIX</v>
          </cell>
          <cell r="E510">
            <v>640</v>
          </cell>
        </row>
        <row r="511">
          <cell r="A511">
            <v>1133585420</v>
          </cell>
          <cell r="B511" t="str">
            <v>ECKATS222ME</v>
          </cell>
          <cell r="C511" t="str">
            <v>SC034</v>
          </cell>
          <cell r="D511" t="str">
            <v>SIIX</v>
          </cell>
          <cell r="E511">
            <v>1920</v>
          </cell>
        </row>
        <row r="512">
          <cell r="A512" t="str">
            <v>113402166X</v>
          </cell>
          <cell r="B512" t="str">
            <v>GRM216B11H102KA01</v>
          </cell>
          <cell r="C512" t="str">
            <v>CT284</v>
          </cell>
          <cell r="D512" t="str">
            <v>SIIX</v>
          </cell>
          <cell r="E512">
            <v>640</v>
          </cell>
        </row>
        <row r="513">
          <cell r="A513" t="str">
            <v>113404973X</v>
          </cell>
          <cell r="B513" t="str">
            <v>C1608CH1H020CT</v>
          </cell>
          <cell r="C513" t="str">
            <v>CT285</v>
          </cell>
          <cell r="D513" t="str">
            <v>SIIX</v>
          </cell>
          <cell r="E513">
            <v>3524</v>
          </cell>
        </row>
        <row r="514">
          <cell r="A514" t="str">
            <v>113405291X</v>
          </cell>
          <cell r="B514" t="str">
            <v>C1608CH1H101JT</v>
          </cell>
          <cell r="C514" t="str">
            <v>CT286</v>
          </cell>
          <cell r="D514" t="str">
            <v>SIIX</v>
          </cell>
          <cell r="E514">
            <v>11616</v>
          </cell>
        </row>
        <row r="515">
          <cell r="A515" t="str">
            <v>113405417X</v>
          </cell>
          <cell r="B515" t="str">
            <v>C1608CH1H331JT</v>
          </cell>
          <cell r="C515" t="str">
            <v>CT287</v>
          </cell>
          <cell r="D515" t="str">
            <v>SIIX</v>
          </cell>
          <cell r="E515">
            <v>0</v>
          </cell>
        </row>
        <row r="516">
          <cell r="A516" t="str">
            <v>113405646X</v>
          </cell>
          <cell r="B516" t="str">
            <v>C1608JB1H152KT</v>
          </cell>
          <cell r="C516" t="str">
            <v>CT288</v>
          </cell>
          <cell r="D516" t="str">
            <v>SIIX</v>
          </cell>
          <cell r="E516">
            <v>874</v>
          </cell>
        </row>
        <row r="517">
          <cell r="A517" t="str">
            <v>113405655X</v>
          </cell>
          <cell r="B517" t="str">
            <v>C1608JB1H182KT</v>
          </cell>
          <cell r="C517" t="str">
            <v>CT289</v>
          </cell>
          <cell r="D517" t="str">
            <v>SIIX</v>
          </cell>
          <cell r="E517">
            <v>640</v>
          </cell>
        </row>
        <row r="518">
          <cell r="A518" t="str">
            <v>113405666X</v>
          </cell>
          <cell r="B518" t="str">
            <v>C1608JB1H222KT</v>
          </cell>
          <cell r="C518" t="str">
            <v>CT290</v>
          </cell>
          <cell r="D518" t="str">
            <v>SIIX</v>
          </cell>
          <cell r="E518">
            <v>8862</v>
          </cell>
        </row>
        <row r="519">
          <cell r="A519" t="str">
            <v>113405789X</v>
          </cell>
          <cell r="B519" t="str">
            <v>C1608JB1H223KT</v>
          </cell>
          <cell r="C519" t="str">
            <v>CT291</v>
          </cell>
          <cell r="D519" t="str">
            <v>SIIX</v>
          </cell>
          <cell r="E519">
            <v>0</v>
          </cell>
        </row>
        <row r="520">
          <cell r="A520" t="str">
            <v>113406788X</v>
          </cell>
          <cell r="B520" t="str">
            <v>C2012JB1C105KT</v>
          </cell>
          <cell r="C520" t="str">
            <v>CT292</v>
          </cell>
          <cell r="D520" t="str">
            <v>SIIX</v>
          </cell>
          <cell r="E520">
            <v>29130</v>
          </cell>
        </row>
        <row r="521">
          <cell r="A521" t="str">
            <v>113406867X</v>
          </cell>
          <cell r="B521" t="str">
            <v>GRM31CB10J106KA01L</v>
          </cell>
          <cell r="C521" t="str">
            <v>CT293</v>
          </cell>
          <cell r="D521" t="str">
            <v>SIIX</v>
          </cell>
          <cell r="E521">
            <v>11302</v>
          </cell>
        </row>
        <row r="522">
          <cell r="A522" t="str">
            <v>113406870X</v>
          </cell>
          <cell r="B522" t="str">
            <v>GRM21BB10J335KA11L</v>
          </cell>
          <cell r="C522" t="str">
            <v>CT294</v>
          </cell>
          <cell r="D522" t="str">
            <v>SIIX</v>
          </cell>
          <cell r="E522">
            <v>0</v>
          </cell>
        </row>
        <row r="523">
          <cell r="A523">
            <v>1140520030</v>
          </cell>
          <cell r="B523" t="str">
            <v>ELF15N010A</v>
          </cell>
          <cell r="C523" t="str">
            <v>SC038</v>
          </cell>
          <cell r="D523" t="str">
            <v>SIIX</v>
          </cell>
          <cell r="E523">
            <v>640</v>
          </cell>
        </row>
        <row r="524">
          <cell r="A524">
            <v>1141403480</v>
          </cell>
          <cell r="B524" t="str">
            <v>TSL0709S 100K1R9</v>
          </cell>
          <cell r="C524" t="str">
            <v>SC039</v>
          </cell>
          <cell r="D524" t="str">
            <v>SIIX</v>
          </cell>
          <cell r="E524">
            <v>1280</v>
          </cell>
        </row>
        <row r="525">
          <cell r="A525" t="str">
            <v>114194505X</v>
          </cell>
          <cell r="B525" t="str">
            <v xml:space="preserve">NL322522T-1R0J    </v>
          </cell>
          <cell r="C525" t="str">
            <v>CT295</v>
          </cell>
          <cell r="D525" t="str">
            <v>SIIX</v>
          </cell>
          <cell r="E525">
            <v>3090</v>
          </cell>
        </row>
        <row r="526">
          <cell r="A526" t="str">
            <v>114194811X</v>
          </cell>
          <cell r="B526" t="str">
            <v xml:space="preserve">NL322522T-2R7J  </v>
          </cell>
          <cell r="C526" t="str">
            <v>CT296</v>
          </cell>
          <cell r="D526" t="str">
            <v>SIIX</v>
          </cell>
          <cell r="E526">
            <v>4720</v>
          </cell>
        </row>
        <row r="527">
          <cell r="A527" t="str">
            <v>114199050X</v>
          </cell>
          <cell r="B527" t="str">
            <v>NLC322522T-470K</v>
          </cell>
          <cell r="C527" t="str">
            <v>CT297</v>
          </cell>
          <cell r="D527" t="str">
            <v>SIIX</v>
          </cell>
          <cell r="E527">
            <v>5768</v>
          </cell>
        </row>
        <row r="528">
          <cell r="A528" t="str">
            <v>114199061X</v>
          </cell>
          <cell r="B528" t="str">
            <v>NLC322522T-220K</v>
          </cell>
          <cell r="C528" t="str">
            <v>CT298</v>
          </cell>
          <cell r="D528" t="str">
            <v>SIIX</v>
          </cell>
          <cell r="E528">
            <v>11302</v>
          </cell>
        </row>
        <row r="529">
          <cell r="A529" t="str">
            <v>114199096X</v>
          </cell>
          <cell r="B529" t="str">
            <v>SLF7045T-101MR50</v>
          </cell>
          <cell r="C529" t="str">
            <v>CT706</v>
          </cell>
          <cell r="D529" t="str">
            <v>SIIX</v>
          </cell>
          <cell r="E529">
            <v>9440</v>
          </cell>
        </row>
        <row r="530">
          <cell r="A530" t="str">
            <v>114199108X</v>
          </cell>
          <cell r="B530" t="str">
            <v>SLF10145T-102MR29</v>
          </cell>
          <cell r="C530" t="str">
            <v>CT707</v>
          </cell>
          <cell r="D530" t="str">
            <v>SIIX</v>
          </cell>
          <cell r="E530">
            <v>5510</v>
          </cell>
        </row>
        <row r="531">
          <cell r="A531" t="str">
            <v>115442603X</v>
          </cell>
          <cell r="B531" t="str">
            <v>H354LAI-4402 DDD=P3</v>
          </cell>
          <cell r="C531" t="str">
            <v>CT708</v>
          </cell>
          <cell r="D531" t="str">
            <v>SIIX</v>
          </cell>
          <cell r="E531">
            <v>0</v>
          </cell>
        </row>
        <row r="532">
          <cell r="A532">
            <v>1232627940</v>
          </cell>
          <cell r="B532" t="str">
            <v>B6B-EH-A</v>
          </cell>
          <cell r="C532" t="str">
            <v>SB052</v>
          </cell>
          <cell r="D532" t="str">
            <v>SIIX</v>
          </cell>
          <cell r="E532">
            <v>1280</v>
          </cell>
        </row>
        <row r="533">
          <cell r="A533">
            <v>1232676690</v>
          </cell>
          <cell r="B533" t="str">
            <v>B3P5-VH</v>
          </cell>
          <cell r="C533" t="str">
            <v>SB051</v>
          </cell>
          <cell r="D533" t="str">
            <v>SIIX</v>
          </cell>
          <cell r="E533">
            <v>640</v>
          </cell>
        </row>
        <row r="534">
          <cell r="A534" t="str">
            <v>123362124X</v>
          </cell>
          <cell r="B534" t="str">
            <v xml:space="preserve">BM05B-SRSS-TB     </v>
          </cell>
          <cell r="C534" t="str">
            <v>CT712</v>
          </cell>
          <cell r="D534" t="str">
            <v>SIIX</v>
          </cell>
          <cell r="E534">
            <v>0</v>
          </cell>
        </row>
        <row r="535">
          <cell r="A535" t="str">
            <v>123362393X</v>
          </cell>
          <cell r="B535" t="str">
            <v>BM08B-SRSS-TB</v>
          </cell>
          <cell r="C535" t="str">
            <v>CT713</v>
          </cell>
          <cell r="D535" t="str">
            <v>SIIX</v>
          </cell>
          <cell r="E535">
            <v>5768</v>
          </cell>
        </row>
        <row r="536">
          <cell r="A536" t="str">
            <v>123362412X</v>
          </cell>
          <cell r="B536" t="str">
            <v>BM07B-SRSS-TB</v>
          </cell>
          <cell r="C536" t="str">
            <v>CT714</v>
          </cell>
          <cell r="D536" t="str">
            <v>SIIX</v>
          </cell>
          <cell r="E536">
            <v>0</v>
          </cell>
        </row>
        <row r="537">
          <cell r="A537" t="str">
            <v>123362425X</v>
          </cell>
          <cell r="B537" t="str">
            <v>BM10B-SRSS-TB</v>
          </cell>
          <cell r="C537" t="str">
            <v>CT715</v>
          </cell>
          <cell r="D537" t="str">
            <v>SIIX</v>
          </cell>
          <cell r="E537">
            <v>5012</v>
          </cell>
        </row>
        <row r="538">
          <cell r="A538" t="str">
            <v>123362430X</v>
          </cell>
          <cell r="B538" t="str">
            <v>SM05B-SRSS-TB</v>
          </cell>
          <cell r="C538" t="str">
            <v>CT716</v>
          </cell>
          <cell r="D538" t="str">
            <v>SIIX</v>
          </cell>
          <cell r="E538">
            <v>0</v>
          </cell>
        </row>
        <row r="539">
          <cell r="A539" t="str">
            <v>123362447X</v>
          </cell>
          <cell r="B539" t="str">
            <v>SM07B-SRSS-TB</v>
          </cell>
          <cell r="C539" t="str">
            <v>CT717</v>
          </cell>
          <cell r="D539" t="str">
            <v>SIIX</v>
          </cell>
          <cell r="E539">
            <v>0</v>
          </cell>
        </row>
        <row r="540">
          <cell r="A540" t="str">
            <v>113420812X</v>
          </cell>
          <cell r="B540" t="str">
            <v>EEVHB0J331P</v>
          </cell>
          <cell r="C540" t="str">
            <v>CT722</v>
          </cell>
          <cell r="D540" t="str">
            <v>SIIX</v>
          </cell>
          <cell r="E540">
            <v>2650</v>
          </cell>
        </row>
        <row r="541">
          <cell r="A541" t="str">
            <v>113405497X</v>
          </cell>
          <cell r="B541" t="str">
            <v>C1608CH1H681JT</v>
          </cell>
          <cell r="C541" t="str">
            <v>CT309</v>
          </cell>
          <cell r="D541" t="str">
            <v>SIIX</v>
          </cell>
          <cell r="E541">
            <v>2884</v>
          </cell>
        </row>
        <row r="542">
          <cell r="A542" t="str">
            <v>114199074X</v>
          </cell>
          <cell r="B542" t="str">
            <v>SLF7045T-102MR14</v>
          </cell>
          <cell r="C542" t="str">
            <v>CT726</v>
          </cell>
          <cell r="D542" t="str">
            <v>SIIX</v>
          </cell>
          <cell r="E542">
            <v>2884</v>
          </cell>
        </row>
        <row r="543">
          <cell r="A543" t="str">
            <v>114199089X</v>
          </cell>
          <cell r="B543" t="str">
            <v>SLF7045T-331MR25</v>
          </cell>
          <cell r="C543" t="str">
            <v>CT727</v>
          </cell>
          <cell r="D543" t="str">
            <v>SIIX</v>
          </cell>
          <cell r="E543">
            <v>2884</v>
          </cell>
        </row>
        <row r="544">
          <cell r="A544" t="str">
            <v>112803630X</v>
          </cell>
          <cell r="B544" t="str">
            <v>ERJ3GEYJ122V</v>
          </cell>
          <cell r="C544" t="str">
            <v>CT301</v>
          </cell>
          <cell r="D544" t="str">
            <v>SIIX</v>
          </cell>
          <cell r="E544">
            <v>2656</v>
          </cell>
        </row>
        <row r="545">
          <cell r="A545" t="str">
            <v>112804617X</v>
          </cell>
          <cell r="B545" t="str">
            <v>ERJ3RBD332V</v>
          </cell>
          <cell r="C545" t="str">
            <v>CT302</v>
          </cell>
          <cell r="D545" t="str">
            <v>SIIX</v>
          </cell>
          <cell r="E545">
            <v>2650</v>
          </cell>
        </row>
        <row r="546">
          <cell r="A546" t="str">
            <v>112804620X</v>
          </cell>
          <cell r="B546" t="str">
            <v>ERJ3RBD472V</v>
          </cell>
          <cell r="C546" t="str">
            <v>CT303</v>
          </cell>
          <cell r="D546" t="str">
            <v>SIIX</v>
          </cell>
          <cell r="E546">
            <v>9120</v>
          </cell>
        </row>
        <row r="547">
          <cell r="A547" t="str">
            <v>112804837X</v>
          </cell>
          <cell r="B547" t="str">
            <v>ERJ12ZYJ680U</v>
          </cell>
          <cell r="C547" t="str">
            <v>CT304</v>
          </cell>
          <cell r="D547" t="str">
            <v>SIIX</v>
          </cell>
          <cell r="E547">
            <v>2656</v>
          </cell>
        </row>
        <row r="548">
          <cell r="A548" t="str">
            <v>112805177X</v>
          </cell>
          <cell r="B548" t="str">
            <v>ERJ12ZYJ471U</v>
          </cell>
          <cell r="C548" t="str">
            <v>CT305</v>
          </cell>
          <cell r="D548" t="str">
            <v>SIIX</v>
          </cell>
          <cell r="E548">
            <v>100</v>
          </cell>
        </row>
        <row r="549">
          <cell r="A549" t="str">
            <v>112805232X</v>
          </cell>
          <cell r="B549" t="str">
            <v>ERJ12ZYJ182U</v>
          </cell>
          <cell r="C549" t="str">
            <v>CT306</v>
          </cell>
          <cell r="D549" t="str">
            <v>SIIX</v>
          </cell>
          <cell r="E549">
            <v>2878</v>
          </cell>
        </row>
        <row r="550">
          <cell r="A550" t="str">
            <v>112805584X</v>
          </cell>
          <cell r="B550" t="str">
            <v>ERJ3RBD331V</v>
          </cell>
          <cell r="C550" t="str">
            <v>CT307</v>
          </cell>
          <cell r="D550" t="str">
            <v>SIIX</v>
          </cell>
          <cell r="E550">
            <v>2884</v>
          </cell>
        </row>
        <row r="551">
          <cell r="A551">
            <v>1133245410</v>
          </cell>
          <cell r="B551" t="str">
            <v>KMEBP35VB22MTC04N 6.3x11</v>
          </cell>
          <cell r="C551" t="str">
            <v>SD041</v>
          </cell>
          <cell r="D551" t="str">
            <v>SIIX</v>
          </cell>
          <cell r="E551">
            <v>2650</v>
          </cell>
        </row>
        <row r="552">
          <cell r="A552" t="str">
            <v>111012677X</v>
          </cell>
          <cell r="B552" t="str">
            <v>2SB1188-QR  T100</v>
          </cell>
          <cell r="C552" t="str">
            <v>CT299</v>
          </cell>
          <cell r="D552" t="str">
            <v>SIIX</v>
          </cell>
          <cell r="E552">
            <v>8652</v>
          </cell>
        </row>
        <row r="553">
          <cell r="A553" t="str">
            <v>115511923X</v>
          </cell>
          <cell r="B553" t="str">
            <v>A6S-3102-P</v>
          </cell>
          <cell r="C553" t="str">
            <v>CT728</v>
          </cell>
          <cell r="D553" t="str">
            <v>SIIX</v>
          </cell>
          <cell r="E553">
            <v>2728</v>
          </cell>
        </row>
        <row r="554">
          <cell r="A554">
            <v>1232680080</v>
          </cell>
          <cell r="B554" t="str">
            <v>S4B-ZR</v>
          </cell>
          <cell r="C554" t="str">
            <v>SD042</v>
          </cell>
          <cell r="D554" t="str">
            <v>SIIX</v>
          </cell>
          <cell r="E554">
            <v>926</v>
          </cell>
        </row>
        <row r="555">
          <cell r="A555" t="str">
            <v>123362386X</v>
          </cell>
          <cell r="B555" t="str">
            <v>BM06B-SRSS-TB</v>
          </cell>
          <cell r="C555" t="str">
            <v>CT730</v>
          </cell>
          <cell r="D555" t="str">
            <v>SIIX</v>
          </cell>
          <cell r="E555">
            <v>5768</v>
          </cell>
        </row>
        <row r="556">
          <cell r="A556" t="str">
            <v>123362557X</v>
          </cell>
          <cell r="B556" t="str">
            <v>BM04B-SRSS-TB</v>
          </cell>
          <cell r="C556" t="str">
            <v>CT731</v>
          </cell>
          <cell r="D556" t="str">
            <v>SIIX</v>
          </cell>
          <cell r="E556">
            <v>5006</v>
          </cell>
        </row>
        <row r="557">
          <cell r="A557" t="str">
            <v>123362568X</v>
          </cell>
          <cell r="B557" t="str">
            <v>BM03B-SRSS-TB</v>
          </cell>
          <cell r="C557" t="str">
            <v>CT732</v>
          </cell>
          <cell r="D557" t="str">
            <v>SIIX</v>
          </cell>
          <cell r="E557">
            <v>5468</v>
          </cell>
        </row>
        <row r="558">
          <cell r="A558" t="str">
            <v>113328622X</v>
          </cell>
          <cell r="B558" t="str">
            <v>EEV-HB6.3V 22MF R-TAPING</v>
          </cell>
          <cell r="C558" t="str">
            <v>CT744</v>
          </cell>
          <cell r="D558" t="str">
            <v>SIIX</v>
          </cell>
          <cell r="E558">
            <v>222</v>
          </cell>
        </row>
        <row r="559">
          <cell r="A559" t="str">
            <v>111012253X</v>
          </cell>
          <cell r="B559" t="str">
            <v>2SA1576AT106S  ChipT</v>
          </cell>
          <cell r="C559" t="str">
            <v>CT327</v>
          </cell>
          <cell r="D559" t="str">
            <v>SIIX</v>
          </cell>
          <cell r="E559">
            <v>0</v>
          </cell>
        </row>
        <row r="560">
          <cell r="A560" t="str">
            <v>111024056X</v>
          </cell>
          <cell r="B560" t="str">
            <v>2SC4081T106S  ChipT</v>
          </cell>
          <cell r="C560" t="str">
            <v>CT326</v>
          </cell>
          <cell r="D560" t="str">
            <v>SIIX</v>
          </cell>
          <cell r="E560">
            <v>0</v>
          </cell>
        </row>
        <row r="561">
          <cell r="A561" t="str">
            <v>111041668X</v>
          </cell>
          <cell r="B561" t="str">
            <v>P0300SARP</v>
          </cell>
          <cell r="C561" t="str">
            <v>CT746</v>
          </cell>
          <cell r="D561" t="str">
            <v>SIIX</v>
          </cell>
          <cell r="E561">
            <v>150</v>
          </cell>
        </row>
        <row r="562">
          <cell r="A562" t="str">
            <v>111069527X</v>
          </cell>
          <cell r="B562" t="str">
            <v>AN77L12M</v>
          </cell>
          <cell r="C562" t="str">
            <v>CT325</v>
          </cell>
          <cell r="D562" t="str">
            <v>SIIX</v>
          </cell>
          <cell r="E562">
            <v>150</v>
          </cell>
        </row>
        <row r="563">
          <cell r="A563" t="str">
            <v>111069651X</v>
          </cell>
          <cell r="B563" t="str">
            <v>HA17385HRP TAPING</v>
          </cell>
          <cell r="C563" t="str">
            <v>CT741</v>
          </cell>
          <cell r="D563" t="str">
            <v>SIIX</v>
          </cell>
          <cell r="E563">
            <v>234</v>
          </cell>
        </row>
        <row r="564">
          <cell r="A564" t="str">
            <v>111070936X</v>
          </cell>
          <cell r="B564" t="str">
            <v>2SK1954-Z-E1</v>
          </cell>
          <cell r="C564" t="str">
            <v>CT324</v>
          </cell>
          <cell r="D564" t="str">
            <v>SIIX</v>
          </cell>
          <cell r="E564">
            <v>234</v>
          </cell>
        </row>
        <row r="565">
          <cell r="A565" t="str">
            <v>111070998X</v>
          </cell>
          <cell r="B565" t="str">
            <v>2SJ634                TAPING</v>
          </cell>
          <cell r="C565" t="str">
            <v>CT745</v>
          </cell>
          <cell r="D565" t="str">
            <v>SIIX</v>
          </cell>
          <cell r="E565">
            <v>0</v>
          </cell>
        </row>
        <row r="566">
          <cell r="A566" t="str">
            <v>111114678X</v>
          </cell>
          <cell r="B566" t="str">
            <v>TC7S00F CMOS TE85L Chip T</v>
          </cell>
          <cell r="C566" t="str">
            <v>CT323</v>
          </cell>
          <cell r="D566" t="str">
            <v>SIIX</v>
          </cell>
          <cell r="E566">
            <v>0</v>
          </cell>
        </row>
        <row r="567">
          <cell r="A567" t="str">
            <v>111231384X</v>
          </cell>
          <cell r="B567" t="str">
            <v>D1FL20U-4063</v>
          </cell>
          <cell r="C567" t="str">
            <v>CT322</v>
          </cell>
          <cell r="D567" t="str">
            <v>SIIX</v>
          </cell>
          <cell r="E567">
            <v>234</v>
          </cell>
        </row>
        <row r="568">
          <cell r="A568" t="str">
            <v>111231391X</v>
          </cell>
          <cell r="B568" t="str">
            <v>D1FS6-4063</v>
          </cell>
          <cell r="C568" t="str">
            <v>CT321</v>
          </cell>
          <cell r="D568" t="str">
            <v>SIIX</v>
          </cell>
          <cell r="E568">
            <v>1170</v>
          </cell>
        </row>
        <row r="569">
          <cell r="A569" t="str">
            <v>112068752X</v>
          </cell>
          <cell r="B569" t="str">
            <v>RH03ADC13X</v>
          </cell>
          <cell r="C569" t="str">
            <v>CT320</v>
          </cell>
          <cell r="D569" t="str">
            <v>SIIX</v>
          </cell>
          <cell r="E569">
            <v>468</v>
          </cell>
        </row>
        <row r="570">
          <cell r="A570" t="str">
            <v>112804976X</v>
          </cell>
          <cell r="B570" t="str">
            <v>ERJ12ZYJ4R7U</v>
          </cell>
          <cell r="C570" t="str">
            <v>CT319</v>
          </cell>
          <cell r="D570" t="str">
            <v>SIIX</v>
          </cell>
          <cell r="E570">
            <v>150</v>
          </cell>
        </row>
        <row r="571">
          <cell r="A571" t="str">
            <v>112805016X</v>
          </cell>
          <cell r="B571" t="str">
            <v>ERJ12ZYJ100U</v>
          </cell>
          <cell r="C571" t="str">
            <v>CT318</v>
          </cell>
          <cell r="D571" t="str">
            <v>SIIX</v>
          </cell>
          <cell r="E571">
            <v>240</v>
          </cell>
        </row>
        <row r="572">
          <cell r="A572" t="str">
            <v>112805632X</v>
          </cell>
          <cell r="B572" t="str">
            <v>ERJ3RBD 821V</v>
          </cell>
          <cell r="C572" t="str">
            <v>CT317</v>
          </cell>
          <cell r="D572" t="str">
            <v>SIIX</v>
          </cell>
          <cell r="E572">
            <v>0</v>
          </cell>
        </row>
        <row r="573">
          <cell r="A573" t="str">
            <v>112805658X</v>
          </cell>
          <cell r="B573" t="str">
            <v>ERJ3RBD152V</v>
          </cell>
          <cell r="C573" t="str">
            <v>CT316</v>
          </cell>
          <cell r="D573" t="str">
            <v>SIIX</v>
          </cell>
          <cell r="E573">
            <v>0</v>
          </cell>
        </row>
        <row r="574">
          <cell r="A574" t="str">
            <v>112805959X</v>
          </cell>
          <cell r="B574" t="str">
            <v>SR73 2ET 0.47Ω(J)　TAPING</v>
          </cell>
          <cell r="C574" t="str">
            <v>CT328</v>
          </cell>
          <cell r="D574" t="str">
            <v>SIIX</v>
          </cell>
          <cell r="E574">
            <v>234</v>
          </cell>
        </row>
        <row r="575">
          <cell r="A575" t="str">
            <v>113405947X</v>
          </cell>
          <cell r="B575" t="str">
            <v>C1608JO1A474KT</v>
          </cell>
          <cell r="C575" t="str">
            <v>CT314</v>
          </cell>
          <cell r="D575" t="str">
            <v>SIIX</v>
          </cell>
          <cell r="E575">
            <v>234</v>
          </cell>
        </row>
        <row r="576">
          <cell r="A576" t="str">
            <v>113407435X</v>
          </cell>
          <cell r="B576" t="str">
            <v>GRM31BR72J222KW01L 630V 2200PF</v>
          </cell>
          <cell r="C576" t="str">
            <v>CT313</v>
          </cell>
          <cell r="D576" t="str">
            <v>SIIX</v>
          </cell>
          <cell r="E576">
            <v>702</v>
          </cell>
        </row>
        <row r="577">
          <cell r="A577" t="str">
            <v>113407442X</v>
          </cell>
          <cell r="B577" t="str">
            <v>GRM32DR72A224KW01L 100V 0.22MF</v>
          </cell>
          <cell r="C577" t="str">
            <v>CT312</v>
          </cell>
          <cell r="D577" t="str">
            <v>SIIX</v>
          </cell>
          <cell r="E577">
            <v>468</v>
          </cell>
        </row>
        <row r="578">
          <cell r="A578" t="str">
            <v>113420900X</v>
          </cell>
          <cell r="B578" t="str">
            <v>20SVP 10MF OSｺﾝ</v>
          </cell>
          <cell r="C578" t="str">
            <v>CT742</v>
          </cell>
          <cell r="D578" t="str">
            <v>SIIX</v>
          </cell>
          <cell r="E578">
            <v>0</v>
          </cell>
        </row>
        <row r="579">
          <cell r="A579" t="str">
            <v>114194800X</v>
          </cell>
          <cell r="B579" t="str">
            <v>NL322522T-2R2J Chip T</v>
          </cell>
          <cell r="C579" t="str">
            <v>CT311</v>
          </cell>
          <cell r="D579" t="str">
            <v>SIIX</v>
          </cell>
          <cell r="E579">
            <v>150</v>
          </cell>
        </row>
        <row r="580">
          <cell r="A580" t="str">
            <v>114199409X</v>
          </cell>
          <cell r="B580" t="str">
            <v>SLF7045T-471MR22</v>
          </cell>
          <cell r="C580" t="str">
            <v>CT736</v>
          </cell>
          <cell r="D580" t="str">
            <v>SIIX</v>
          </cell>
          <cell r="E580">
            <v>0</v>
          </cell>
        </row>
        <row r="581">
          <cell r="A581">
            <v>1154050330</v>
          </cell>
          <cell r="B581" t="str">
            <v>HTM001</v>
          </cell>
          <cell r="C581" t="str">
            <v>SO025</v>
          </cell>
          <cell r="D581" t="str">
            <v>SIIX</v>
          </cell>
          <cell r="E581">
            <v>234</v>
          </cell>
        </row>
        <row r="582">
          <cell r="A582" t="str">
            <v>123362371X</v>
          </cell>
          <cell r="B582" t="str">
            <v>BM02B-SRSS-TB</v>
          </cell>
          <cell r="C582" t="str">
            <v>CT734</v>
          </cell>
          <cell r="D582" t="str">
            <v>SIIX</v>
          </cell>
          <cell r="E582">
            <v>656</v>
          </cell>
        </row>
        <row r="583">
          <cell r="A583" t="str">
            <v>123363011X</v>
          </cell>
          <cell r="B583" t="str">
            <v>BM09B-SRSS-TB</v>
          </cell>
          <cell r="C583" t="str">
            <v>CT733</v>
          </cell>
          <cell r="D583" t="str">
            <v>SIIX</v>
          </cell>
          <cell r="E583">
            <v>300</v>
          </cell>
        </row>
        <row r="584">
          <cell r="A584" t="str">
            <v>111231524X</v>
          </cell>
          <cell r="B584" t="str">
            <v>RR264M-400              TAPING</v>
          </cell>
          <cell r="D584" t="str">
            <v>SIIX</v>
          </cell>
          <cell r="E584">
            <v>84</v>
          </cell>
        </row>
        <row r="585">
          <cell r="B585" t="str">
            <v>＊＊＊</v>
          </cell>
          <cell r="E585">
            <v>0</v>
          </cell>
        </row>
        <row r="586">
          <cell r="B586" t="str">
            <v>＊＊＊</v>
          </cell>
          <cell r="E586">
            <v>0</v>
          </cell>
        </row>
        <row r="587">
          <cell r="A587" t="str">
            <v>100031821B</v>
          </cell>
          <cell r="B587" t="str">
            <v>Switching  Power Supply RPS-7240</v>
          </cell>
          <cell r="C587" t="str">
            <v>SN006</v>
          </cell>
          <cell r="D587" t="str">
            <v>SIIX OSAKA</v>
          </cell>
          <cell r="E587">
            <v>60</v>
          </cell>
        </row>
        <row r="588">
          <cell r="A588">
            <v>1133287320</v>
          </cell>
          <cell r="B588" t="str">
            <v>YXF 10V 220MF</v>
          </cell>
          <cell r="C588" t="str">
            <v>SB018</v>
          </cell>
          <cell r="D588" t="str">
            <v>SIIX OSAKA</v>
          </cell>
          <cell r="E588">
            <v>660</v>
          </cell>
        </row>
        <row r="589">
          <cell r="A589">
            <v>1133288110</v>
          </cell>
          <cell r="B589" t="str">
            <v>YXF 10V 470MF</v>
          </cell>
          <cell r="C589" t="str">
            <v>SB006</v>
          </cell>
          <cell r="D589" t="str">
            <v>SIIX OSAKA</v>
          </cell>
          <cell r="E589">
            <v>60</v>
          </cell>
        </row>
        <row r="590">
          <cell r="A590">
            <v>1133288390</v>
          </cell>
          <cell r="B590" t="str">
            <v>YXF 25V 470MF</v>
          </cell>
          <cell r="C590" t="str">
            <v>SA038</v>
          </cell>
          <cell r="D590" t="str">
            <v>SIIX OSAKA</v>
          </cell>
          <cell r="E590">
            <v>60</v>
          </cell>
        </row>
        <row r="591">
          <cell r="A591">
            <v>1133288840</v>
          </cell>
          <cell r="B591" t="str">
            <v>CE04 YXF 10V1000MF</v>
          </cell>
          <cell r="C591" t="str">
            <v>SB008</v>
          </cell>
          <cell r="D591" t="str">
            <v>SIIX OSAKA</v>
          </cell>
          <cell r="E591">
            <v>153</v>
          </cell>
        </row>
        <row r="592">
          <cell r="A592">
            <v>1133290160</v>
          </cell>
          <cell r="B592" t="str">
            <v>YXF 35V 1000MF</v>
          </cell>
          <cell r="C592" t="str">
            <v>SB026</v>
          </cell>
          <cell r="D592" t="str">
            <v>SIIX OSAKA</v>
          </cell>
          <cell r="E592">
            <v>360</v>
          </cell>
        </row>
        <row r="593">
          <cell r="A593">
            <v>1133290290</v>
          </cell>
          <cell r="B593" t="str">
            <v>NXA 35V 470MF</v>
          </cell>
          <cell r="C593" t="str">
            <v>SC016</v>
          </cell>
          <cell r="D593" t="str">
            <v>SIIX OSAKA</v>
          </cell>
          <cell r="E593">
            <v>240</v>
          </cell>
        </row>
        <row r="594">
          <cell r="A594">
            <v>1133290610</v>
          </cell>
          <cell r="B594" t="str">
            <v>YXG 35V560MF</v>
          </cell>
          <cell r="C594" t="str">
            <v>SC014</v>
          </cell>
          <cell r="D594" t="str">
            <v>SIIX OSAKA</v>
          </cell>
          <cell r="E594">
            <v>300</v>
          </cell>
        </row>
        <row r="595">
          <cell r="A595">
            <v>1133295390</v>
          </cell>
          <cell r="B595" t="str">
            <v>YXF 25V 100MF</v>
          </cell>
          <cell r="C595" t="str">
            <v>SB011</v>
          </cell>
          <cell r="D595" t="str">
            <v>SIIX OSAKA</v>
          </cell>
          <cell r="E595">
            <v>240</v>
          </cell>
        </row>
        <row r="596">
          <cell r="A596">
            <v>1133295910</v>
          </cell>
          <cell r="B596" t="str">
            <v>CE04 MH7 16V 100MF</v>
          </cell>
          <cell r="C596" t="str">
            <v>SB022</v>
          </cell>
          <cell r="D596" t="str">
            <v>SIIX OSAKA</v>
          </cell>
          <cell r="E596">
            <v>960</v>
          </cell>
        </row>
        <row r="597">
          <cell r="A597">
            <v>1133296940</v>
          </cell>
          <cell r="B597" t="str">
            <v>ZA 16V470MF</v>
          </cell>
          <cell r="C597" t="str">
            <v>SB020</v>
          </cell>
          <cell r="D597" t="str">
            <v>SIIX OSAKA</v>
          </cell>
          <cell r="E597">
            <v>270</v>
          </cell>
        </row>
        <row r="598">
          <cell r="A598">
            <v>1133298740</v>
          </cell>
          <cell r="B598" t="str">
            <v>YXF 16V 1000MF</v>
          </cell>
          <cell r="C598" t="str">
            <v>SC012</v>
          </cell>
          <cell r="D598" t="str">
            <v>SIIX OSAKA</v>
          </cell>
          <cell r="E598">
            <v>600</v>
          </cell>
        </row>
        <row r="599">
          <cell r="A599">
            <v>1133298890</v>
          </cell>
          <cell r="B599" t="str">
            <v>YXF 35V 470MF</v>
          </cell>
          <cell r="C599" t="str">
            <v>SB024</v>
          </cell>
          <cell r="D599" t="str">
            <v>SIIX OSAKA</v>
          </cell>
          <cell r="E599">
            <v>12220</v>
          </cell>
        </row>
        <row r="600">
          <cell r="A600" t="str">
            <v>113327807X</v>
          </cell>
          <cell r="B600" t="str">
            <v>RGV 50V 1MF 12 Tape</v>
          </cell>
          <cell r="C600" t="str">
            <v>CT655</v>
          </cell>
          <cell r="D600" t="str">
            <v>SIIX OSAKA</v>
          </cell>
          <cell r="E600">
            <v>1911</v>
          </cell>
        </row>
        <row r="601">
          <cell r="A601">
            <v>1133295460</v>
          </cell>
          <cell r="B601" t="str">
            <v>NXA 25V 470MF BP</v>
          </cell>
          <cell r="C601" t="str">
            <v>SB037</v>
          </cell>
          <cell r="D601" t="str">
            <v>SIIX OSAKA</v>
          </cell>
          <cell r="E601">
            <v>1602</v>
          </cell>
        </row>
        <row r="602">
          <cell r="A602" t="str">
            <v>113329603X</v>
          </cell>
          <cell r="B602" t="str">
            <v>RGV 35V  22MF   16MM Tape</v>
          </cell>
          <cell r="C602" t="str">
            <v>CT663</v>
          </cell>
          <cell r="D602" t="str">
            <v>SIIX OSAKA</v>
          </cell>
          <cell r="E602">
            <v>6066</v>
          </cell>
        </row>
        <row r="603">
          <cell r="A603" t="str">
            <v>113329614X</v>
          </cell>
          <cell r="B603" t="str">
            <v>RGV 50V  47MF Tape</v>
          </cell>
          <cell r="C603" t="str">
            <v>CT664</v>
          </cell>
          <cell r="D603" t="str">
            <v>SIIX OSAKA</v>
          </cell>
          <cell r="E603">
            <v>840</v>
          </cell>
        </row>
        <row r="604">
          <cell r="A604" t="str">
            <v>113329627X</v>
          </cell>
          <cell r="B604" t="str">
            <v>RGV 25V 100MF Tape</v>
          </cell>
          <cell r="C604" t="str">
            <v>CT665</v>
          </cell>
          <cell r="D604" t="str">
            <v>SIIX OSAKA</v>
          </cell>
          <cell r="E604">
            <v>11796</v>
          </cell>
        </row>
        <row r="605">
          <cell r="A605" t="str">
            <v>113329632X</v>
          </cell>
          <cell r="B605" t="str">
            <v>RGV 16V 470MF Tape</v>
          </cell>
          <cell r="C605" t="str">
            <v>CT666</v>
          </cell>
          <cell r="D605" t="str">
            <v>SIIX OSAKA</v>
          </cell>
          <cell r="E605">
            <v>1020</v>
          </cell>
        </row>
        <row r="606">
          <cell r="A606" t="str">
            <v>113329649X</v>
          </cell>
          <cell r="B606" t="str">
            <v>RZV 16V 47MF Tape</v>
          </cell>
          <cell r="C606" t="str">
            <v>CT667</v>
          </cell>
          <cell r="D606" t="str">
            <v>SIIX OSAKA</v>
          </cell>
          <cell r="E606">
            <v>120</v>
          </cell>
        </row>
        <row r="607">
          <cell r="A607" t="str">
            <v>113329940X</v>
          </cell>
          <cell r="B607" t="str">
            <v>RGV 16V   10MF  12 Tape</v>
          </cell>
          <cell r="C607" t="str">
            <v>CT670</v>
          </cell>
          <cell r="D607" t="str">
            <v>SIIX OSAKA</v>
          </cell>
          <cell r="E607">
            <v>8434</v>
          </cell>
        </row>
        <row r="608">
          <cell r="A608" t="str">
            <v>113420056X</v>
          </cell>
          <cell r="B608" t="str">
            <v>RGV 50V  2.2MF 12 Tape</v>
          </cell>
          <cell r="C608" t="str">
            <v>CT671</v>
          </cell>
          <cell r="D608" t="str">
            <v>SIIX OSAKA</v>
          </cell>
          <cell r="E608">
            <v>999</v>
          </cell>
        </row>
        <row r="609">
          <cell r="A609">
            <v>1133288240</v>
          </cell>
          <cell r="B609" t="str">
            <v>YXF 16V 100MF</v>
          </cell>
          <cell r="C609" t="str">
            <v>SB045</v>
          </cell>
          <cell r="D609" t="str">
            <v>SIIX OSAKA</v>
          </cell>
          <cell r="E609">
            <v>0</v>
          </cell>
        </row>
        <row r="610">
          <cell r="A610">
            <v>1133288550</v>
          </cell>
          <cell r="B610" t="str">
            <v>CE04 YXF 16V 470MF</v>
          </cell>
          <cell r="C610" t="str">
            <v>SB044</v>
          </cell>
          <cell r="D610" t="str">
            <v>SIIX OSAKA</v>
          </cell>
          <cell r="E610">
            <v>0</v>
          </cell>
        </row>
        <row r="611">
          <cell r="A611" t="str">
            <v>113329960X</v>
          </cell>
          <cell r="B611" t="str">
            <v>RGV 6.3V  22MF    12 Tape</v>
          </cell>
          <cell r="C611" t="str">
            <v>CT702</v>
          </cell>
          <cell r="D611" t="str">
            <v>SIIX OSAKA</v>
          </cell>
          <cell r="E611">
            <v>2662</v>
          </cell>
        </row>
        <row r="612">
          <cell r="A612" t="str">
            <v>113420012X</v>
          </cell>
          <cell r="B612" t="str">
            <v>RGV 25V  4.7MF    12 Tape</v>
          </cell>
          <cell r="C612" t="str">
            <v>CT703</v>
          </cell>
          <cell r="D612" t="str">
            <v>SIIX OSAKA</v>
          </cell>
          <cell r="E612">
            <v>590</v>
          </cell>
        </row>
        <row r="613">
          <cell r="A613">
            <v>1134239690</v>
          </cell>
          <cell r="B613" t="str">
            <v>NXA 10V1000MF BP</v>
          </cell>
          <cell r="C613" t="str">
            <v>SC027</v>
          </cell>
          <cell r="D613" t="str">
            <v>SIIX OSAKA</v>
          </cell>
          <cell r="E613">
            <v>5510</v>
          </cell>
        </row>
        <row r="614">
          <cell r="A614">
            <v>1133288660</v>
          </cell>
          <cell r="B614" t="str">
            <v>CE04 YXF 50V 10MF</v>
          </cell>
          <cell r="C614" t="str">
            <v>SD043</v>
          </cell>
          <cell r="D614" t="str">
            <v>SIIX OSAKA</v>
          </cell>
          <cell r="E614">
            <v>2500</v>
          </cell>
        </row>
        <row r="615">
          <cell r="A615" t="str">
            <v>113420825X</v>
          </cell>
          <cell r="B615" t="str">
            <v>RGV 35V 100MF</v>
          </cell>
          <cell r="C615" t="str">
            <v>CT723</v>
          </cell>
          <cell r="D615" t="str">
            <v>SIIX OSAKA</v>
          </cell>
          <cell r="E615">
            <v>5300</v>
          </cell>
        </row>
        <row r="616">
          <cell r="A616" t="str">
            <v>113423972X</v>
          </cell>
          <cell r="B616" t="str">
            <v>RGV 50V 10MF            TAPING</v>
          </cell>
          <cell r="C616" t="str">
            <v>CT738</v>
          </cell>
          <cell r="D616" t="str">
            <v>SIIX OSAKA</v>
          </cell>
          <cell r="E616">
            <v>300</v>
          </cell>
        </row>
        <row r="617">
          <cell r="B617" t="str">
            <v>＊＊＊</v>
          </cell>
          <cell r="E617">
            <v>0</v>
          </cell>
        </row>
        <row r="618">
          <cell r="B618" t="str">
            <v>＊＊＊</v>
          </cell>
          <cell r="E618">
            <v>0</v>
          </cell>
        </row>
        <row r="619">
          <cell r="B619" t="str">
            <v>＊＊＊</v>
          </cell>
          <cell r="E619">
            <v>0</v>
          </cell>
        </row>
        <row r="620">
          <cell r="A620">
            <v>1011645390</v>
          </cell>
          <cell r="B620" t="str">
            <v>CP10A Front Panel Chassis</v>
          </cell>
          <cell r="C620" t="str">
            <v>SJ015</v>
          </cell>
          <cell r="D620" t="str">
            <v>MAIN FIRST</v>
          </cell>
          <cell r="E620">
            <v>120</v>
          </cell>
        </row>
        <row r="621">
          <cell r="A621">
            <v>1011645460</v>
          </cell>
          <cell r="B621" t="str">
            <v>CP40SA Front Panel Chassis</v>
          </cell>
          <cell r="C621" t="str">
            <v>SL014</v>
          </cell>
          <cell r="D621" t="str">
            <v>MAIN FIRST</v>
          </cell>
          <cell r="E621">
            <v>150</v>
          </cell>
        </row>
        <row r="622">
          <cell r="A622">
            <v>1011645550</v>
          </cell>
          <cell r="B622" t="str">
            <v>CP10AL Chassis</v>
          </cell>
          <cell r="C622" t="str">
            <v>SV001</v>
          </cell>
          <cell r="D622" t="str">
            <v>MAIN FIRST</v>
          </cell>
          <cell r="E622">
            <v>120</v>
          </cell>
        </row>
        <row r="623">
          <cell r="A623">
            <v>1011645660</v>
          </cell>
          <cell r="B623" t="str">
            <v>CP40L Chassis</v>
          </cell>
          <cell r="C623" t="str">
            <v>SV002</v>
          </cell>
          <cell r="D623" t="str">
            <v>MAIN FIRST</v>
          </cell>
          <cell r="E623">
            <v>150</v>
          </cell>
        </row>
        <row r="624">
          <cell r="A624">
            <v>1011645790</v>
          </cell>
          <cell r="B624" t="str">
            <v>CMS40P Chassis</v>
          </cell>
          <cell r="C624" t="str">
            <v>SV003</v>
          </cell>
          <cell r="D624" t="str">
            <v>MAIN FIRST</v>
          </cell>
          <cell r="E624">
            <v>60</v>
          </cell>
        </row>
        <row r="625">
          <cell r="A625">
            <v>1011645840</v>
          </cell>
          <cell r="B625" t="str">
            <v>CMS40P Panel Chassis</v>
          </cell>
          <cell r="C625" t="str">
            <v>SH002</v>
          </cell>
          <cell r="D625" t="str">
            <v>MAIN FIRST</v>
          </cell>
          <cell r="E625">
            <v>60</v>
          </cell>
        </row>
        <row r="626">
          <cell r="A626">
            <v>1012147220</v>
          </cell>
          <cell r="B626" t="str">
            <v>CMS40P Case Color Steel</v>
          </cell>
          <cell r="C626" t="str">
            <v>SS003</v>
          </cell>
          <cell r="D626" t="str">
            <v>MAIN FIRST</v>
          </cell>
          <cell r="E626">
            <v>60</v>
          </cell>
        </row>
        <row r="627">
          <cell r="A627">
            <v>1012147370</v>
          </cell>
          <cell r="B627" t="str">
            <v xml:space="preserve">CP10AL Case </v>
          </cell>
          <cell r="C627" t="str">
            <v>SS001</v>
          </cell>
          <cell r="D627" t="str">
            <v>MAIN FIRST</v>
          </cell>
          <cell r="E627">
            <v>120</v>
          </cell>
        </row>
        <row r="628">
          <cell r="A628">
            <v>1012147440</v>
          </cell>
          <cell r="B628" t="str">
            <v xml:space="preserve">CP40L Case </v>
          </cell>
          <cell r="C628" t="str">
            <v>SS002</v>
          </cell>
          <cell r="D628" t="str">
            <v>MAIN FIRST</v>
          </cell>
          <cell r="E628">
            <v>150</v>
          </cell>
        </row>
        <row r="629">
          <cell r="A629">
            <v>1013532780</v>
          </cell>
          <cell r="B629" t="str">
            <v>CP10A Rear Panel</v>
          </cell>
          <cell r="C629" t="str">
            <v>PA001</v>
          </cell>
          <cell r="D629" t="str">
            <v>MAIN FIRST</v>
          </cell>
          <cell r="E629">
            <v>120</v>
          </cell>
        </row>
        <row r="630">
          <cell r="A630">
            <v>1013532830</v>
          </cell>
          <cell r="B630" t="str">
            <v>CP40L Rear Panel</v>
          </cell>
          <cell r="C630" t="str">
            <v>PA002</v>
          </cell>
          <cell r="D630" t="str">
            <v>MAIN FIRST</v>
          </cell>
          <cell r="E630">
            <v>120</v>
          </cell>
        </row>
        <row r="631">
          <cell r="A631">
            <v>1013532900</v>
          </cell>
          <cell r="B631" t="str">
            <v>CP40SAL Rear Panel</v>
          </cell>
          <cell r="C631" t="str">
            <v>PA003</v>
          </cell>
          <cell r="D631" t="str">
            <v>MAIN FIRST</v>
          </cell>
          <cell r="E631">
            <v>30</v>
          </cell>
        </row>
        <row r="632">
          <cell r="A632">
            <v>1013533060</v>
          </cell>
          <cell r="B632" t="str">
            <v>CMS40P Rear Panel</v>
          </cell>
          <cell r="C632" t="str">
            <v>PA004</v>
          </cell>
          <cell r="D632" t="str">
            <v>MAIN FIRST</v>
          </cell>
          <cell r="E632">
            <v>0</v>
          </cell>
        </row>
        <row r="633">
          <cell r="A633">
            <v>1013533170</v>
          </cell>
          <cell r="B633" t="str">
            <v>CMS40P Setting Panel</v>
          </cell>
          <cell r="C633" t="str">
            <v>PA006</v>
          </cell>
          <cell r="D633" t="str">
            <v>MAIN FIRST</v>
          </cell>
          <cell r="E633">
            <v>60</v>
          </cell>
        </row>
        <row r="634">
          <cell r="A634">
            <v>1013533200</v>
          </cell>
          <cell r="B634" t="str">
            <v>CMC0150 Rear Panel</v>
          </cell>
          <cell r="C634" t="str">
            <v>PA005</v>
          </cell>
          <cell r="D634" t="str">
            <v>MAIN FIRST</v>
          </cell>
          <cell r="E634">
            <v>60</v>
          </cell>
        </row>
        <row r="635">
          <cell r="A635">
            <v>1023189680</v>
          </cell>
          <cell r="B635" t="str">
            <v>C-MS8 IEC Bracket</v>
          </cell>
          <cell r="C635" t="str">
            <v>SK003</v>
          </cell>
          <cell r="D635" t="str">
            <v>MAIN FIRST</v>
          </cell>
          <cell r="E635">
            <v>150</v>
          </cell>
        </row>
        <row r="636">
          <cell r="A636">
            <v>1011648290</v>
          </cell>
          <cell r="B636" t="str">
            <v>CMS91D Chassis</v>
          </cell>
          <cell r="C636" t="str">
            <v>SV004</v>
          </cell>
          <cell r="D636" t="str">
            <v>MAIN FIRST</v>
          </cell>
          <cell r="E636">
            <v>64</v>
          </cell>
        </row>
        <row r="637">
          <cell r="A637">
            <v>1011648410</v>
          </cell>
          <cell r="B637" t="str">
            <v>CMS161D Chassis</v>
          </cell>
          <cell r="C637" t="str">
            <v>SV005</v>
          </cell>
          <cell r="D637" t="str">
            <v>MAIN FIRST</v>
          </cell>
          <cell r="E637">
            <v>29</v>
          </cell>
        </row>
        <row r="638">
          <cell r="A638">
            <v>1012150860</v>
          </cell>
          <cell r="B638" t="str">
            <v>CMS161D Case</v>
          </cell>
          <cell r="C638" t="str">
            <v>SS005</v>
          </cell>
          <cell r="D638" t="str">
            <v>MAIN FIRST</v>
          </cell>
          <cell r="E638">
            <v>29</v>
          </cell>
        </row>
        <row r="639">
          <cell r="A639">
            <v>1012150710</v>
          </cell>
          <cell r="B639" t="str">
            <v>CMS91D Case</v>
          </cell>
          <cell r="C639" t="str">
            <v>SS004</v>
          </cell>
          <cell r="D639" t="str">
            <v>MAIN FIRST</v>
          </cell>
          <cell r="E639">
            <v>564</v>
          </cell>
        </row>
        <row r="640">
          <cell r="A640">
            <v>1011649280</v>
          </cell>
          <cell r="B640" t="str">
            <v>CPV09 Chassis</v>
          </cell>
          <cell r="C640" t="str">
            <v>SV006</v>
          </cell>
          <cell r="D640" t="str">
            <v>MAIN FIRST</v>
          </cell>
          <cell r="E640">
            <v>640</v>
          </cell>
        </row>
        <row r="641">
          <cell r="A641">
            <v>1012153210</v>
          </cell>
          <cell r="B641" t="str">
            <v>S2950 Case sand grey painting</v>
          </cell>
          <cell r="C641" t="str">
            <v>SS007</v>
          </cell>
          <cell r="D641" t="str">
            <v>MAIN FIRST</v>
          </cell>
          <cell r="E641">
            <v>0</v>
          </cell>
        </row>
        <row r="642">
          <cell r="A642">
            <v>1012153180</v>
          </cell>
          <cell r="B642" t="str">
            <v>ZPCD901J Case cool grey painting</v>
          </cell>
          <cell r="C642" t="str">
            <v>SS008</v>
          </cell>
          <cell r="D642" t="str">
            <v>MAIN FIRST</v>
          </cell>
          <cell r="E642">
            <v>140</v>
          </cell>
        </row>
        <row r="643">
          <cell r="B643" t="str">
            <v>＊＊＊</v>
          </cell>
          <cell r="E643">
            <v>0</v>
          </cell>
        </row>
        <row r="644">
          <cell r="B644" t="str">
            <v>＊＊＊</v>
          </cell>
          <cell r="E644">
            <v>0</v>
          </cell>
        </row>
        <row r="645">
          <cell r="A645">
            <v>1010475400</v>
          </cell>
          <cell r="B645" t="str">
            <v>CP10AL Front Panel</v>
          </cell>
          <cell r="C645" t="str">
            <v>SJ014</v>
          </cell>
          <cell r="D645" t="str">
            <v>東電企業</v>
          </cell>
          <cell r="E645">
            <v>120</v>
          </cell>
        </row>
        <row r="646">
          <cell r="A646" t="str">
            <v>101047559A</v>
          </cell>
          <cell r="B646" t="str">
            <v>CP40L Front Panel</v>
          </cell>
          <cell r="C646" t="str">
            <v>SK001</v>
          </cell>
          <cell r="D646" t="str">
            <v>東電企業</v>
          </cell>
          <cell r="E646">
            <v>120</v>
          </cell>
        </row>
        <row r="647">
          <cell r="A647">
            <v>1010475600</v>
          </cell>
          <cell r="B647" t="str">
            <v>CP40SAL Front Panel</v>
          </cell>
          <cell r="C647" t="str">
            <v>SL012</v>
          </cell>
          <cell r="D647" t="str">
            <v>東電企業</v>
          </cell>
          <cell r="E647">
            <v>30</v>
          </cell>
        </row>
        <row r="648">
          <cell r="A648">
            <v>1010479190</v>
          </cell>
          <cell r="B648" t="str">
            <v>CMS40P Front Panel</v>
          </cell>
          <cell r="C648" t="str">
            <v>PA007</v>
          </cell>
          <cell r="D648" t="str">
            <v>東電企業</v>
          </cell>
          <cell r="E648">
            <v>60</v>
          </cell>
        </row>
        <row r="649">
          <cell r="A649">
            <v>1010845500</v>
          </cell>
          <cell r="B649" t="str">
            <v>Heat Sink 2511-50</v>
          </cell>
          <cell r="C649" t="str">
            <v>SB029</v>
          </cell>
          <cell r="D649" t="str">
            <v>東電企業</v>
          </cell>
          <cell r="E649">
            <v>240</v>
          </cell>
        </row>
        <row r="650">
          <cell r="A650">
            <v>1020215360</v>
          </cell>
          <cell r="B650" t="str">
            <v>RCM-6 PCB Support</v>
          </cell>
          <cell r="C650" t="str">
            <v>SJ005</v>
          </cell>
          <cell r="D650" t="str">
            <v>東電企業</v>
          </cell>
          <cell r="E650">
            <v>480</v>
          </cell>
        </row>
        <row r="651">
          <cell r="A651">
            <v>1020215520</v>
          </cell>
          <cell r="B651" t="str">
            <v>RCM-8 PCB Support</v>
          </cell>
          <cell r="C651" t="str">
            <v>SL005</v>
          </cell>
          <cell r="D651" t="str">
            <v>東電企業</v>
          </cell>
          <cell r="E651">
            <v>1500</v>
          </cell>
        </row>
        <row r="652">
          <cell r="A652">
            <v>1020243620</v>
          </cell>
          <cell r="B652" t="str">
            <v>Support M3*8*5.5</v>
          </cell>
          <cell r="C652" t="str">
            <v>SL010</v>
          </cell>
          <cell r="D652" t="str">
            <v>東電企業</v>
          </cell>
          <cell r="E652">
            <v>300</v>
          </cell>
        </row>
        <row r="653">
          <cell r="A653">
            <v>1020235920</v>
          </cell>
          <cell r="B653" t="str">
            <v>Support M3*10*5.5</v>
          </cell>
          <cell r="C653" t="str">
            <v>SL008</v>
          </cell>
          <cell r="D653" t="str">
            <v>東電企業</v>
          </cell>
          <cell r="E653">
            <v>1308</v>
          </cell>
        </row>
        <row r="654">
          <cell r="A654">
            <v>1021511230</v>
          </cell>
          <cell r="B654" t="str">
            <v>D4 Knob Guide Black</v>
          </cell>
          <cell r="C654" t="str">
            <v>SL003</v>
          </cell>
          <cell r="D654" t="str">
            <v>東電企業</v>
          </cell>
          <cell r="E654">
            <v>330</v>
          </cell>
        </row>
        <row r="655">
          <cell r="A655">
            <v>1021522050</v>
          </cell>
          <cell r="B655" t="str">
            <v xml:space="preserve">WT760 Knob Joint </v>
          </cell>
          <cell r="C655" t="str">
            <v>SJ006</v>
          </cell>
          <cell r="D655" t="str">
            <v>東電企業</v>
          </cell>
          <cell r="E655">
            <v>853</v>
          </cell>
        </row>
        <row r="656">
          <cell r="A656">
            <v>1022173770</v>
          </cell>
          <cell r="B656" t="str">
            <v>E1231 SW Pixing Plate</v>
          </cell>
          <cell r="C656" t="str">
            <v>SJ007</v>
          </cell>
          <cell r="D656" t="str">
            <v>東電企業</v>
          </cell>
          <cell r="E656">
            <v>853</v>
          </cell>
        </row>
        <row r="657">
          <cell r="A657" t="str">
            <v>V060300130</v>
          </cell>
          <cell r="B657" t="str">
            <v>+Bind 3X8 FE ZNC</v>
          </cell>
          <cell r="C657" t="str">
            <v>SD019</v>
          </cell>
          <cell r="D657" t="str">
            <v>東電企業</v>
          </cell>
          <cell r="E657">
            <v>1530</v>
          </cell>
        </row>
        <row r="658">
          <cell r="A658" t="str">
            <v>V060300260</v>
          </cell>
          <cell r="B658" t="str">
            <v>+Bind 4X10 FE ZNC</v>
          </cell>
          <cell r="C658" t="str">
            <v>SD008</v>
          </cell>
          <cell r="D658" t="str">
            <v>東電企業</v>
          </cell>
          <cell r="E658">
            <v>480</v>
          </cell>
        </row>
        <row r="659">
          <cell r="A659" t="str">
            <v>V060300310</v>
          </cell>
          <cell r="B659" t="str">
            <v>+Bind 4X15 FE ZNC</v>
          </cell>
          <cell r="C659" t="str">
            <v>SD007</v>
          </cell>
          <cell r="D659" t="str">
            <v>東電企業</v>
          </cell>
          <cell r="E659">
            <v>293</v>
          </cell>
        </row>
        <row r="660">
          <cell r="A660">
            <v>1110831650</v>
          </cell>
          <cell r="B660" t="str">
            <v>MO34PC LED(RED)</v>
          </cell>
          <cell r="C660" t="str">
            <v>SB012</v>
          </cell>
          <cell r="D660" t="str">
            <v>東電企業</v>
          </cell>
          <cell r="E660">
            <v>750</v>
          </cell>
        </row>
        <row r="661">
          <cell r="A661">
            <v>1110831780</v>
          </cell>
          <cell r="B661" t="str">
            <v>MO34GC LED(GRN)</v>
          </cell>
          <cell r="C661" t="str">
            <v>SB017</v>
          </cell>
          <cell r="D661" t="str">
            <v>東電企業</v>
          </cell>
          <cell r="E661">
            <v>900</v>
          </cell>
        </row>
        <row r="662">
          <cell r="A662">
            <v>1120439370</v>
          </cell>
          <cell r="B662" t="str">
            <v>RD1631111009-2MA(DT)</v>
          </cell>
          <cell r="C662" t="str">
            <v>SK006</v>
          </cell>
          <cell r="D662" t="str">
            <v>東電企業</v>
          </cell>
          <cell r="E662">
            <v>30</v>
          </cell>
        </row>
        <row r="663">
          <cell r="A663" t="str">
            <v>114017309C</v>
          </cell>
          <cell r="B663" t="str">
            <v>PT-651 Power Transformer</v>
          </cell>
          <cell r="C663" t="str">
            <v>SA054</v>
          </cell>
          <cell r="D663" t="str">
            <v>東電企業</v>
          </cell>
          <cell r="E663">
            <v>120</v>
          </cell>
        </row>
        <row r="664">
          <cell r="A664">
            <v>1140518570</v>
          </cell>
          <cell r="B664" t="str">
            <v>RCH-110 391K</v>
          </cell>
          <cell r="C664" t="str">
            <v>SB019</v>
          </cell>
          <cell r="D664" t="str">
            <v>東電企業</v>
          </cell>
          <cell r="E664">
            <v>120</v>
          </cell>
        </row>
        <row r="665">
          <cell r="A665">
            <v>1141107160</v>
          </cell>
          <cell r="B665" t="str">
            <v>P-S7B 10.7M FM-DET Coil</v>
          </cell>
          <cell r="C665" t="str">
            <v>SB010</v>
          </cell>
          <cell r="D665" t="str">
            <v>東電企業</v>
          </cell>
          <cell r="E665">
            <v>210</v>
          </cell>
        </row>
        <row r="666">
          <cell r="A666">
            <v>1141950430</v>
          </cell>
          <cell r="B666" t="str">
            <v>RCH-895-101K Coil</v>
          </cell>
          <cell r="C666" t="str">
            <v>SC015</v>
          </cell>
          <cell r="D666" t="str">
            <v>東電企業</v>
          </cell>
          <cell r="E666">
            <v>840</v>
          </cell>
        </row>
        <row r="667">
          <cell r="A667">
            <v>1141954010</v>
          </cell>
          <cell r="B667" t="str">
            <v>RCR-664D 101K</v>
          </cell>
          <cell r="C667" t="str">
            <v>SB007</v>
          </cell>
          <cell r="D667" t="str">
            <v>東電企業</v>
          </cell>
          <cell r="E667">
            <v>120</v>
          </cell>
        </row>
        <row r="668">
          <cell r="A668">
            <v>1145104640</v>
          </cell>
          <cell r="B668" t="str">
            <v>DC Fan  KD1206PTS2</v>
          </cell>
          <cell r="C668" t="str">
            <v>SM001</v>
          </cell>
          <cell r="D668" t="str">
            <v>東電企業</v>
          </cell>
          <cell r="E668">
            <v>60</v>
          </cell>
        </row>
        <row r="669">
          <cell r="A669">
            <v>1151210120</v>
          </cell>
          <cell r="B669" t="str">
            <v>SSTP12P-06R Slide SW</v>
          </cell>
          <cell r="C669" t="str">
            <v>SB005</v>
          </cell>
          <cell r="D669" t="str">
            <v>東電企業</v>
          </cell>
          <cell r="E669">
            <v>456</v>
          </cell>
        </row>
        <row r="670">
          <cell r="A670">
            <v>1151224170</v>
          </cell>
          <cell r="B670" t="str">
            <v>SHB-239-05B Slide Switch</v>
          </cell>
          <cell r="C670" t="str">
            <v>SB014</v>
          </cell>
          <cell r="D670" t="str">
            <v>東電企業</v>
          </cell>
          <cell r="E670">
            <v>180</v>
          </cell>
        </row>
        <row r="671">
          <cell r="A671" t="str">
            <v>115230521A</v>
          </cell>
          <cell r="B671" t="str">
            <v>CP40SAL Sub PCB</v>
          </cell>
          <cell r="C671" t="str">
            <v>SG003</v>
          </cell>
          <cell r="D671" t="str">
            <v>東電企業</v>
          </cell>
          <cell r="E671">
            <v>150</v>
          </cell>
        </row>
        <row r="672">
          <cell r="A672">
            <v>1210149000</v>
          </cell>
          <cell r="B672" t="str">
            <v>Push Knob 10 BLK</v>
          </cell>
          <cell r="C672" t="str">
            <v>SL004</v>
          </cell>
          <cell r="D672" t="str">
            <v>東電企業</v>
          </cell>
          <cell r="E672">
            <v>1063</v>
          </cell>
        </row>
        <row r="673">
          <cell r="A673">
            <v>1230332970</v>
          </cell>
          <cell r="B673" t="str">
            <v>WTJ032-04BB</v>
          </cell>
          <cell r="C673" t="str">
            <v>SB027</v>
          </cell>
          <cell r="D673" t="str">
            <v>東電企業</v>
          </cell>
          <cell r="E673">
            <v>456</v>
          </cell>
        </row>
        <row r="674">
          <cell r="A674">
            <v>1230531760</v>
          </cell>
          <cell r="B674" t="str">
            <v>AC Socket SS-6C</v>
          </cell>
          <cell r="C674" t="str">
            <v>SJ012</v>
          </cell>
          <cell r="D674" t="str">
            <v>東電企業</v>
          </cell>
          <cell r="E674">
            <v>270</v>
          </cell>
        </row>
        <row r="675">
          <cell r="A675">
            <v>1230526100</v>
          </cell>
          <cell r="B675" t="str">
            <v>AC Inlet SS-7B</v>
          </cell>
          <cell r="C675" t="str">
            <v>SK002</v>
          </cell>
          <cell r="D675" t="str">
            <v>東電企業</v>
          </cell>
          <cell r="E675">
            <v>910</v>
          </cell>
        </row>
        <row r="676">
          <cell r="A676">
            <v>1240431270</v>
          </cell>
          <cell r="B676" t="str">
            <v>Wire Joints TM-1</v>
          </cell>
          <cell r="C676" t="str">
            <v>SJ001</v>
          </cell>
          <cell r="D676" t="str">
            <v>東電企業</v>
          </cell>
          <cell r="E676">
            <v>120</v>
          </cell>
        </row>
        <row r="677">
          <cell r="A677">
            <v>1240271870</v>
          </cell>
          <cell r="B677" t="str">
            <v>ST-311-9PH</v>
          </cell>
          <cell r="C677" t="str">
            <v>SB025</v>
          </cell>
          <cell r="D677" t="str">
            <v>東電企業</v>
          </cell>
          <cell r="E677">
            <v>60</v>
          </cell>
        </row>
        <row r="678">
          <cell r="A678">
            <v>1240271940</v>
          </cell>
          <cell r="B678" t="str">
            <v>ST-311/13.2-8PH</v>
          </cell>
          <cell r="C678" t="str">
            <v>SL009</v>
          </cell>
          <cell r="D678" t="str">
            <v>東電企業</v>
          </cell>
          <cell r="E678">
            <v>30</v>
          </cell>
        </row>
        <row r="679">
          <cell r="A679">
            <v>1240312980</v>
          </cell>
          <cell r="B679" t="str">
            <v>Earth Lug 4mm Ni, L Type</v>
          </cell>
          <cell r="C679" t="str">
            <v>SJ003</v>
          </cell>
          <cell r="D679" t="str">
            <v>東電企業</v>
          </cell>
          <cell r="E679">
            <v>423</v>
          </cell>
        </row>
        <row r="680">
          <cell r="A680">
            <v>1240432370</v>
          </cell>
          <cell r="B680" t="str">
            <v>Jumper 0.6*4.6*3/5*4.6</v>
          </cell>
          <cell r="C680" t="str">
            <v>SB004</v>
          </cell>
          <cell r="D680" t="str">
            <v>東電企業</v>
          </cell>
          <cell r="E680">
            <v>366</v>
          </cell>
        </row>
        <row r="681">
          <cell r="A681">
            <v>1255117170</v>
          </cell>
          <cell r="B681" t="str">
            <v>Wire Mount MWS-6</v>
          </cell>
          <cell r="C681" t="str">
            <v>SL002</v>
          </cell>
          <cell r="D681" t="str">
            <v>東電企業</v>
          </cell>
          <cell r="E681">
            <v>3009</v>
          </cell>
        </row>
        <row r="682">
          <cell r="A682">
            <v>1312765320</v>
          </cell>
          <cell r="B682" t="str">
            <v>CC5220 Safety Earth Mark</v>
          </cell>
          <cell r="C682" t="str">
            <v>SJ002</v>
          </cell>
          <cell r="D682" t="str">
            <v>東電企業</v>
          </cell>
          <cell r="E682">
            <v>423</v>
          </cell>
        </row>
        <row r="683">
          <cell r="A683" t="str">
            <v>V060300480</v>
          </cell>
          <cell r="B683" t="str">
            <v>+Bind   3X6  FE NI</v>
          </cell>
          <cell r="C683" t="str">
            <v>SD017</v>
          </cell>
          <cell r="D683" t="str">
            <v>東電企業</v>
          </cell>
          <cell r="E683">
            <v>3984</v>
          </cell>
        </row>
        <row r="684">
          <cell r="A684" t="str">
            <v>V060300570</v>
          </cell>
          <cell r="B684" t="str">
            <v>+Bind  3X4  FE ZNC</v>
          </cell>
          <cell r="C684" t="str">
            <v>SD011</v>
          </cell>
          <cell r="D684" t="str">
            <v>東電企業</v>
          </cell>
          <cell r="E684">
            <v>660</v>
          </cell>
        </row>
        <row r="685">
          <cell r="A685" t="str">
            <v>V060300680</v>
          </cell>
          <cell r="B685" t="str">
            <v>+Bind  3X6  FE ZNC</v>
          </cell>
          <cell r="C685" t="str">
            <v>SD013</v>
          </cell>
          <cell r="D685" t="str">
            <v>東電企業</v>
          </cell>
          <cell r="E685">
            <v>4058</v>
          </cell>
        </row>
        <row r="686">
          <cell r="A686" t="str">
            <v>V060300710</v>
          </cell>
          <cell r="B686" t="str">
            <v>+Bind  4X8  FE ZNC-BLK</v>
          </cell>
          <cell r="C686" t="str">
            <v>SD018</v>
          </cell>
          <cell r="D686" t="str">
            <v>東電企業</v>
          </cell>
          <cell r="E686">
            <v>712</v>
          </cell>
        </row>
        <row r="687">
          <cell r="A687" t="str">
            <v>V063100380</v>
          </cell>
          <cell r="B687" t="str">
            <v>+Bind B 3X12 FE ZNC</v>
          </cell>
          <cell r="C687" t="str">
            <v>SD015</v>
          </cell>
          <cell r="D687" t="str">
            <v>東電企業</v>
          </cell>
          <cell r="E687">
            <v>600</v>
          </cell>
        </row>
        <row r="688">
          <cell r="A688" t="str">
            <v xml:space="preserve">V063100450 </v>
          </cell>
          <cell r="B688" t="str">
            <v>+Bind B 3X6  FE ZNC</v>
          </cell>
          <cell r="C688" t="str">
            <v>SD016</v>
          </cell>
          <cell r="D688" t="str">
            <v>東電企業</v>
          </cell>
          <cell r="E688">
            <v>14008</v>
          </cell>
        </row>
        <row r="689">
          <cell r="A689" t="str">
            <v>V063100540</v>
          </cell>
          <cell r="B689" t="str">
            <v>+Bind B-TIGHT 3X8  FE ZNC</v>
          </cell>
          <cell r="C689" t="str">
            <v>SD012</v>
          </cell>
          <cell r="D689" t="str">
            <v>東電企業</v>
          </cell>
          <cell r="E689">
            <v>9892</v>
          </cell>
        </row>
        <row r="690">
          <cell r="A690" t="str">
            <v>V063100650</v>
          </cell>
          <cell r="B690" t="str">
            <v>+Bind B 4X10 FE ZNC</v>
          </cell>
          <cell r="C690" t="str">
            <v>SD001</v>
          </cell>
          <cell r="D690" t="str">
            <v>東電企業</v>
          </cell>
          <cell r="E690">
            <v>270</v>
          </cell>
        </row>
        <row r="691">
          <cell r="A691" t="str">
            <v>V063100780</v>
          </cell>
          <cell r="B691" t="str">
            <v>+Bind B 3X8  FE NI</v>
          </cell>
          <cell r="C691" t="str">
            <v>SD002</v>
          </cell>
          <cell r="D691" t="str">
            <v>東電企業</v>
          </cell>
          <cell r="E691">
            <v>246</v>
          </cell>
        </row>
        <row r="692">
          <cell r="A692" t="str">
            <v>V066000120</v>
          </cell>
          <cell r="B692" t="str">
            <v>+Pan B 3X8 FE ZNC</v>
          </cell>
          <cell r="C692" t="str">
            <v>SD020</v>
          </cell>
          <cell r="D692" t="str">
            <v>東電企業</v>
          </cell>
          <cell r="E692">
            <v>180</v>
          </cell>
        </row>
        <row r="693">
          <cell r="A693" t="str">
            <v>V063100100</v>
          </cell>
          <cell r="B693" t="str">
            <v>+Bind B-TIGHT 3X8  FE ZNC-BLK</v>
          </cell>
          <cell r="C693" t="str">
            <v>SD014</v>
          </cell>
          <cell r="D693" t="str">
            <v>東電企業</v>
          </cell>
          <cell r="E693">
            <v>9740</v>
          </cell>
        </row>
        <row r="694">
          <cell r="A694" t="str">
            <v>V312100170</v>
          </cell>
          <cell r="B694" t="str">
            <v>Blank Name Plate 55*36mm</v>
          </cell>
          <cell r="C694" t="str">
            <v>SF013</v>
          </cell>
          <cell r="D694" t="str">
            <v>東電企業</v>
          </cell>
          <cell r="E694">
            <v>1063</v>
          </cell>
        </row>
        <row r="695">
          <cell r="A695">
            <v>1350105380</v>
          </cell>
          <cell r="B695" t="str">
            <v>TOA Tape (48*50M）</v>
          </cell>
          <cell r="C695" t="str">
            <v>SC017</v>
          </cell>
          <cell r="D695" t="str">
            <v>東電企業</v>
          </cell>
          <cell r="E695">
            <v>21.12</v>
          </cell>
        </row>
        <row r="696">
          <cell r="A696" t="str">
            <v>V350100150</v>
          </cell>
          <cell r="B696" t="str">
            <v>OPP TAPE (48*50M) BROWN</v>
          </cell>
          <cell r="D696" t="str">
            <v>東電企業</v>
          </cell>
          <cell r="E696">
            <v>3.84</v>
          </cell>
        </row>
        <row r="697">
          <cell r="A697" t="str">
            <v>V255100150</v>
          </cell>
          <cell r="B697" t="str">
            <v>CABLE TIE YJ-100</v>
          </cell>
          <cell r="C697" t="str">
            <v>SJ008</v>
          </cell>
          <cell r="D697" t="str">
            <v>東電企業</v>
          </cell>
          <cell r="E697">
            <v>3904</v>
          </cell>
        </row>
        <row r="698">
          <cell r="A698">
            <v>1230211570</v>
          </cell>
          <cell r="B698" t="str">
            <v>D Sub Connetor P/N103-0096-01</v>
          </cell>
          <cell r="C698" t="str">
            <v>SC013</v>
          </cell>
          <cell r="D698" t="str">
            <v>東電企業</v>
          </cell>
          <cell r="E698">
            <v>0</v>
          </cell>
        </row>
        <row r="699">
          <cell r="A699">
            <v>1230206640</v>
          </cell>
          <cell r="B699" t="str">
            <v>J-C25-2C 25P Connector Case "JST" Brand</v>
          </cell>
          <cell r="C699" t="str">
            <v>SN003</v>
          </cell>
          <cell r="D699" t="str">
            <v>東電企業</v>
          </cell>
          <cell r="E699">
            <v>0</v>
          </cell>
        </row>
        <row r="700">
          <cell r="A700" t="str">
            <v>V220100150</v>
          </cell>
          <cell r="B700" t="str">
            <v>ULTube3/8 T-105BLK L=180</v>
          </cell>
          <cell r="C700" t="str">
            <v>SM002</v>
          </cell>
          <cell r="D700" t="str">
            <v>東電企業</v>
          </cell>
          <cell r="E700">
            <v>150</v>
          </cell>
        </row>
        <row r="701">
          <cell r="A701" t="str">
            <v>V060100150</v>
          </cell>
          <cell r="B701" t="str">
            <v>+Pan 3*6 3 Set Screw P4 FEZNC</v>
          </cell>
          <cell r="C701" t="str">
            <v>SD009</v>
          </cell>
          <cell r="D701" t="str">
            <v>東電企業</v>
          </cell>
          <cell r="E701">
            <v>8672</v>
          </cell>
        </row>
        <row r="702">
          <cell r="A702" t="str">
            <v>V060300860</v>
          </cell>
          <cell r="B702" t="str">
            <v>+Bind 4*35 FE NI</v>
          </cell>
          <cell r="C702" t="str">
            <v>SD004</v>
          </cell>
          <cell r="D702" t="str">
            <v>東電企業</v>
          </cell>
          <cell r="E702">
            <v>120</v>
          </cell>
        </row>
        <row r="703">
          <cell r="A703" t="str">
            <v>V066200160</v>
          </cell>
          <cell r="B703" t="str">
            <v>+Flat B 3*8 FE NI</v>
          </cell>
          <cell r="C703" t="str">
            <v>SD006</v>
          </cell>
          <cell r="D703" t="str">
            <v>東電企業</v>
          </cell>
          <cell r="E703">
            <v>2126</v>
          </cell>
        </row>
        <row r="704">
          <cell r="A704" t="str">
            <v>V063600150</v>
          </cell>
          <cell r="B704" t="str">
            <v>Flange Nut M4 FE ZNC</v>
          </cell>
          <cell r="C704" t="str">
            <v>SD010</v>
          </cell>
          <cell r="D704" t="str">
            <v>東電企業</v>
          </cell>
          <cell r="E704">
            <v>906</v>
          </cell>
        </row>
        <row r="705">
          <cell r="A705" t="str">
            <v>V063700180</v>
          </cell>
          <cell r="B705" t="str">
            <v>Washer  3X8X0.5 FE ZNC</v>
          </cell>
          <cell r="C705" t="str">
            <v>SD005</v>
          </cell>
          <cell r="D705" t="str">
            <v>東電企業</v>
          </cell>
          <cell r="E705">
            <v>240</v>
          </cell>
        </row>
        <row r="706">
          <cell r="A706" t="str">
            <v>V063800130</v>
          </cell>
          <cell r="B706" t="str">
            <v>S Washer M3   FE ZNC</v>
          </cell>
          <cell r="C706" t="str">
            <v>SD003</v>
          </cell>
          <cell r="D706" t="str">
            <v>東電企業</v>
          </cell>
          <cell r="E706">
            <v>240</v>
          </cell>
        </row>
        <row r="707">
          <cell r="A707" t="str">
            <v>111066748X</v>
          </cell>
          <cell r="B707" t="str">
            <v>NJM2241TE1 24mm</v>
          </cell>
          <cell r="C707" t="str">
            <v>CT603</v>
          </cell>
          <cell r="D707" t="str">
            <v>東電企業</v>
          </cell>
          <cell r="E707">
            <v>210</v>
          </cell>
        </row>
        <row r="708">
          <cell r="A708" t="str">
            <v>111066757X</v>
          </cell>
          <cell r="B708" t="str">
            <v>NJM 2103 TE3 12mm</v>
          </cell>
          <cell r="C708" t="str">
            <v>CT604</v>
          </cell>
          <cell r="D708" t="str">
            <v>東電企業</v>
          </cell>
          <cell r="E708">
            <v>790</v>
          </cell>
        </row>
        <row r="709">
          <cell r="A709" t="str">
            <v>111068625X</v>
          </cell>
          <cell r="B709" t="str">
            <v>NJM2520M  TE1  16mm</v>
          </cell>
          <cell r="C709" t="str">
            <v>CT610</v>
          </cell>
          <cell r="D709" t="str">
            <v>東電企業</v>
          </cell>
          <cell r="E709">
            <v>93</v>
          </cell>
        </row>
        <row r="710">
          <cell r="A710" t="str">
            <v>113326062X</v>
          </cell>
          <cell r="B710" t="str">
            <v>MVK 10V 220MF 24mm</v>
          </cell>
          <cell r="C710" t="str">
            <v>CT653</v>
          </cell>
          <cell r="D710" t="str">
            <v>東電企業</v>
          </cell>
          <cell r="E710">
            <v>2262</v>
          </cell>
        </row>
        <row r="711">
          <cell r="A711" t="str">
            <v>113329915X</v>
          </cell>
          <cell r="B711" t="str">
            <v>PXA 10VC 270MF  TAPING</v>
          </cell>
          <cell r="C711" t="str">
            <v>CT668</v>
          </cell>
          <cell r="D711" t="str">
            <v>東電企業</v>
          </cell>
          <cell r="E711">
            <v>93</v>
          </cell>
        </row>
        <row r="712">
          <cell r="A712" t="str">
            <v>113329928X</v>
          </cell>
          <cell r="B712" t="str">
            <v>PXA 6.3VC 330MF  TAPING</v>
          </cell>
          <cell r="C712" t="str">
            <v>CT669</v>
          </cell>
          <cell r="D712" t="str">
            <v>東電企業</v>
          </cell>
          <cell r="E712">
            <v>93</v>
          </cell>
        </row>
        <row r="713">
          <cell r="A713" t="str">
            <v>113420924X</v>
          </cell>
          <cell r="B713" t="str">
            <v>PXA 10VC 120MF    TAPING</v>
          </cell>
          <cell r="C713" t="str">
            <v>CT672</v>
          </cell>
          <cell r="D713" t="str">
            <v>東電企業</v>
          </cell>
          <cell r="E713">
            <v>198</v>
          </cell>
        </row>
        <row r="714">
          <cell r="A714" t="str">
            <v>111317194X</v>
          </cell>
          <cell r="B714" t="str">
            <v>TC4S11F  TE85R TAPING</v>
          </cell>
          <cell r="C714" t="str">
            <v>CT024</v>
          </cell>
          <cell r="D714" t="str">
            <v>東電企業</v>
          </cell>
          <cell r="E714">
            <v>30</v>
          </cell>
        </row>
        <row r="715">
          <cell r="A715" t="str">
            <v>111115747X</v>
          </cell>
          <cell r="B715" t="str">
            <v>TC4584 BF   EL 16MM</v>
          </cell>
          <cell r="C715" t="str">
            <v>CT628</v>
          </cell>
          <cell r="D715" t="str">
            <v>東電企業</v>
          </cell>
          <cell r="E715">
            <v>90</v>
          </cell>
        </row>
        <row r="716">
          <cell r="A716" t="str">
            <v>111310483X</v>
          </cell>
          <cell r="B716" t="str">
            <v>TC7S14F     TE85L  CHIP</v>
          </cell>
          <cell r="C716" t="str">
            <v>CT029</v>
          </cell>
          <cell r="D716" t="str">
            <v>東電企業</v>
          </cell>
          <cell r="E716">
            <v>270</v>
          </cell>
        </row>
        <row r="717">
          <cell r="A717" t="str">
            <v>V063800260</v>
          </cell>
          <cell r="B717" t="str">
            <v>S Washer M4 SWHR4 ZNC</v>
          </cell>
          <cell r="C717" t="str">
            <v>SB042</v>
          </cell>
          <cell r="D717" t="str">
            <v>東電企業</v>
          </cell>
          <cell r="E717">
            <v>93</v>
          </cell>
        </row>
        <row r="718">
          <cell r="A718" t="str">
            <v>101048174A</v>
          </cell>
          <cell r="B718" t="str">
            <v>CMS160S Front Panel</v>
          </cell>
          <cell r="C718" t="str">
            <v>PA011</v>
          </cell>
          <cell r="D718" t="str">
            <v>東電企業</v>
          </cell>
          <cell r="E718">
            <v>29</v>
          </cell>
        </row>
        <row r="719">
          <cell r="A719" t="str">
            <v>101048196A</v>
          </cell>
          <cell r="B719" t="str">
            <v>CMS90S Front Panel</v>
          </cell>
          <cell r="C719" t="str">
            <v>PA010</v>
          </cell>
          <cell r="D719" t="str">
            <v>東電企業</v>
          </cell>
          <cell r="E719">
            <v>64</v>
          </cell>
        </row>
        <row r="720">
          <cell r="A720">
            <v>1020240920</v>
          </cell>
          <cell r="B720" t="str">
            <v>CMS160D Led Spacer Led-4.5</v>
          </cell>
          <cell r="C720" t="str">
            <v>SB032</v>
          </cell>
          <cell r="D720" t="str">
            <v>東電企業</v>
          </cell>
          <cell r="E720">
            <v>733</v>
          </cell>
        </row>
        <row r="721">
          <cell r="A721">
            <v>1021539650</v>
          </cell>
          <cell r="B721" t="str">
            <v>C-MS90S/D Knob Guide</v>
          </cell>
          <cell r="C721" t="str">
            <v>SB041</v>
          </cell>
          <cell r="D721" t="str">
            <v>東電企業</v>
          </cell>
          <cell r="E721">
            <v>733</v>
          </cell>
        </row>
        <row r="722">
          <cell r="A722" t="str">
            <v>115270857B</v>
          </cell>
          <cell r="B722" t="str">
            <v>P2G-CP10ALCOMPPCB154*145</v>
          </cell>
          <cell r="C722" t="str">
            <v>CP008</v>
          </cell>
          <cell r="D722" t="str">
            <v>東電企業</v>
          </cell>
          <cell r="E722">
            <v>120</v>
          </cell>
        </row>
        <row r="723">
          <cell r="A723" t="str">
            <v>115270893B</v>
          </cell>
          <cell r="B723" t="str">
            <v>P2G-CP40SAL COMP 230*230</v>
          </cell>
          <cell r="C723" t="str">
            <v>CP009</v>
          </cell>
          <cell r="D723" t="str">
            <v>東電企業</v>
          </cell>
          <cell r="E723">
            <v>150</v>
          </cell>
        </row>
        <row r="724">
          <cell r="A724">
            <v>1155117270</v>
          </cell>
          <cell r="B724" t="str">
            <v>CMS160D Rubber Keypad</v>
          </cell>
          <cell r="C724" t="str">
            <v>SB036</v>
          </cell>
          <cell r="D724" t="str">
            <v>東電企業</v>
          </cell>
          <cell r="E724">
            <v>1045.5</v>
          </cell>
        </row>
        <row r="725">
          <cell r="A725">
            <v>1230208110</v>
          </cell>
          <cell r="B725" t="str">
            <v xml:space="preserve">D SUB 213A-25DSBAAA3 </v>
          </cell>
          <cell r="C725" t="str">
            <v>SJ013</v>
          </cell>
          <cell r="D725" t="str">
            <v>東電企業</v>
          </cell>
          <cell r="E725">
            <v>93</v>
          </cell>
        </row>
        <row r="726">
          <cell r="A726" t="str">
            <v>V258000530</v>
          </cell>
          <cell r="B726" t="str">
            <v>UL LEAD WIRE 1672#22 WHT 2000F/ROLL</v>
          </cell>
          <cell r="C726" t="str">
            <v>SE046</v>
          </cell>
          <cell r="D726" t="str">
            <v>東電企業</v>
          </cell>
          <cell r="E726">
            <v>230.84</v>
          </cell>
        </row>
        <row r="727">
          <cell r="A727" t="str">
            <v>V258000640</v>
          </cell>
          <cell r="B727" t="str">
            <v>UL LEAD WIRE 1672#22 BLK 2000F/ROLL</v>
          </cell>
          <cell r="C727" t="str">
            <v>SE047</v>
          </cell>
          <cell r="D727" t="str">
            <v>東電企業</v>
          </cell>
          <cell r="E727">
            <v>230.84</v>
          </cell>
        </row>
        <row r="728">
          <cell r="A728" t="str">
            <v>V258000770</v>
          </cell>
          <cell r="B728" t="str">
            <v>UL LEAD WIRE 1015#18 GRN/YEL 2000F/ROLL</v>
          </cell>
          <cell r="C728" t="str">
            <v>SE048</v>
          </cell>
          <cell r="D728" t="str">
            <v>東電企業</v>
          </cell>
          <cell r="E728">
            <v>44.414999999999999</v>
          </cell>
        </row>
        <row r="729">
          <cell r="A729">
            <v>1230208390</v>
          </cell>
          <cell r="B729" t="str">
            <v>D SUB SHIELD COVER J-C25-1C 25P</v>
          </cell>
          <cell r="C729" t="str">
            <v>SB043</v>
          </cell>
          <cell r="D729" t="str">
            <v>東電企業</v>
          </cell>
          <cell r="E729">
            <v>178</v>
          </cell>
        </row>
        <row r="730">
          <cell r="A730">
            <v>1010486460</v>
          </cell>
          <cell r="B730" t="str">
            <v>CPV09 Front panel painting silk</v>
          </cell>
          <cell r="C730" t="str">
            <v>SJ019</v>
          </cell>
          <cell r="D730" t="str">
            <v>東電企業</v>
          </cell>
          <cell r="E730">
            <v>450</v>
          </cell>
        </row>
        <row r="731">
          <cell r="A731">
            <v>1010487740</v>
          </cell>
          <cell r="B731" t="str">
            <v>S2950 Front panel painting silk</v>
          </cell>
          <cell r="C731" t="str">
            <v>SJ018</v>
          </cell>
          <cell r="D731" t="str">
            <v>東電企業</v>
          </cell>
          <cell r="E731">
            <v>0</v>
          </cell>
        </row>
        <row r="732">
          <cell r="A732">
            <v>1010488680</v>
          </cell>
          <cell r="B732" t="str">
            <v>ZPCD901J Front panel painting</v>
          </cell>
          <cell r="C732" t="str">
            <v>SJ017</v>
          </cell>
          <cell r="D732" t="str">
            <v>東電企業</v>
          </cell>
          <cell r="E732">
            <v>140</v>
          </cell>
        </row>
        <row r="733">
          <cell r="A733">
            <v>1021114510</v>
          </cell>
          <cell r="B733" t="str">
            <v>YW450 Spring</v>
          </cell>
          <cell r="C733" t="str">
            <v>SC020</v>
          </cell>
          <cell r="D733" t="str">
            <v>東電企業</v>
          </cell>
          <cell r="E733">
            <v>2456</v>
          </cell>
        </row>
        <row r="734">
          <cell r="A734">
            <v>1021541190</v>
          </cell>
          <cell r="B734" t="str">
            <v>TCR0420 Mount base</v>
          </cell>
          <cell r="C734" t="str">
            <v>SC025</v>
          </cell>
          <cell r="D734" t="str">
            <v>東電企業</v>
          </cell>
          <cell r="E734">
            <v>0</v>
          </cell>
        </row>
        <row r="735">
          <cell r="A735" t="str">
            <v>102215706A</v>
          </cell>
          <cell r="B735" t="str">
            <v>Clip for C-CC10L</v>
          </cell>
          <cell r="C735" t="str">
            <v>SC021</v>
          </cell>
          <cell r="D735" t="str">
            <v>東電企業</v>
          </cell>
          <cell r="E735">
            <v>2300</v>
          </cell>
        </row>
        <row r="736">
          <cell r="A736" t="str">
            <v>102313822C</v>
          </cell>
          <cell r="B736" t="str">
            <v>CBC31Camera mount bracket</v>
          </cell>
          <cell r="C736" t="str">
            <v>SI016</v>
          </cell>
          <cell r="D736" t="str">
            <v>東電企業</v>
          </cell>
          <cell r="E736">
            <v>0</v>
          </cell>
        </row>
        <row r="737">
          <cell r="A737" t="str">
            <v>V060301050</v>
          </cell>
          <cell r="B737" t="str">
            <v>+Bind 2.5*7.5*S4 NI</v>
          </cell>
          <cell r="C737" t="str">
            <v>SD025</v>
          </cell>
          <cell r="D737" t="str">
            <v>東電企業</v>
          </cell>
          <cell r="E737">
            <v>5044</v>
          </cell>
        </row>
        <row r="738">
          <cell r="A738" t="str">
            <v>114110774X</v>
          </cell>
          <cell r="B738" t="str">
            <v>WTU1800 Coil CP55 TAPING</v>
          </cell>
          <cell r="C738" t="str">
            <v>CT704</v>
          </cell>
          <cell r="D738" t="str">
            <v>東電企業</v>
          </cell>
          <cell r="E738">
            <v>640</v>
          </cell>
        </row>
        <row r="739">
          <cell r="A739" t="str">
            <v>114198158X</v>
          </cell>
          <cell r="B739" t="str">
            <v>Coil CDRH74-390MC</v>
          </cell>
          <cell r="C739" t="str">
            <v>CT705</v>
          </cell>
          <cell r="D739" t="str">
            <v>東電企業</v>
          </cell>
          <cell r="E739">
            <v>0</v>
          </cell>
        </row>
        <row r="740">
          <cell r="A740" t="str">
            <v>115212408B</v>
          </cell>
          <cell r="B740" t="str">
            <v>P2G-CPV09 POWER 154*164</v>
          </cell>
          <cell r="C740" t="str">
            <v>CP011</v>
          </cell>
          <cell r="D740" t="str">
            <v>東電企業</v>
          </cell>
          <cell r="E740">
            <v>320</v>
          </cell>
        </row>
        <row r="741">
          <cell r="A741">
            <v>1152124190</v>
          </cell>
          <cell r="B741" t="str">
            <v>P2G-CPV09 FRONT 154*212</v>
          </cell>
          <cell r="C741" t="str">
            <v>CP010</v>
          </cell>
          <cell r="D741" t="str">
            <v>東電企業</v>
          </cell>
          <cell r="E741">
            <v>147.5</v>
          </cell>
        </row>
        <row r="742">
          <cell r="A742" t="str">
            <v>115271085A</v>
          </cell>
          <cell r="B742" t="str">
            <v>P2G-CPV09 MAIN 230*270</v>
          </cell>
          <cell r="C742" t="str">
            <v>CP012</v>
          </cell>
          <cell r="D742" t="str">
            <v>東電企業</v>
          </cell>
          <cell r="E742">
            <v>590</v>
          </cell>
        </row>
        <row r="743">
          <cell r="A743" t="str">
            <v>115280641B</v>
          </cell>
          <cell r="B743" t="str">
            <v>P4G-TCR0350 POWER PCB</v>
          </cell>
          <cell r="C743" t="str">
            <v>CP014</v>
          </cell>
          <cell r="D743" t="str">
            <v>東電企業</v>
          </cell>
          <cell r="E743">
            <v>0</v>
          </cell>
        </row>
        <row r="744">
          <cell r="A744" t="str">
            <v>V060100280</v>
          </cell>
          <cell r="B744" t="str">
            <v>+Pan 3*8 3 Set screw  P4 FEZNC</v>
          </cell>
          <cell r="C744" t="str">
            <v>SD032</v>
          </cell>
          <cell r="D744" t="str">
            <v>東電企業</v>
          </cell>
          <cell r="E744">
            <v>1280</v>
          </cell>
        </row>
        <row r="745">
          <cell r="A745" t="str">
            <v>V060100330</v>
          </cell>
          <cell r="B745" t="str">
            <v>+Pan 3*10 3 Set screw  P4 FEZNC</v>
          </cell>
          <cell r="C745" t="str">
            <v>SD034</v>
          </cell>
          <cell r="D745" t="str">
            <v>東電企業</v>
          </cell>
          <cell r="E745">
            <v>5510</v>
          </cell>
        </row>
        <row r="746">
          <cell r="A746" t="str">
            <v>V060100590</v>
          </cell>
          <cell r="B746" t="str">
            <v>+Pan 2x3 FE ZNC- BLK</v>
          </cell>
          <cell r="C746" t="str">
            <v>SD029</v>
          </cell>
          <cell r="D746" t="str">
            <v>東電企業</v>
          </cell>
          <cell r="E746">
            <v>7832</v>
          </cell>
        </row>
        <row r="747">
          <cell r="A747" t="str">
            <v>V060600250</v>
          </cell>
          <cell r="B747" t="str">
            <v>+Pan B 2.6*6 FE ZNC-BLK</v>
          </cell>
          <cell r="C747" t="str">
            <v>SD028</v>
          </cell>
          <cell r="D747" t="str">
            <v>東電企業</v>
          </cell>
          <cell r="E747">
            <v>7890</v>
          </cell>
        </row>
        <row r="748">
          <cell r="A748" t="str">
            <v>V060300930</v>
          </cell>
          <cell r="B748" t="str">
            <v>+Bind 3*8 FE NI</v>
          </cell>
          <cell r="C748" t="str">
            <v>SD026</v>
          </cell>
          <cell r="D748" t="str">
            <v>東電企業</v>
          </cell>
          <cell r="E748">
            <v>10272</v>
          </cell>
        </row>
        <row r="749">
          <cell r="A749" t="str">
            <v>V066200290</v>
          </cell>
          <cell r="B749" t="str">
            <v>+Flat B 2.6*5 FE NI</v>
          </cell>
          <cell r="C749" t="str">
            <v>SD027</v>
          </cell>
          <cell r="D749" t="str">
            <v>東電企業</v>
          </cell>
          <cell r="E749">
            <v>5044</v>
          </cell>
        </row>
        <row r="750">
          <cell r="A750" t="str">
            <v>V063100900</v>
          </cell>
          <cell r="B750" t="str">
            <v>+Bind B 3X10 FE ZNC</v>
          </cell>
          <cell r="C750" t="str">
            <v>SD033</v>
          </cell>
          <cell r="D750" t="str">
            <v>東電企業</v>
          </cell>
          <cell r="E750">
            <v>2560</v>
          </cell>
        </row>
        <row r="751">
          <cell r="A751" t="str">
            <v>V063600280</v>
          </cell>
          <cell r="B751" t="str">
            <v>Flange Nut M3 FE ZNC</v>
          </cell>
          <cell r="C751" t="str">
            <v>SD035</v>
          </cell>
          <cell r="D751" t="str">
            <v>東電企業</v>
          </cell>
          <cell r="E751">
            <v>5510</v>
          </cell>
        </row>
        <row r="752">
          <cell r="A752">
            <v>1253181740</v>
          </cell>
          <cell r="B752" t="str">
            <v>YA-301 CEE Power Cord</v>
          </cell>
          <cell r="C752" t="str">
            <v>SD038</v>
          </cell>
          <cell r="D752" t="str">
            <v>東電企業</v>
          </cell>
          <cell r="E752">
            <v>0</v>
          </cell>
        </row>
        <row r="753">
          <cell r="A753">
            <v>1253182000</v>
          </cell>
          <cell r="B753" t="str">
            <v>YA-304 CEE Power Cord</v>
          </cell>
          <cell r="C753" t="str">
            <v>SC050</v>
          </cell>
          <cell r="D753" t="str">
            <v>東電企業</v>
          </cell>
          <cell r="E753">
            <v>4</v>
          </cell>
        </row>
        <row r="754">
          <cell r="A754">
            <v>1010845050</v>
          </cell>
          <cell r="B754" t="str">
            <v>P300 Conductor Rubber 30x30x4.5(t)mm</v>
          </cell>
          <cell r="C754" t="str">
            <v>SB053</v>
          </cell>
          <cell r="D754" t="str">
            <v>東電企業</v>
          </cell>
          <cell r="E754">
            <v>590</v>
          </cell>
        </row>
        <row r="755">
          <cell r="A755">
            <v>6060420040</v>
          </cell>
          <cell r="B755" t="str">
            <v>+Sara P tight 2*4 FE BLK</v>
          </cell>
          <cell r="C755" t="str">
            <v>SD046</v>
          </cell>
          <cell r="D755" t="str">
            <v>東電企業</v>
          </cell>
          <cell r="E755">
            <v>2778</v>
          </cell>
        </row>
        <row r="756">
          <cell r="A756">
            <v>1060100330</v>
          </cell>
          <cell r="B756" t="str">
            <v>+ Nabe  2X4  FE ZNC</v>
          </cell>
          <cell r="C756" t="str">
            <v>SD047</v>
          </cell>
          <cell r="D756" t="str">
            <v>東電企業</v>
          </cell>
          <cell r="E756">
            <v>18836</v>
          </cell>
        </row>
        <row r="757">
          <cell r="A757">
            <v>1311784010</v>
          </cell>
          <cell r="B757" t="str">
            <v>VC2300 Cover Label</v>
          </cell>
          <cell r="C757" t="str">
            <v>SH025</v>
          </cell>
          <cell r="D757" t="str">
            <v>東電企業</v>
          </cell>
          <cell r="E757">
            <v>926</v>
          </cell>
        </row>
        <row r="758">
          <cell r="A758">
            <v>1022141780</v>
          </cell>
          <cell r="B758" t="str">
            <v>Cramp F4052A</v>
          </cell>
          <cell r="C758" t="str">
            <v>SG026</v>
          </cell>
          <cell r="D758" t="str">
            <v>東電企業</v>
          </cell>
          <cell r="E758">
            <v>5012</v>
          </cell>
        </row>
        <row r="759">
          <cell r="A759">
            <v>1010264110</v>
          </cell>
          <cell r="B759" t="str">
            <v>C2900 Screen</v>
          </cell>
          <cell r="C759" t="str">
            <v>SD036</v>
          </cell>
          <cell r="D759" t="str">
            <v>東電企業</v>
          </cell>
          <cell r="E759">
            <v>0</v>
          </cell>
        </row>
        <row r="760">
          <cell r="A760">
            <v>1010262600</v>
          </cell>
          <cell r="B760" t="str">
            <v>C2900 Rear Cover</v>
          </cell>
          <cell r="C760" t="str">
            <v>SH018</v>
          </cell>
          <cell r="D760" t="str">
            <v>東電企業</v>
          </cell>
          <cell r="E760">
            <v>800</v>
          </cell>
        </row>
        <row r="761">
          <cell r="A761">
            <v>1010487500</v>
          </cell>
          <cell r="B761" t="str">
            <v>CPV04 Front Panel W/silk printing</v>
          </cell>
          <cell r="C761" t="str">
            <v>PA012</v>
          </cell>
          <cell r="D761" t="str">
            <v>東電企業</v>
          </cell>
          <cell r="E761">
            <v>50</v>
          </cell>
        </row>
        <row r="762">
          <cell r="A762">
            <v>1012149330</v>
          </cell>
          <cell r="B762" t="str">
            <v>C2900 Upper Case</v>
          </cell>
          <cell r="C762" t="str">
            <v>SH030</v>
          </cell>
          <cell r="D762" t="str">
            <v>東電企業</v>
          </cell>
          <cell r="E762">
            <v>0</v>
          </cell>
        </row>
        <row r="763">
          <cell r="A763">
            <v>1012149400</v>
          </cell>
          <cell r="B763" t="str">
            <v>C2900 Lower Case</v>
          </cell>
          <cell r="C763" t="str">
            <v>SN007</v>
          </cell>
          <cell r="D763" t="str">
            <v>東電企業</v>
          </cell>
          <cell r="E763">
            <v>0</v>
          </cell>
        </row>
        <row r="764">
          <cell r="A764">
            <v>1012149590</v>
          </cell>
          <cell r="B764" t="str">
            <v>C2900 Front</v>
          </cell>
          <cell r="C764" t="str">
            <v>SN008</v>
          </cell>
          <cell r="D764" t="str">
            <v>東電企業</v>
          </cell>
          <cell r="E764">
            <v>0</v>
          </cell>
        </row>
        <row r="765">
          <cell r="A765">
            <v>1012151610</v>
          </cell>
          <cell r="B765" t="str">
            <v>ZCYH601Upper Case</v>
          </cell>
          <cell r="C765" t="str">
            <v>SD050</v>
          </cell>
          <cell r="D765" t="str">
            <v>東電企業</v>
          </cell>
          <cell r="E765">
            <v>800</v>
          </cell>
        </row>
        <row r="766">
          <cell r="A766">
            <v>1012151740</v>
          </cell>
          <cell r="B766" t="str">
            <v>ZCYH601Lower Case</v>
          </cell>
          <cell r="C766" t="str">
            <v>SD051</v>
          </cell>
          <cell r="D766" t="str">
            <v>東電企業</v>
          </cell>
          <cell r="E766">
            <v>800</v>
          </cell>
        </row>
        <row r="767">
          <cell r="A767">
            <v>1012151890</v>
          </cell>
          <cell r="B767" t="str">
            <v>ZCYH601Front</v>
          </cell>
          <cell r="C767" t="str">
            <v>SD052</v>
          </cell>
          <cell r="D767" t="str">
            <v>東電企業</v>
          </cell>
          <cell r="E767">
            <v>800</v>
          </cell>
        </row>
        <row r="768">
          <cell r="A768">
            <v>1023192750</v>
          </cell>
          <cell r="B768" t="str">
            <v>C2900 PCB Bracket</v>
          </cell>
          <cell r="C768" t="str">
            <v>SH012</v>
          </cell>
          <cell r="D768" t="str">
            <v>東電企業</v>
          </cell>
          <cell r="E768">
            <v>2044</v>
          </cell>
        </row>
        <row r="769">
          <cell r="A769">
            <v>1023192800</v>
          </cell>
          <cell r="B769" t="str">
            <v>C2900 Carrier</v>
          </cell>
          <cell r="C769" t="str">
            <v>SH013</v>
          </cell>
          <cell r="D769" t="str">
            <v>東電企業</v>
          </cell>
          <cell r="E769">
            <v>926</v>
          </cell>
        </row>
        <row r="770">
          <cell r="A770">
            <v>1152711400</v>
          </cell>
          <cell r="B770" t="str">
            <v>P2G-CV11 REAR 112*116</v>
          </cell>
          <cell r="C770" t="str">
            <v>CP015</v>
          </cell>
          <cell r="D770" t="str">
            <v>東電企業</v>
          </cell>
          <cell r="E770">
            <v>765.9</v>
          </cell>
        </row>
        <row r="771">
          <cell r="A771">
            <v>1152711950</v>
          </cell>
          <cell r="B771" t="str">
            <v>P2G-CPV04 Fukugo 236*180</v>
          </cell>
          <cell r="C771" t="str">
            <v>CP016</v>
          </cell>
          <cell r="D771" t="str">
            <v>東電企業</v>
          </cell>
          <cell r="E771">
            <v>50</v>
          </cell>
        </row>
        <row r="772">
          <cell r="A772">
            <v>1152806740</v>
          </cell>
          <cell r="B772" t="str">
            <v>P4G-CV40 POWER 112*186</v>
          </cell>
          <cell r="C772" t="str">
            <v>CP017</v>
          </cell>
          <cell r="D772" t="str">
            <v>東電企業</v>
          </cell>
          <cell r="E772">
            <v>850</v>
          </cell>
        </row>
        <row r="773">
          <cell r="A773">
            <v>1010264840</v>
          </cell>
          <cell r="B773" t="str">
            <v>CCV10 Screen</v>
          </cell>
          <cell r="D773" t="str">
            <v>東電企業</v>
          </cell>
          <cell r="E773">
            <v>1500</v>
          </cell>
        </row>
        <row r="774">
          <cell r="A774">
            <v>6060111300</v>
          </cell>
          <cell r="B774" t="str">
            <v>+PH SCREW  2X4  FE NI</v>
          </cell>
          <cell r="D774" t="str">
            <v>東電企業</v>
          </cell>
          <cell r="E774">
            <v>20176</v>
          </cell>
        </row>
        <row r="775">
          <cell r="A775">
            <v>1020244290</v>
          </cell>
          <cell r="B775" t="str">
            <v>ASB2016 Sleeve L=16</v>
          </cell>
          <cell r="C775" t="str">
            <v>SO019</v>
          </cell>
          <cell r="D775" t="str">
            <v>東電企業</v>
          </cell>
          <cell r="E775">
            <v>824</v>
          </cell>
        </row>
        <row r="776">
          <cell r="A776">
            <v>1020244340</v>
          </cell>
          <cell r="B776" t="str">
            <v>BSB2016 Sleeve L=16</v>
          </cell>
          <cell r="C776" t="str">
            <v>SD055</v>
          </cell>
          <cell r="D776" t="str">
            <v>東電企業</v>
          </cell>
          <cell r="E776">
            <v>824</v>
          </cell>
        </row>
        <row r="777">
          <cell r="A777">
            <v>1021541080</v>
          </cell>
          <cell r="B777" t="str">
            <v>CCC150 Mount Base</v>
          </cell>
          <cell r="C777" t="str">
            <v>SG021</v>
          </cell>
          <cell r="D777" t="str">
            <v>東電企業</v>
          </cell>
          <cell r="E777">
            <v>0</v>
          </cell>
        </row>
        <row r="778">
          <cell r="A778">
            <v>1023140690</v>
          </cell>
          <cell r="B778" t="str">
            <v>CCC10ZL Camera Assy Cramp</v>
          </cell>
          <cell r="C778" t="str">
            <v>SQ012</v>
          </cell>
          <cell r="D778" t="str">
            <v>東電企業</v>
          </cell>
          <cell r="E778">
            <v>0</v>
          </cell>
        </row>
        <row r="779">
          <cell r="A779">
            <v>1050269560</v>
          </cell>
          <cell r="B779" t="str">
            <v>O Ring 8.8*1.9 EPDM40</v>
          </cell>
          <cell r="C779" t="str">
            <v>SD054</v>
          </cell>
          <cell r="D779" t="str">
            <v>東電企業</v>
          </cell>
          <cell r="E779">
            <v>206</v>
          </cell>
        </row>
        <row r="780">
          <cell r="A780">
            <v>1050269670</v>
          </cell>
          <cell r="B780" t="str">
            <v>O Ring 66.6*3.5 EPDM40</v>
          </cell>
          <cell r="C780" t="str">
            <v>SO020</v>
          </cell>
          <cell r="D780" t="str">
            <v>東電企業</v>
          </cell>
          <cell r="E780">
            <v>412</v>
          </cell>
        </row>
        <row r="781">
          <cell r="A781">
            <v>1152807110</v>
          </cell>
          <cell r="B781" t="str">
            <v>P4G-CV20 POWER 112*124</v>
          </cell>
          <cell r="C781" t="str">
            <v>CP019</v>
          </cell>
          <cell r="D781" t="str">
            <v>東電企業</v>
          </cell>
          <cell r="E781">
            <v>150</v>
          </cell>
        </row>
        <row r="782">
          <cell r="A782">
            <v>1240273340</v>
          </cell>
          <cell r="B782" t="str">
            <v>CCV20 Seal Tona Kanagu</v>
          </cell>
          <cell r="C782" t="str">
            <v>SQ001</v>
          </cell>
          <cell r="D782" t="str">
            <v>東電企業</v>
          </cell>
          <cell r="E782">
            <v>156</v>
          </cell>
        </row>
        <row r="783">
          <cell r="A783">
            <v>1255120150</v>
          </cell>
          <cell r="B783" t="str">
            <v>CCV20 Seal Osae Kanagu</v>
          </cell>
          <cell r="C783" t="str">
            <v>SG030</v>
          </cell>
          <cell r="D783" t="str">
            <v>東電企業</v>
          </cell>
          <cell r="E783">
            <v>156</v>
          </cell>
        </row>
        <row r="784">
          <cell r="A784">
            <v>1312767850</v>
          </cell>
          <cell r="B784" t="str">
            <v>CCV20 Switch Meiban</v>
          </cell>
          <cell r="C784" t="str">
            <v>SO054</v>
          </cell>
          <cell r="D784" t="str">
            <v>東電企業</v>
          </cell>
          <cell r="E784">
            <v>150</v>
          </cell>
        </row>
        <row r="785">
          <cell r="A785" t="str">
            <v>131276792A</v>
          </cell>
          <cell r="B785" t="str">
            <v>CCV20 Monitor Sutsuryo Meiban</v>
          </cell>
          <cell r="C785" t="str">
            <v>SO055</v>
          </cell>
          <cell r="D785" t="str">
            <v>東電企業</v>
          </cell>
          <cell r="E785">
            <v>156</v>
          </cell>
        </row>
        <row r="786">
          <cell r="A786">
            <v>1152220070</v>
          </cell>
          <cell r="B786" t="str">
            <v>P4G-CV14 POWER</v>
          </cell>
          <cell r="C786" t="str">
            <v>CP021</v>
          </cell>
          <cell r="D786" t="str">
            <v>東電企業</v>
          </cell>
          <cell r="E786">
            <v>76.145999999999987</v>
          </cell>
        </row>
        <row r="787">
          <cell r="A787">
            <v>1152711590</v>
          </cell>
          <cell r="B787" t="str">
            <v>P2G-CV14 REAR 112*116</v>
          </cell>
          <cell r="C787" t="str">
            <v>CP022</v>
          </cell>
          <cell r="D787" t="str">
            <v>東電企業</v>
          </cell>
          <cell r="E787">
            <v>37.073999999999998</v>
          </cell>
        </row>
        <row r="788">
          <cell r="A788">
            <v>1312122150</v>
          </cell>
          <cell r="B788" t="str">
            <v>VC4103 Label</v>
          </cell>
          <cell r="C788" t="str">
            <v>SQ</v>
          </cell>
          <cell r="D788" t="str">
            <v>東電企業</v>
          </cell>
          <cell r="E788">
            <v>800</v>
          </cell>
        </row>
        <row r="789">
          <cell r="A789">
            <v>1312122040</v>
          </cell>
          <cell r="B789" t="str">
            <v>VP9103 Label</v>
          </cell>
          <cell r="C789" t="str">
            <v>SQ</v>
          </cell>
          <cell r="D789" t="str">
            <v>東電企業</v>
          </cell>
          <cell r="E789">
            <v>140</v>
          </cell>
        </row>
        <row r="790">
          <cell r="A790" t="str">
            <v>1312768220</v>
          </cell>
          <cell r="B790" t="str">
            <v>CCV24 Blank Switch NTSC</v>
          </cell>
          <cell r="D790" t="str">
            <v>東電企業</v>
          </cell>
          <cell r="E790">
            <v>3</v>
          </cell>
        </row>
        <row r="791">
          <cell r="A791" t="str">
            <v>1312768440</v>
          </cell>
          <cell r="B791" t="str">
            <v>CCV24 Blank Switch PAL</v>
          </cell>
          <cell r="D791" t="str">
            <v>東電企業</v>
          </cell>
          <cell r="E791">
            <v>3</v>
          </cell>
        </row>
        <row r="792">
          <cell r="A792">
            <v>1000728990</v>
          </cell>
          <cell r="B792" t="str">
            <v>CCD100 DUMMY LENS</v>
          </cell>
          <cell r="D792" t="str">
            <v>東電企業</v>
          </cell>
          <cell r="E792">
            <v>0</v>
          </cell>
        </row>
        <row r="793">
          <cell r="A793">
            <v>1258028990</v>
          </cell>
          <cell r="B793" t="str">
            <v>3C2V Coaxial Cable</v>
          </cell>
          <cell r="D793" t="str">
            <v>東電企業</v>
          </cell>
          <cell r="E793">
            <v>0</v>
          </cell>
        </row>
        <row r="794">
          <cell r="B794" t="str">
            <v>＊＊＊</v>
          </cell>
          <cell r="E794">
            <v>0</v>
          </cell>
        </row>
        <row r="795">
          <cell r="B795" t="str">
            <v>＊＊＊</v>
          </cell>
          <cell r="E795">
            <v>0</v>
          </cell>
        </row>
        <row r="796">
          <cell r="A796">
            <v>1000321700</v>
          </cell>
          <cell r="B796" t="str">
            <v>Switching  Power Supply LCA50S-24X</v>
          </cell>
          <cell r="C796" t="str">
            <v>SK005</v>
          </cell>
          <cell r="D796" t="str">
            <v>おおとり</v>
          </cell>
          <cell r="E796">
            <v>150</v>
          </cell>
        </row>
        <row r="797">
          <cell r="A797">
            <v>1010478450</v>
          </cell>
          <cell r="B797" t="str">
            <v>EV300R Front Cover</v>
          </cell>
          <cell r="C797" t="str">
            <v>SN005</v>
          </cell>
          <cell r="D797" t="str">
            <v>おおとり</v>
          </cell>
          <cell r="E797">
            <v>60</v>
          </cell>
        </row>
        <row r="798">
          <cell r="A798">
            <v>1022502840</v>
          </cell>
          <cell r="B798" t="str">
            <v>Rubber Foot DA-1820A(23*12.5)</v>
          </cell>
          <cell r="C798" t="str">
            <v>SJ011</v>
          </cell>
          <cell r="D798" t="str">
            <v>おおとり</v>
          </cell>
          <cell r="E798">
            <v>0</v>
          </cell>
        </row>
        <row r="799">
          <cell r="A799">
            <v>1022507050</v>
          </cell>
          <cell r="B799" t="str">
            <v>Rubber Foot OT-20</v>
          </cell>
          <cell r="C799" t="str">
            <v>SJ011</v>
          </cell>
          <cell r="D799" t="str">
            <v>おおとり</v>
          </cell>
          <cell r="E799">
            <v>3652</v>
          </cell>
        </row>
        <row r="800">
          <cell r="A800">
            <v>1110114030</v>
          </cell>
          <cell r="B800" t="str">
            <v>2SB940</v>
          </cell>
          <cell r="C800" t="str">
            <v>SL011</v>
          </cell>
          <cell r="D800" t="str">
            <v>おおとり</v>
          </cell>
          <cell r="E800">
            <v>960</v>
          </cell>
        </row>
        <row r="801">
          <cell r="A801">
            <v>1151214500</v>
          </cell>
          <cell r="B801" t="str">
            <v>ESD-11V120  Slide Switch</v>
          </cell>
          <cell r="C801" t="str">
            <v>SB009</v>
          </cell>
          <cell r="D801" t="str">
            <v>おおとり</v>
          </cell>
          <cell r="E801">
            <v>246</v>
          </cell>
        </row>
        <row r="802">
          <cell r="A802">
            <v>1210141590</v>
          </cell>
          <cell r="B802" t="str">
            <v>Round Knob13       WHT</v>
          </cell>
          <cell r="C802" t="str">
            <v>SL001</v>
          </cell>
          <cell r="D802" t="str">
            <v>おおとり</v>
          </cell>
          <cell r="E802">
            <v>30</v>
          </cell>
        </row>
        <row r="803">
          <cell r="A803">
            <v>1210171300</v>
          </cell>
          <cell r="B803" t="str">
            <v>CDS16M 12*12 2 Color  Knob</v>
          </cell>
          <cell r="C803" t="str">
            <v>SN002</v>
          </cell>
          <cell r="D803" t="str">
            <v>おおとり</v>
          </cell>
          <cell r="E803">
            <v>480</v>
          </cell>
        </row>
        <row r="804">
          <cell r="A804">
            <v>1210171470</v>
          </cell>
          <cell r="B804" t="str">
            <v>CDS16M 3.5*7 Knob</v>
          </cell>
          <cell r="C804" t="str">
            <v>SN001</v>
          </cell>
          <cell r="D804" t="str">
            <v>おおとり</v>
          </cell>
          <cell r="E804">
            <v>360</v>
          </cell>
        </row>
        <row r="805">
          <cell r="A805">
            <v>1210301330</v>
          </cell>
          <cell r="B805" t="str">
            <v>Plastic Foot NO1</v>
          </cell>
          <cell r="C805" t="str">
            <v>SK004</v>
          </cell>
          <cell r="D805" t="str">
            <v>おおとり</v>
          </cell>
          <cell r="E805">
            <v>600</v>
          </cell>
        </row>
        <row r="806">
          <cell r="A806">
            <v>1210901060</v>
          </cell>
          <cell r="B806" t="str">
            <v>D1103 LED Light 2*4</v>
          </cell>
          <cell r="C806" t="str">
            <v>SJ004</v>
          </cell>
          <cell r="D806" t="str">
            <v>おおとり</v>
          </cell>
          <cell r="E806">
            <v>1230</v>
          </cell>
        </row>
        <row r="807">
          <cell r="A807">
            <v>1230329590</v>
          </cell>
          <cell r="B807" t="str">
            <v>BNC J2 Ream</v>
          </cell>
          <cell r="C807" t="str">
            <v>SA041</v>
          </cell>
          <cell r="D807" t="str">
            <v>おおとり</v>
          </cell>
          <cell r="E807">
            <v>360</v>
          </cell>
        </row>
        <row r="808">
          <cell r="A808">
            <v>1230330990</v>
          </cell>
          <cell r="B808" t="str">
            <v>Pinjack JPJ1044-01-010</v>
          </cell>
          <cell r="C808" t="str">
            <v>SB001</v>
          </cell>
          <cell r="D808" t="str">
            <v>おおとり</v>
          </cell>
          <cell r="E808">
            <v>60</v>
          </cell>
        </row>
        <row r="809">
          <cell r="A809">
            <v>1230525800</v>
          </cell>
          <cell r="B809" t="str">
            <v>HXC0328-01-110 None Switch BNC</v>
          </cell>
          <cell r="C809" t="str">
            <v>SC018</v>
          </cell>
          <cell r="D809" t="str">
            <v>おおとり</v>
          </cell>
          <cell r="E809">
            <v>2730</v>
          </cell>
        </row>
        <row r="810">
          <cell r="A810">
            <v>1253193680</v>
          </cell>
          <cell r="B810" t="str">
            <v>Table Tap 4600BC-N</v>
          </cell>
          <cell r="C810" t="str">
            <v>SG004</v>
          </cell>
          <cell r="D810" t="str">
            <v>おおとり</v>
          </cell>
          <cell r="E810">
            <v>60</v>
          </cell>
        </row>
        <row r="811">
          <cell r="A811" t="str">
            <v>V323100150</v>
          </cell>
          <cell r="B811" t="str">
            <v>Cutting Seal 8MM（RED)</v>
          </cell>
          <cell r="C811" t="str">
            <v>SF005</v>
          </cell>
          <cell r="D811" t="str">
            <v>おおとり</v>
          </cell>
          <cell r="E811">
            <v>450</v>
          </cell>
        </row>
        <row r="812">
          <cell r="A812">
            <v>1230524410</v>
          </cell>
          <cell r="B812" t="str">
            <v>Connector J8A-0211</v>
          </cell>
          <cell r="C812" t="str">
            <v>SB002</v>
          </cell>
          <cell r="D812" t="str">
            <v>おおとり</v>
          </cell>
          <cell r="E812">
            <v>30</v>
          </cell>
        </row>
        <row r="813">
          <cell r="A813">
            <v>1233624010</v>
          </cell>
          <cell r="B813" t="str">
            <v>Connector XG8S-0331 3P Header</v>
          </cell>
          <cell r="C813" t="str">
            <v>SB003</v>
          </cell>
          <cell r="D813" t="str">
            <v>おおとり</v>
          </cell>
          <cell r="E813">
            <v>30</v>
          </cell>
        </row>
        <row r="814">
          <cell r="A814">
            <v>1323117170</v>
          </cell>
          <cell r="B814" t="str">
            <v>Bar Code Label 56*135</v>
          </cell>
          <cell r="C814" t="str">
            <v>SG001</v>
          </cell>
          <cell r="D814" t="str">
            <v>おおとり</v>
          </cell>
          <cell r="E814">
            <v>8014</v>
          </cell>
        </row>
        <row r="815">
          <cell r="A815" t="str">
            <v>123010906A</v>
          </cell>
          <cell r="B815" t="str">
            <v>BNC Connector JXT1146-0100202</v>
          </cell>
          <cell r="C815" t="str">
            <v>SA050</v>
          </cell>
          <cell r="D815" t="str">
            <v>おおとり</v>
          </cell>
          <cell r="E815">
            <v>29</v>
          </cell>
        </row>
        <row r="816">
          <cell r="A816" t="str">
            <v>123010917A</v>
          </cell>
          <cell r="B816" t="str">
            <v>BNC Connector JXT1146-0100104</v>
          </cell>
          <cell r="C816" t="str">
            <v>SA052</v>
          </cell>
          <cell r="D816" t="str">
            <v>おおとり</v>
          </cell>
          <cell r="E816">
            <v>3005</v>
          </cell>
        </row>
        <row r="817">
          <cell r="A817">
            <v>1230331470</v>
          </cell>
          <cell r="B817" t="str">
            <v>Pin Jack JP J1451-01-111</v>
          </cell>
          <cell r="C817" t="str">
            <v>SB034</v>
          </cell>
          <cell r="D817" t="str">
            <v>おおとり</v>
          </cell>
          <cell r="E817">
            <v>93</v>
          </cell>
        </row>
        <row r="818">
          <cell r="A818">
            <v>1110817290</v>
          </cell>
          <cell r="B818" t="str">
            <v>GL8EG24 LED(GRN)</v>
          </cell>
          <cell r="C818" t="str">
            <v>SB031</v>
          </cell>
          <cell r="D818" t="str">
            <v>おおとり</v>
          </cell>
          <cell r="E818">
            <v>733</v>
          </cell>
        </row>
        <row r="819">
          <cell r="A819" t="str">
            <v>113133853X</v>
          </cell>
          <cell r="B819" t="str">
            <v>16V   1MF 267M(F) CHIP T Taping</v>
          </cell>
          <cell r="C819" t="str">
            <v>CT144</v>
          </cell>
          <cell r="D819" t="str">
            <v>おおとり</v>
          </cell>
          <cell r="E819">
            <v>2670</v>
          </cell>
        </row>
        <row r="820">
          <cell r="A820" t="str">
            <v>113133882X</v>
          </cell>
          <cell r="B820" t="str">
            <v>25V0.47MF 267M(F) CHIP T Taping</v>
          </cell>
          <cell r="C820" t="str">
            <v>CT145</v>
          </cell>
          <cell r="D820" t="str">
            <v>おおとり</v>
          </cell>
          <cell r="E820">
            <v>30</v>
          </cell>
        </row>
        <row r="821">
          <cell r="A821" t="str">
            <v>113133952X</v>
          </cell>
          <cell r="B821" t="str">
            <v>16V  10MF 267M(F) CHIP T Taping</v>
          </cell>
          <cell r="C821" t="str">
            <v>CT146</v>
          </cell>
          <cell r="D821" t="str">
            <v>おおとり</v>
          </cell>
          <cell r="E821">
            <v>60</v>
          </cell>
        </row>
        <row r="822">
          <cell r="A822" t="str">
            <v>113134353X</v>
          </cell>
          <cell r="B822" t="str">
            <v>10V  10MF 267E(M) CHIP T Taping</v>
          </cell>
          <cell r="C822" t="str">
            <v>CT147</v>
          </cell>
          <cell r="D822" t="str">
            <v>おおとり</v>
          </cell>
          <cell r="E822">
            <v>3418</v>
          </cell>
        </row>
        <row r="823">
          <cell r="A823" t="str">
            <v>115443767X</v>
          </cell>
          <cell r="B823" t="str">
            <v>HF50ACC575018-T  12 TAPE</v>
          </cell>
          <cell r="C823" t="str">
            <v>CT207</v>
          </cell>
          <cell r="D823" t="str">
            <v>おおとり</v>
          </cell>
          <cell r="E823">
            <v>2076</v>
          </cell>
        </row>
        <row r="824">
          <cell r="A824" t="str">
            <v>115443808X</v>
          </cell>
          <cell r="B824" t="str">
            <v>ACF321825-681-T  12 TAPE</v>
          </cell>
          <cell r="C824" t="str">
            <v>CT208</v>
          </cell>
          <cell r="D824" t="str">
            <v>おおとり</v>
          </cell>
          <cell r="E824">
            <v>744</v>
          </cell>
        </row>
        <row r="825">
          <cell r="A825">
            <v>1151215510</v>
          </cell>
          <cell r="B825" t="str">
            <v>Slide Switch SS-302-B12H09</v>
          </cell>
          <cell r="C825" t="str">
            <v>SB039</v>
          </cell>
          <cell r="D825" t="str">
            <v>おおとり</v>
          </cell>
          <cell r="E825">
            <v>93</v>
          </cell>
        </row>
        <row r="826">
          <cell r="A826">
            <v>1154208870</v>
          </cell>
          <cell r="B826" t="str">
            <v>FDKﾘﾁｭｳﾑﾃﾞﾝﾁ CR2450</v>
          </cell>
          <cell r="C826" t="str">
            <v>SB035</v>
          </cell>
          <cell r="D826" t="str">
            <v>おおとり</v>
          </cell>
          <cell r="E826">
            <v>93</v>
          </cell>
        </row>
        <row r="827">
          <cell r="A827">
            <v>1240271720</v>
          </cell>
          <cell r="B827" t="str">
            <v>Terminal ML-700NH-14P</v>
          </cell>
          <cell r="C827" t="str">
            <v>SA048</v>
          </cell>
          <cell r="D827" t="str">
            <v>おおとり</v>
          </cell>
          <cell r="E827">
            <v>93</v>
          </cell>
        </row>
        <row r="828">
          <cell r="A828">
            <v>1113163400</v>
          </cell>
          <cell r="B828" t="str">
            <v>MBCG46134-137</v>
          </cell>
          <cell r="C828" t="str">
            <v>CT911</v>
          </cell>
          <cell r="D828" t="str">
            <v>おおとり</v>
          </cell>
          <cell r="E828">
            <v>240</v>
          </cell>
        </row>
        <row r="829">
          <cell r="A829">
            <v>1011302530</v>
          </cell>
          <cell r="B829" t="str">
            <v>Battery Holder 24H-1</v>
          </cell>
          <cell r="C829" t="str">
            <v>SA043</v>
          </cell>
          <cell r="D829" t="str">
            <v>おおとり</v>
          </cell>
          <cell r="E829">
            <v>93</v>
          </cell>
        </row>
        <row r="830">
          <cell r="A830" t="str">
            <v>111036761X</v>
          </cell>
          <cell r="B830" t="str">
            <v>SB01-05CP-TB Short Key Chip T Taping</v>
          </cell>
          <cell r="C830" t="str">
            <v>CT011</v>
          </cell>
          <cell r="D830" t="str">
            <v>おおとり</v>
          </cell>
          <cell r="E830">
            <v>8940</v>
          </cell>
        </row>
        <row r="831">
          <cell r="A831">
            <v>1133295660</v>
          </cell>
          <cell r="B831" t="str">
            <v>MV-AX 10V 470MF</v>
          </cell>
          <cell r="C831" t="str">
            <v>SB038</v>
          </cell>
          <cell r="D831" t="str">
            <v>おおとり</v>
          </cell>
          <cell r="E831">
            <v>93</v>
          </cell>
        </row>
        <row r="832">
          <cell r="A832">
            <v>1113120050</v>
          </cell>
          <cell r="B832" t="str">
            <v>HM530281 RTT-(20､25) Tray</v>
          </cell>
          <cell r="C832" t="str">
            <v>CT907</v>
          </cell>
          <cell r="D832" t="str">
            <v>おおとり</v>
          </cell>
          <cell r="E832">
            <v>240</v>
          </cell>
        </row>
        <row r="833">
          <cell r="A833">
            <v>1113163730</v>
          </cell>
          <cell r="B833" t="str">
            <v>HD64F2643FC25</v>
          </cell>
          <cell r="C833" t="str">
            <v>CT913</v>
          </cell>
          <cell r="D833" t="str">
            <v>おおとり</v>
          </cell>
          <cell r="E833">
            <v>93</v>
          </cell>
        </row>
        <row r="834">
          <cell r="A834">
            <v>1113163950</v>
          </cell>
          <cell r="B834" t="str">
            <v>HD64F2238RFA13</v>
          </cell>
          <cell r="C834" t="str">
            <v>CT914</v>
          </cell>
          <cell r="D834" t="str">
            <v>おおとり</v>
          </cell>
          <cell r="E834">
            <v>93</v>
          </cell>
        </row>
        <row r="835">
          <cell r="A835" t="str">
            <v>111066786X</v>
          </cell>
          <cell r="B835" t="str">
            <v>NJM2267M TE3    12MM Tape</v>
          </cell>
          <cell r="C835" t="str">
            <v>CT605</v>
          </cell>
          <cell r="D835" t="str">
            <v>おおとり</v>
          </cell>
          <cell r="E835">
            <v>366</v>
          </cell>
        </row>
        <row r="836">
          <cell r="A836" t="str">
            <v>111066823X</v>
          </cell>
          <cell r="B836" t="str">
            <v>NJM2248M  TE3     12 Tape</v>
          </cell>
          <cell r="C836" t="str">
            <v>CT606</v>
          </cell>
          <cell r="D836" t="str">
            <v>おおとり</v>
          </cell>
          <cell r="E836">
            <v>480</v>
          </cell>
        </row>
        <row r="837">
          <cell r="A837" t="str">
            <v>111067079X</v>
          </cell>
          <cell r="B837" t="str">
            <v>NJM2207M(TE1)   16MM Tape</v>
          </cell>
          <cell r="C837" t="str">
            <v>CT607</v>
          </cell>
          <cell r="D837" t="str">
            <v>おおとり</v>
          </cell>
          <cell r="E837">
            <v>585</v>
          </cell>
        </row>
        <row r="838">
          <cell r="A838" t="str">
            <v>111067127X</v>
          </cell>
          <cell r="B838" t="str">
            <v>NJM2235M Taping</v>
          </cell>
          <cell r="C838" t="str">
            <v>CT608</v>
          </cell>
          <cell r="D838" t="str">
            <v>おおとり</v>
          </cell>
          <cell r="E838">
            <v>339</v>
          </cell>
        </row>
        <row r="839">
          <cell r="A839">
            <v>1000323490</v>
          </cell>
          <cell r="B839" t="str">
            <v>AES30-5</v>
          </cell>
          <cell r="C839" t="str">
            <v>SA051</v>
          </cell>
          <cell r="D839" t="str">
            <v>おおとり</v>
          </cell>
          <cell r="E839">
            <v>93</v>
          </cell>
        </row>
        <row r="840">
          <cell r="A840" t="str">
            <v>111063998X</v>
          </cell>
          <cell r="B840" t="str">
            <v>uPC4570G  E1Emboss Taping</v>
          </cell>
          <cell r="C840" t="str">
            <v>CT601</v>
          </cell>
          <cell r="D840" t="str">
            <v>おおとり</v>
          </cell>
          <cell r="E840">
            <v>120</v>
          </cell>
        </row>
        <row r="841">
          <cell r="A841" t="str">
            <v>111102563X</v>
          </cell>
          <cell r="B841" t="str">
            <v>PD6466GS (TOA ROM1) Taping</v>
          </cell>
          <cell r="C841" t="str">
            <v>CT902</v>
          </cell>
          <cell r="D841" t="str">
            <v>おおとり</v>
          </cell>
          <cell r="E841">
            <v>356</v>
          </cell>
        </row>
        <row r="842">
          <cell r="A842">
            <v>1111190510</v>
          </cell>
          <cell r="B842" t="str">
            <v>PD65802GD-012-LBD  Tray</v>
          </cell>
          <cell r="C842" t="str">
            <v>CT903</v>
          </cell>
          <cell r="D842" t="str">
            <v>おおとり</v>
          </cell>
          <cell r="E842">
            <v>60</v>
          </cell>
        </row>
        <row r="843">
          <cell r="A843" t="str">
            <v>111119347X</v>
          </cell>
          <cell r="B843" t="str">
            <v>PD6453GT-101 TAPING</v>
          </cell>
          <cell r="C843" t="str">
            <v>CT636</v>
          </cell>
          <cell r="D843" t="str">
            <v>おおとり</v>
          </cell>
          <cell r="E843">
            <v>120</v>
          </cell>
        </row>
        <row r="844">
          <cell r="A844">
            <v>1113171580</v>
          </cell>
          <cell r="B844" t="str">
            <v>uPD78P078GF-3BA</v>
          </cell>
          <cell r="C844" t="str">
            <v>CT915</v>
          </cell>
          <cell r="D844" t="str">
            <v>おおとり</v>
          </cell>
          <cell r="E844">
            <v>60</v>
          </cell>
        </row>
        <row r="845">
          <cell r="A845" t="str">
            <v>111316676X</v>
          </cell>
          <cell r="B845" t="str">
            <v>NJU7223DL1-33 Taping</v>
          </cell>
          <cell r="C845" t="str">
            <v>CT649</v>
          </cell>
          <cell r="D845" t="str">
            <v>おおとり</v>
          </cell>
          <cell r="E845">
            <v>60</v>
          </cell>
        </row>
        <row r="846">
          <cell r="A846" t="str">
            <v>111314582X</v>
          </cell>
          <cell r="B846" t="str">
            <v>uPC659AGS TAPING</v>
          </cell>
          <cell r="C846" t="str">
            <v>CT644</v>
          </cell>
          <cell r="D846" t="str">
            <v>おおとり</v>
          </cell>
          <cell r="E846">
            <v>333</v>
          </cell>
        </row>
        <row r="847">
          <cell r="A847" t="str">
            <v>115442782X</v>
          </cell>
          <cell r="B847" t="str">
            <v>630LMN-1062     12MM Tape</v>
          </cell>
          <cell r="C847" t="str">
            <v>CT678</v>
          </cell>
          <cell r="D847" t="str">
            <v>おおとり</v>
          </cell>
          <cell r="E847">
            <v>1120</v>
          </cell>
        </row>
        <row r="848">
          <cell r="A848" t="str">
            <v>111122215A</v>
          </cell>
          <cell r="B848" t="str">
            <v>EPM7160ELC84-20 QUAD Tray</v>
          </cell>
          <cell r="C848" t="str">
            <v>CT904</v>
          </cell>
          <cell r="D848" t="str">
            <v>おおとり</v>
          </cell>
          <cell r="E848">
            <v>60</v>
          </cell>
        </row>
        <row r="849">
          <cell r="A849" t="str">
            <v>111122228A</v>
          </cell>
          <cell r="B849" t="str">
            <v>EPM7160ELC84-20MULTI Tray</v>
          </cell>
          <cell r="C849" t="str">
            <v>CT905</v>
          </cell>
          <cell r="D849" t="str">
            <v>おおとり</v>
          </cell>
          <cell r="E849">
            <v>60</v>
          </cell>
        </row>
        <row r="850">
          <cell r="A850">
            <v>1111231710</v>
          </cell>
          <cell r="B850" t="str">
            <v>EPC1441LC20(CMS161D-1.0)</v>
          </cell>
          <cell r="C850" t="str">
            <v>CT906</v>
          </cell>
          <cell r="D850" t="str">
            <v>おおとり</v>
          </cell>
          <cell r="E850">
            <v>93</v>
          </cell>
        </row>
        <row r="851">
          <cell r="A851">
            <v>1113163590</v>
          </cell>
          <cell r="B851" t="str">
            <v>EPF6016ATC100-3</v>
          </cell>
          <cell r="C851" t="str">
            <v>CT912</v>
          </cell>
          <cell r="D851" t="str">
            <v>おおとり</v>
          </cell>
          <cell r="E851">
            <v>93</v>
          </cell>
        </row>
        <row r="852">
          <cell r="A852" t="str">
            <v>115443101X</v>
          </cell>
          <cell r="B852" t="str">
            <v>628BIN-1010=P3</v>
          </cell>
          <cell r="C852" t="str">
            <v>CT709</v>
          </cell>
          <cell r="D852" t="str">
            <v>おおとり</v>
          </cell>
          <cell r="E852">
            <v>2828</v>
          </cell>
        </row>
        <row r="853">
          <cell r="A853">
            <v>1154433940</v>
          </cell>
          <cell r="B853" t="str">
            <v>Noise Filter SUP-J3G-E-2A</v>
          </cell>
          <cell r="C853" t="str">
            <v>SM005</v>
          </cell>
          <cell r="D853" t="str">
            <v>おおとり</v>
          </cell>
          <cell r="E853">
            <v>153</v>
          </cell>
        </row>
        <row r="854">
          <cell r="A854">
            <v>1010829920</v>
          </cell>
          <cell r="B854" t="str">
            <v>MTS-25-BS-AN-O</v>
          </cell>
          <cell r="C854" t="str">
            <v>SB058</v>
          </cell>
          <cell r="D854" t="str">
            <v>おおとり</v>
          </cell>
          <cell r="E854">
            <v>1280</v>
          </cell>
        </row>
        <row r="855">
          <cell r="A855">
            <v>1010845610</v>
          </cell>
          <cell r="B855" t="str">
            <v>Heat sink SP111K</v>
          </cell>
          <cell r="C855" t="str">
            <v>SB059</v>
          </cell>
          <cell r="D855" t="str">
            <v>おおとり</v>
          </cell>
          <cell r="E855">
            <v>5510</v>
          </cell>
        </row>
        <row r="856">
          <cell r="A856">
            <v>1020242380</v>
          </cell>
          <cell r="B856" t="str">
            <v>CCD Spacer 0.5MM</v>
          </cell>
          <cell r="C856" t="str">
            <v>SB061</v>
          </cell>
          <cell r="D856" t="str">
            <v>おおとり</v>
          </cell>
          <cell r="E856">
            <v>0</v>
          </cell>
        </row>
        <row r="857">
          <cell r="A857">
            <v>1023000950</v>
          </cell>
          <cell r="B857" t="str">
            <v>CCC10ZD LPF</v>
          </cell>
          <cell r="C857" t="str">
            <v>SC026</v>
          </cell>
          <cell r="D857" t="str">
            <v>おおとり</v>
          </cell>
          <cell r="E857">
            <v>0</v>
          </cell>
        </row>
        <row r="858">
          <cell r="A858">
            <v>1023121770</v>
          </cell>
          <cell r="B858" t="str">
            <v xml:space="preserve">CCC10Z </v>
          </cell>
          <cell r="C858" t="str">
            <v>SC024</v>
          </cell>
          <cell r="D858" t="str">
            <v>おおとり</v>
          </cell>
          <cell r="E858">
            <v>0</v>
          </cell>
        </row>
        <row r="859">
          <cell r="A859">
            <v>1050331230</v>
          </cell>
          <cell r="B859" t="str">
            <v>CCC100ZL Filter cushion</v>
          </cell>
          <cell r="C859" t="str">
            <v>SC022</v>
          </cell>
          <cell r="D859" t="str">
            <v>おおとり</v>
          </cell>
          <cell r="E859">
            <v>0</v>
          </cell>
        </row>
        <row r="860">
          <cell r="A860">
            <v>1050518080</v>
          </cell>
          <cell r="B860" t="str">
            <v>CPV09 Insulation sheet</v>
          </cell>
          <cell r="C860" t="str">
            <v>SB055</v>
          </cell>
          <cell r="D860" t="str">
            <v>おおとり</v>
          </cell>
          <cell r="E860">
            <v>640</v>
          </cell>
        </row>
        <row r="861">
          <cell r="A861">
            <v>1050518370</v>
          </cell>
          <cell r="B861" t="str">
            <v>CPV09 Insulation sheet (tape tsuki)</v>
          </cell>
          <cell r="C861" t="str">
            <v>SB056</v>
          </cell>
          <cell r="D861" t="str">
            <v>おおとり</v>
          </cell>
          <cell r="E861">
            <v>640</v>
          </cell>
        </row>
        <row r="862">
          <cell r="A862">
            <v>1065113940</v>
          </cell>
          <cell r="B862" t="str">
            <v>F-22 M3*7</v>
          </cell>
          <cell r="C862" t="str">
            <v>SC042</v>
          </cell>
          <cell r="D862" t="str">
            <v>おおとり</v>
          </cell>
          <cell r="E862">
            <v>2300</v>
          </cell>
        </row>
        <row r="863">
          <cell r="A863">
            <v>1110125960</v>
          </cell>
          <cell r="B863" t="str">
            <v>2SB1142 (S､T)</v>
          </cell>
          <cell r="C863" t="str">
            <v>SB060</v>
          </cell>
          <cell r="D863" t="str">
            <v>おおとり</v>
          </cell>
          <cell r="E863">
            <v>0</v>
          </cell>
        </row>
        <row r="864">
          <cell r="A864" t="str">
            <v>111022814X</v>
          </cell>
          <cell r="B864" t="str">
            <v>2SD1048(X6)     TB-T</v>
          </cell>
          <cell r="C864" t="str">
            <v>CT210</v>
          </cell>
          <cell r="D864" t="str">
            <v>おおとり</v>
          </cell>
          <cell r="E864">
            <v>1280</v>
          </cell>
        </row>
        <row r="865">
          <cell r="A865" t="str">
            <v>111024025X</v>
          </cell>
          <cell r="B865" t="str">
            <v>2SC4399(5)-TL TAPING</v>
          </cell>
          <cell r="C865" t="str">
            <v>CT211</v>
          </cell>
          <cell r="D865" t="str">
            <v>おおとり</v>
          </cell>
          <cell r="E865">
            <v>1280</v>
          </cell>
        </row>
        <row r="866">
          <cell r="A866" t="str">
            <v>111039728X</v>
          </cell>
          <cell r="B866" t="str">
            <v xml:space="preserve">6.8Z-DZD8.27-TA </v>
          </cell>
          <cell r="C866" t="str">
            <v>CT218</v>
          </cell>
          <cell r="D866" t="str">
            <v>おおとり</v>
          </cell>
          <cell r="E866">
            <v>1920</v>
          </cell>
        </row>
        <row r="867">
          <cell r="A867" t="str">
            <v>111066045X</v>
          </cell>
          <cell r="B867" t="str">
            <v>NJM4580 E-D TE1  12 Chip T</v>
          </cell>
          <cell r="C867" t="str">
            <v>CT689</v>
          </cell>
          <cell r="D867" t="str">
            <v>おおとり</v>
          </cell>
          <cell r="E867">
            <v>640</v>
          </cell>
        </row>
        <row r="868">
          <cell r="A868" t="str">
            <v>111067637X</v>
          </cell>
          <cell r="B868" t="str">
            <v>AN77L09M-E1       12 Tape</v>
          </cell>
          <cell r="C868" t="str">
            <v>CT221</v>
          </cell>
          <cell r="D868" t="str">
            <v>おおとり</v>
          </cell>
          <cell r="E868">
            <v>0</v>
          </cell>
        </row>
        <row r="869">
          <cell r="A869" t="str">
            <v>111067664X</v>
          </cell>
          <cell r="B869" t="str">
            <v>uPD16510  GR-8JG-E1</v>
          </cell>
          <cell r="C869" t="str">
            <v>CT690</v>
          </cell>
          <cell r="D869" t="str">
            <v>おおとり</v>
          </cell>
          <cell r="E869">
            <v>0</v>
          </cell>
        </row>
        <row r="870">
          <cell r="A870" t="str">
            <v>111068564X</v>
          </cell>
          <cell r="B870" t="str">
            <v>NJM062V (TE1)</v>
          </cell>
          <cell r="C870" t="str">
            <v>CT692</v>
          </cell>
          <cell r="D870" t="str">
            <v>おおとり</v>
          </cell>
          <cell r="E870">
            <v>0</v>
          </cell>
        </row>
        <row r="871">
          <cell r="A871" t="str">
            <v>111068601X</v>
          </cell>
          <cell r="B871" t="str">
            <v>NJM431U TE1 TAPING</v>
          </cell>
          <cell r="C871" t="str">
            <v>CT223</v>
          </cell>
          <cell r="D871" t="str">
            <v>おおとり</v>
          </cell>
          <cell r="E871">
            <v>1108</v>
          </cell>
        </row>
        <row r="872">
          <cell r="A872" t="str">
            <v>111068735X</v>
          </cell>
          <cell r="B872" t="str">
            <v>LA1225M-TE-L</v>
          </cell>
          <cell r="C872" t="str">
            <v>CT693</v>
          </cell>
          <cell r="D872" t="str">
            <v>おおとり</v>
          </cell>
          <cell r="E872">
            <v>640</v>
          </cell>
        </row>
        <row r="873">
          <cell r="A873" t="str">
            <v>111069147X</v>
          </cell>
          <cell r="B873" t="str">
            <v xml:space="preserve">PC357NT </v>
          </cell>
          <cell r="C873" t="str">
            <v>CT694</v>
          </cell>
          <cell r="D873" t="str">
            <v>おおとり</v>
          </cell>
          <cell r="E873">
            <v>874</v>
          </cell>
        </row>
        <row r="874">
          <cell r="A874" t="str">
            <v>111069486X</v>
          </cell>
          <cell r="B874" t="str">
            <v>NJM2274R TE1</v>
          </cell>
          <cell r="C874" t="str">
            <v>CT695</v>
          </cell>
          <cell r="D874" t="str">
            <v>おおとり</v>
          </cell>
          <cell r="E874">
            <v>5540</v>
          </cell>
        </row>
        <row r="875">
          <cell r="A875" t="str">
            <v>111069493X</v>
          </cell>
          <cell r="B875" t="str">
            <v>NJM2904V TE1</v>
          </cell>
          <cell r="C875" t="str">
            <v>CT696</v>
          </cell>
          <cell r="D875" t="str">
            <v>おおとり</v>
          </cell>
          <cell r="E875">
            <v>2884</v>
          </cell>
        </row>
        <row r="876">
          <cell r="A876">
            <v>1110695140</v>
          </cell>
          <cell r="B876" t="str">
            <v>STRG6624LF1129</v>
          </cell>
          <cell r="C876" t="str">
            <v>SB057</v>
          </cell>
          <cell r="D876" t="str">
            <v>おおとり</v>
          </cell>
          <cell r="E876">
            <v>640</v>
          </cell>
        </row>
        <row r="877">
          <cell r="A877">
            <v>1120689030</v>
          </cell>
          <cell r="B877" t="str">
            <v>FT-6P 100K OHM</v>
          </cell>
          <cell r="C877" t="str">
            <v>SC028</v>
          </cell>
          <cell r="D877" t="str">
            <v>おおとり</v>
          </cell>
          <cell r="E877">
            <v>2884</v>
          </cell>
        </row>
        <row r="878">
          <cell r="A878" t="str">
            <v>113133918X</v>
          </cell>
          <cell r="B878" t="str">
            <v>35V0.22MF 267M(F) Chip T</v>
          </cell>
          <cell r="C878" t="str">
            <v>CT276</v>
          </cell>
          <cell r="D878" t="str">
            <v>おおとり</v>
          </cell>
          <cell r="E878">
            <v>0</v>
          </cell>
        </row>
        <row r="879">
          <cell r="A879" t="str">
            <v>113134421X</v>
          </cell>
          <cell r="B879" t="str">
            <v>20V 4.7MF 267E(M) Chip T</v>
          </cell>
          <cell r="C879" t="str">
            <v>CT277</v>
          </cell>
          <cell r="D879" t="str">
            <v>おおとり</v>
          </cell>
          <cell r="E879">
            <v>0</v>
          </cell>
        </row>
        <row r="880">
          <cell r="A880" t="str">
            <v>113134849X</v>
          </cell>
          <cell r="B880" t="str">
            <v>20MCE335MATER</v>
          </cell>
          <cell r="C880" t="str">
            <v>CT278</v>
          </cell>
          <cell r="D880" t="str">
            <v>おおとり</v>
          </cell>
          <cell r="E880">
            <v>2884</v>
          </cell>
        </row>
        <row r="881">
          <cell r="A881" t="str">
            <v>113134858X</v>
          </cell>
          <cell r="B881" t="str">
            <v>35MCE105MATER</v>
          </cell>
          <cell r="C881" t="str">
            <v>CT279</v>
          </cell>
          <cell r="D881" t="str">
            <v>おおとり</v>
          </cell>
          <cell r="E881">
            <v>2884</v>
          </cell>
        </row>
        <row r="882">
          <cell r="A882" t="str">
            <v>113134887X</v>
          </cell>
          <cell r="B882" t="str">
            <v>35V  3.3MF   267E  Chip T</v>
          </cell>
          <cell r="C882" t="str">
            <v>CT280</v>
          </cell>
          <cell r="D882" t="str">
            <v>おおとり</v>
          </cell>
          <cell r="E882">
            <v>0</v>
          </cell>
        </row>
        <row r="883">
          <cell r="A883" t="str">
            <v>113135091X</v>
          </cell>
          <cell r="B883" t="str">
            <v>6MCE476MB2TER</v>
          </cell>
          <cell r="C883" t="str">
            <v>CT281</v>
          </cell>
          <cell r="D883" t="str">
            <v>おおとり</v>
          </cell>
          <cell r="E883">
            <v>11536</v>
          </cell>
        </row>
        <row r="884">
          <cell r="A884" t="str">
            <v>113135127X</v>
          </cell>
          <cell r="B884" t="str">
            <v>10MCE476MCTER</v>
          </cell>
          <cell r="C884" t="str">
            <v>CT282</v>
          </cell>
          <cell r="D884" t="str">
            <v>おおとり</v>
          </cell>
          <cell r="E884">
            <v>0</v>
          </cell>
        </row>
        <row r="885">
          <cell r="A885" t="str">
            <v>113135132X</v>
          </cell>
          <cell r="B885" t="str">
            <v>16MCE475MATER</v>
          </cell>
          <cell r="C885" t="str">
            <v>CT283</v>
          </cell>
          <cell r="D885" t="str">
            <v>おおとり</v>
          </cell>
          <cell r="E885">
            <v>0</v>
          </cell>
        </row>
        <row r="886">
          <cell r="A886">
            <v>1133285050</v>
          </cell>
          <cell r="B886" t="str">
            <v>CACFM1C151M</v>
          </cell>
          <cell r="C886" t="str">
            <v>SC035</v>
          </cell>
          <cell r="D886" t="str">
            <v>おおとり</v>
          </cell>
          <cell r="E886">
            <v>0</v>
          </cell>
        </row>
        <row r="887">
          <cell r="A887" t="str">
            <v>113328682X</v>
          </cell>
          <cell r="B887" t="str">
            <v>EEV HB 25V 33MF</v>
          </cell>
          <cell r="C887" t="str">
            <v>CT701</v>
          </cell>
          <cell r="D887" t="str">
            <v>おおとり</v>
          </cell>
          <cell r="E887">
            <v>0</v>
          </cell>
        </row>
        <row r="888">
          <cell r="A888">
            <v>1134202230</v>
          </cell>
          <cell r="B888" t="str">
            <v>CE04KMY 50V 100MF</v>
          </cell>
          <cell r="C888" t="str">
            <v>SB047</v>
          </cell>
          <cell r="D888" t="str">
            <v>おおとり</v>
          </cell>
          <cell r="E888">
            <v>640</v>
          </cell>
        </row>
        <row r="889">
          <cell r="A889">
            <v>1134208470</v>
          </cell>
          <cell r="B889" t="str">
            <v>KMQ200VSSN560M25A</v>
          </cell>
          <cell r="C889" t="str">
            <v>SC036</v>
          </cell>
          <cell r="D889" t="str">
            <v>おおとり</v>
          </cell>
          <cell r="E889">
            <v>640</v>
          </cell>
        </row>
        <row r="890">
          <cell r="A890">
            <v>1134208560</v>
          </cell>
          <cell r="B890" t="str">
            <v>CE04KZE35V 560MF VB</v>
          </cell>
          <cell r="C890" t="str">
            <v>SB049</v>
          </cell>
          <cell r="D890" t="str">
            <v>おおとり</v>
          </cell>
          <cell r="E890">
            <v>1920</v>
          </cell>
        </row>
        <row r="891">
          <cell r="A891">
            <v>1140182290</v>
          </cell>
          <cell r="B891" t="str">
            <v>PT106</v>
          </cell>
          <cell r="C891" t="str">
            <v>SC049</v>
          </cell>
          <cell r="D891" t="str">
            <v>おおとり</v>
          </cell>
          <cell r="E891">
            <v>640</v>
          </cell>
        </row>
        <row r="892">
          <cell r="A892">
            <v>1151105150</v>
          </cell>
          <cell r="B892" t="str">
            <v>SJ-W2H4A-01BB2</v>
          </cell>
          <cell r="C892" t="str">
            <v>SC043</v>
          </cell>
          <cell r="D892" t="str">
            <v>おおとり</v>
          </cell>
          <cell r="E892">
            <v>0</v>
          </cell>
        </row>
        <row r="893">
          <cell r="A893">
            <v>1154049620</v>
          </cell>
          <cell r="B893" t="str">
            <v>FGMLB 125V2A</v>
          </cell>
          <cell r="C893" t="str">
            <v>SC044</v>
          </cell>
          <cell r="D893" t="str">
            <v>おおとり</v>
          </cell>
          <cell r="E893">
            <v>640</v>
          </cell>
        </row>
        <row r="894">
          <cell r="A894">
            <v>1154609040</v>
          </cell>
          <cell r="B894" t="str">
            <v>28.636MHz UM-1</v>
          </cell>
          <cell r="C894" t="str">
            <v>SC040</v>
          </cell>
          <cell r="D894" t="str">
            <v>おおとり</v>
          </cell>
          <cell r="E894">
            <v>2828</v>
          </cell>
        </row>
        <row r="895">
          <cell r="A895">
            <v>1230115560</v>
          </cell>
          <cell r="B895" t="str">
            <v>BNC Connector JXT1146-0100103</v>
          </cell>
          <cell r="C895" t="str">
            <v>SB067</v>
          </cell>
          <cell r="D895" t="str">
            <v>おおとり</v>
          </cell>
          <cell r="E895">
            <v>590</v>
          </cell>
        </row>
        <row r="896">
          <cell r="A896">
            <v>1230319030</v>
          </cell>
          <cell r="B896" t="str">
            <v>JPJ2545-01-510</v>
          </cell>
          <cell r="C896" t="str">
            <v>SB050</v>
          </cell>
          <cell r="D896" t="str">
            <v>おおとり</v>
          </cell>
          <cell r="E896">
            <v>3140</v>
          </cell>
        </row>
        <row r="897">
          <cell r="A897">
            <v>1230324900</v>
          </cell>
          <cell r="B897" t="str">
            <v>Camera 4P Connector</v>
          </cell>
          <cell r="C897" t="str">
            <v>SB048</v>
          </cell>
          <cell r="D897" t="str">
            <v>おおとり</v>
          </cell>
          <cell r="E897">
            <v>0</v>
          </cell>
        </row>
        <row r="898">
          <cell r="A898">
            <v>1230522830</v>
          </cell>
          <cell r="B898" t="str">
            <v>HXC0324-01-310 BNC</v>
          </cell>
          <cell r="C898" t="str">
            <v>SB066</v>
          </cell>
          <cell r="D898" t="str">
            <v>おおとり</v>
          </cell>
          <cell r="E898">
            <v>444</v>
          </cell>
        </row>
        <row r="899">
          <cell r="A899">
            <v>1240311930</v>
          </cell>
          <cell r="B899" t="str">
            <v>HXC0999-01-550</v>
          </cell>
          <cell r="C899" t="str">
            <v>SC048</v>
          </cell>
          <cell r="D899" t="str">
            <v>おおとり</v>
          </cell>
          <cell r="E899">
            <v>222</v>
          </cell>
        </row>
        <row r="900">
          <cell r="A900">
            <v>1240431030</v>
          </cell>
          <cell r="B900" t="str">
            <v>FCUJ(0.5)-20F-180</v>
          </cell>
          <cell r="C900" t="str">
            <v>SC045</v>
          </cell>
          <cell r="D900" t="str">
            <v>おおとり</v>
          </cell>
          <cell r="E900">
            <v>590</v>
          </cell>
        </row>
        <row r="901">
          <cell r="A901">
            <v>6311715770</v>
          </cell>
          <cell r="B901" t="str">
            <v>TOA Serial No. Label (roll)</v>
          </cell>
          <cell r="C901" t="str">
            <v>SD036</v>
          </cell>
          <cell r="D901" t="str">
            <v>おおとり</v>
          </cell>
          <cell r="E901">
            <v>2396</v>
          </cell>
        </row>
        <row r="902">
          <cell r="A902">
            <v>1310632600</v>
          </cell>
          <cell r="B902" t="str">
            <v>TCR0180 Logo seal</v>
          </cell>
          <cell r="C902" t="str">
            <v>SD037</v>
          </cell>
          <cell r="D902" t="str">
            <v>おおとり</v>
          </cell>
          <cell r="E902">
            <v>0</v>
          </cell>
        </row>
        <row r="903">
          <cell r="A903">
            <v>1111036940</v>
          </cell>
          <cell r="B903" t="str">
            <v>UPD6467GR-516</v>
          </cell>
          <cell r="C903" t="str">
            <v>CT718</v>
          </cell>
          <cell r="D903" t="str">
            <v>おおとり</v>
          </cell>
          <cell r="E903">
            <v>16</v>
          </cell>
        </row>
        <row r="904">
          <cell r="A904">
            <v>1230109510</v>
          </cell>
          <cell r="B904" t="str">
            <v>BNC HXC0328-01-010</v>
          </cell>
          <cell r="C904" t="str">
            <v>SH028</v>
          </cell>
          <cell r="D904" t="str">
            <v>おおとり</v>
          </cell>
          <cell r="E904">
            <v>200</v>
          </cell>
        </row>
        <row r="905">
          <cell r="A905">
            <v>1230109620</v>
          </cell>
          <cell r="B905" t="str">
            <v>BNC HXC0330-01-010 SW</v>
          </cell>
          <cell r="C905" t="str">
            <v>SO029</v>
          </cell>
          <cell r="D905" t="str">
            <v>おおとり</v>
          </cell>
          <cell r="E905">
            <v>200</v>
          </cell>
        </row>
        <row r="906">
          <cell r="A906">
            <v>1020245350</v>
          </cell>
          <cell r="B906" t="str">
            <v>SBB-213 Sleeve L=13</v>
          </cell>
          <cell r="C906" t="str">
            <v>SG018</v>
          </cell>
          <cell r="D906" t="str">
            <v>おおとり</v>
          </cell>
          <cell r="E906">
            <v>3000</v>
          </cell>
        </row>
        <row r="907">
          <cell r="A907">
            <v>1230331670</v>
          </cell>
          <cell r="B907" t="str">
            <v>Jack SVJ-420100 4P</v>
          </cell>
          <cell r="C907" t="str">
            <v>SG020</v>
          </cell>
          <cell r="D907" t="str">
            <v>おおとり</v>
          </cell>
          <cell r="E907">
            <v>926</v>
          </cell>
        </row>
        <row r="908">
          <cell r="A908" t="str">
            <v>123360593X</v>
          </cell>
          <cell r="B908" t="str">
            <v>DF13A-4P-1.25H  24MM Tape</v>
          </cell>
          <cell r="C908" t="str">
            <v>CT729</v>
          </cell>
          <cell r="D908" t="str">
            <v>おおとり</v>
          </cell>
          <cell r="E908">
            <v>2884</v>
          </cell>
        </row>
        <row r="909">
          <cell r="A909">
            <v>6235205610</v>
          </cell>
          <cell r="B909" t="str">
            <v>VHR-5N</v>
          </cell>
          <cell r="C909" t="str">
            <v>SD044</v>
          </cell>
          <cell r="D909" t="str">
            <v>おおとり</v>
          </cell>
          <cell r="E909">
            <v>50</v>
          </cell>
        </row>
        <row r="910">
          <cell r="A910">
            <v>1023001630</v>
          </cell>
          <cell r="B910" t="str">
            <v>CCV40 Kogaku LPF 8.4*8.9</v>
          </cell>
          <cell r="C910" t="str">
            <v>SO004</v>
          </cell>
          <cell r="D910" t="str">
            <v>おおとり</v>
          </cell>
          <cell r="E910">
            <v>1958</v>
          </cell>
        </row>
        <row r="911">
          <cell r="A911">
            <v>1023001760</v>
          </cell>
          <cell r="B911" t="str">
            <v>C-2900 Kogaku LPF 7.3*7.8</v>
          </cell>
          <cell r="C911" t="str">
            <v>SG022</v>
          </cell>
          <cell r="D911" t="str">
            <v>おおとり</v>
          </cell>
          <cell r="E911">
            <v>926</v>
          </cell>
        </row>
        <row r="912">
          <cell r="A912">
            <v>1312120750</v>
          </cell>
          <cell r="B912" t="str">
            <v>Blank Name Plate 7Set</v>
          </cell>
          <cell r="C912" t="str">
            <v>SH022</v>
          </cell>
          <cell r="D912" t="str">
            <v>おおとり</v>
          </cell>
          <cell r="E912">
            <v>2884</v>
          </cell>
        </row>
        <row r="913">
          <cell r="A913">
            <v>6063200180</v>
          </cell>
          <cell r="B913" t="str">
            <v>Tometsuki Neji 4*4FE Poly Seal</v>
          </cell>
          <cell r="C913" t="str">
            <v>SG012</v>
          </cell>
          <cell r="D913" t="str">
            <v>おおとり</v>
          </cell>
          <cell r="E913">
            <v>926</v>
          </cell>
        </row>
        <row r="914">
          <cell r="A914" t="str">
            <v>112066516X</v>
          </cell>
          <cell r="B914" t="str">
            <v>RH03AVA13X</v>
          </cell>
          <cell r="C914" t="str">
            <v>CT300</v>
          </cell>
          <cell r="D914" t="str">
            <v>おおとり</v>
          </cell>
          <cell r="E914">
            <v>7956</v>
          </cell>
        </row>
        <row r="915">
          <cell r="A915" t="str">
            <v>115222043B</v>
          </cell>
          <cell r="B915" t="str">
            <v>P6G-CV40 CAMERA NEW 112*186</v>
          </cell>
          <cell r="C915" t="str">
            <v>CP018</v>
          </cell>
          <cell r="D915" t="str">
            <v>おおとり</v>
          </cell>
          <cell r="E915">
            <v>482.51600000000002</v>
          </cell>
        </row>
        <row r="916">
          <cell r="A916" t="str">
            <v>124041950A</v>
          </cell>
          <cell r="B916" t="str">
            <v>VC2110S Spring BLK</v>
          </cell>
          <cell r="C916" t="str">
            <v>SG013</v>
          </cell>
          <cell r="D916" t="str">
            <v>おおとり</v>
          </cell>
          <cell r="E916">
            <v>926</v>
          </cell>
        </row>
        <row r="917">
          <cell r="A917">
            <v>1023170550</v>
          </cell>
          <cell r="B917" t="str">
            <v>CCC300 Mount Cramp</v>
          </cell>
          <cell r="C917" t="str">
            <v>SG014</v>
          </cell>
          <cell r="D917" t="str">
            <v>おおとり</v>
          </cell>
          <cell r="E917">
            <v>2522</v>
          </cell>
        </row>
        <row r="918">
          <cell r="A918" t="str">
            <v>111068582X</v>
          </cell>
          <cell r="B918" t="str">
            <v>NJM78M12DL1A(TE1)</v>
          </cell>
          <cell r="C918" t="str">
            <v>CT720</v>
          </cell>
          <cell r="D918" t="str">
            <v>おおとり</v>
          </cell>
          <cell r="E918">
            <v>2734</v>
          </cell>
        </row>
        <row r="919">
          <cell r="A919">
            <v>1020242450</v>
          </cell>
          <cell r="B919" t="str">
            <v>CCD Space 0.8MM</v>
          </cell>
          <cell r="C919" t="str">
            <v>SG015</v>
          </cell>
          <cell r="D919" t="str">
            <v>おおとり</v>
          </cell>
          <cell r="E919">
            <v>2884</v>
          </cell>
        </row>
        <row r="920">
          <cell r="A920">
            <v>1021511650</v>
          </cell>
          <cell r="B920" t="str">
            <v>D5.5 Square Knob Guide Dia=1</v>
          </cell>
          <cell r="C920" t="str">
            <v>SG016</v>
          </cell>
          <cell r="D920" t="str">
            <v>おおとり</v>
          </cell>
          <cell r="E920">
            <v>2300</v>
          </cell>
        </row>
        <row r="921">
          <cell r="A921" t="str">
            <v>105026666A</v>
          </cell>
          <cell r="B921" t="str">
            <v>CCC250 Filter Cushion</v>
          </cell>
          <cell r="C921" t="str">
            <v>SG017</v>
          </cell>
          <cell r="D921" t="str">
            <v>おおとり</v>
          </cell>
          <cell r="E921">
            <v>2884</v>
          </cell>
        </row>
        <row r="922">
          <cell r="A922" t="str">
            <v>113135114X</v>
          </cell>
          <cell r="B922" t="str">
            <v>25MCE106MCTER</v>
          </cell>
          <cell r="C922" t="str">
            <v>CT308</v>
          </cell>
          <cell r="D922" t="str">
            <v>おおとり</v>
          </cell>
          <cell r="E922">
            <v>5768</v>
          </cell>
        </row>
        <row r="923">
          <cell r="A923">
            <v>1133244600</v>
          </cell>
          <cell r="B923" t="str">
            <v>25V100MF(BP)</v>
          </cell>
          <cell r="C923" t="str">
            <v>SD045</v>
          </cell>
          <cell r="D923" t="str">
            <v>おおとり</v>
          </cell>
          <cell r="E923">
            <v>2650</v>
          </cell>
        </row>
        <row r="924">
          <cell r="A924" t="str">
            <v>113420801X</v>
          </cell>
          <cell r="B924" t="str">
            <v>MVY 25V 470MF</v>
          </cell>
          <cell r="C924" t="str">
            <v>CT721</v>
          </cell>
          <cell r="D924" t="str">
            <v>おおとり</v>
          </cell>
          <cell r="E924">
            <v>2650</v>
          </cell>
        </row>
        <row r="925">
          <cell r="A925" t="str">
            <v>113421158X</v>
          </cell>
          <cell r="B925" t="str">
            <v>MVY 10VC 470MF</v>
          </cell>
          <cell r="C925" t="str">
            <v>CT724</v>
          </cell>
          <cell r="D925" t="str">
            <v>おおとり</v>
          </cell>
          <cell r="E925">
            <v>2650</v>
          </cell>
        </row>
        <row r="926">
          <cell r="A926" t="str">
            <v>113421169X</v>
          </cell>
          <cell r="B926" t="str">
            <v>MVY 16VC 470MF</v>
          </cell>
          <cell r="C926" t="str">
            <v>CT725</v>
          </cell>
          <cell r="D926" t="str">
            <v>おおとり</v>
          </cell>
          <cell r="E926">
            <v>2650</v>
          </cell>
        </row>
        <row r="927">
          <cell r="A927" t="str">
            <v>V060100400</v>
          </cell>
          <cell r="B927" t="str">
            <v>+Pan 2.5X4 FE NI</v>
          </cell>
          <cell r="C927" t="str">
            <v>SD031</v>
          </cell>
          <cell r="D927" t="str">
            <v>おおとり</v>
          </cell>
          <cell r="E927">
            <v>312</v>
          </cell>
        </row>
        <row r="928">
          <cell r="A928" t="str">
            <v>V060100600</v>
          </cell>
          <cell r="B928" t="str">
            <v>+Pan 2.5X4 FE ZNC-BLK</v>
          </cell>
          <cell r="C928" t="str">
            <v>SD030</v>
          </cell>
          <cell r="D928" t="str">
            <v>おおとり</v>
          </cell>
          <cell r="E928">
            <v>780</v>
          </cell>
        </row>
        <row r="929">
          <cell r="A929">
            <v>1023195690</v>
          </cell>
          <cell r="B929" t="str">
            <v>CCV20 Sanjiku Holder</v>
          </cell>
          <cell r="C929" t="str">
            <v>SH023</v>
          </cell>
          <cell r="D929" t="str">
            <v>おおとり</v>
          </cell>
          <cell r="E929">
            <v>156</v>
          </cell>
        </row>
        <row r="930">
          <cell r="A930">
            <v>1050517920</v>
          </cell>
          <cell r="B930" t="str">
            <v>NTF1026-C02(12-5) Siuki Sheet</v>
          </cell>
          <cell r="C930" t="str">
            <v>SO031</v>
          </cell>
          <cell r="D930" t="str">
            <v>おおとり</v>
          </cell>
          <cell r="E930">
            <v>206</v>
          </cell>
        </row>
        <row r="931">
          <cell r="A931" t="str">
            <v>113134869X</v>
          </cell>
          <cell r="B931" t="str">
            <v>MCE    6.3V   10MF Chip T</v>
          </cell>
          <cell r="C931" t="str">
            <v>CT315</v>
          </cell>
          <cell r="D931" t="str">
            <v>おおとり</v>
          </cell>
          <cell r="E931">
            <v>0</v>
          </cell>
        </row>
        <row r="932">
          <cell r="A932" t="str">
            <v>113329744X</v>
          </cell>
          <cell r="B932" t="str">
            <v>MVH 35V33MF</v>
          </cell>
          <cell r="C932" t="str">
            <v>CT743</v>
          </cell>
          <cell r="D932" t="str">
            <v>おおとり</v>
          </cell>
          <cell r="E932">
            <v>0</v>
          </cell>
        </row>
        <row r="933">
          <cell r="A933" t="str">
            <v>113421000X</v>
          </cell>
          <cell r="B933" t="str">
            <v>MVY 25V 220MF(M) H10 TAPING</v>
          </cell>
          <cell r="C933" t="str">
            <v>CT740</v>
          </cell>
          <cell r="D933" t="str">
            <v>おおとり</v>
          </cell>
          <cell r="E933">
            <v>690</v>
          </cell>
        </row>
        <row r="934">
          <cell r="A934" t="str">
            <v>113421011X</v>
          </cell>
          <cell r="B934" t="str">
            <v>MVE 50V220MF J10 TAPING</v>
          </cell>
          <cell r="C934" t="str">
            <v>CT739</v>
          </cell>
          <cell r="D934" t="str">
            <v>おおとり</v>
          </cell>
          <cell r="E934">
            <v>234</v>
          </cell>
        </row>
        <row r="935">
          <cell r="A935">
            <v>1140183130</v>
          </cell>
          <cell r="B935" t="str">
            <v>PT-725</v>
          </cell>
          <cell r="C935" t="str">
            <v>SO024</v>
          </cell>
          <cell r="D935" t="str">
            <v>おおとり</v>
          </cell>
          <cell r="E935">
            <v>234</v>
          </cell>
        </row>
        <row r="936">
          <cell r="A936">
            <v>1140520870</v>
          </cell>
          <cell r="B936" t="str">
            <v>C004B-1MH PB-FREE</v>
          </cell>
          <cell r="C936" t="str">
            <v>SQ014</v>
          </cell>
          <cell r="D936" t="str">
            <v>おおとり</v>
          </cell>
          <cell r="E936">
            <v>234</v>
          </cell>
        </row>
        <row r="937">
          <cell r="A937">
            <v>1152711330</v>
          </cell>
          <cell r="B937" t="str">
            <v>P2G-CV40 SIDE 112*116</v>
          </cell>
          <cell r="C937" t="str">
            <v>CP020</v>
          </cell>
          <cell r="D937" t="str">
            <v>おおとり</v>
          </cell>
          <cell r="E937">
            <v>34</v>
          </cell>
        </row>
        <row r="938">
          <cell r="A938" t="str">
            <v>121018715A</v>
          </cell>
          <cell r="B938" t="str">
            <v>CCV40 Front Screen</v>
          </cell>
          <cell r="C938" t="str">
            <v>SO032</v>
          </cell>
          <cell r="D938" t="str">
            <v>おおとり</v>
          </cell>
          <cell r="E938">
            <v>206</v>
          </cell>
        </row>
        <row r="939">
          <cell r="A939" t="str">
            <v>122051863A</v>
          </cell>
          <cell r="B939" t="str">
            <v>CCV40 Zetsuen Washer</v>
          </cell>
          <cell r="C939" t="str">
            <v>SO021</v>
          </cell>
          <cell r="D939" t="str">
            <v>おおとり</v>
          </cell>
          <cell r="E939">
            <v>412</v>
          </cell>
        </row>
        <row r="940">
          <cell r="A940">
            <v>1240260230</v>
          </cell>
          <cell r="B940" t="str">
            <v xml:space="preserve">Terminal ML-800S1V-2P </v>
          </cell>
          <cell r="C940" t="str">
            <v>SO022</v>
          </cell>
          <cell r="D940" t="str">
            <v>おおとり</v>
          </cell>
          <cell r="E940">
            <v>222</v>
          </cell>
        </row>
        <row r="941">
          <cell r="A941">
            <v>1240273410</v>
          </cell>
          <cell r="B941" t="str">
            <v>Terminal F2360AX-2P</v>
          </cell>
          <cell r="C941" t="str">
            <v>SH027</v>
          </cell>
          <cell r="D941" t="str">
            <v>おおとり</v>
          </cell>
          <cell r="E941">
            <v>156</v>
          </cell>
        </row>
        <row r="942">
          <cell r="A942">
            <v>1240273500</v>
          </cell>
          <cell r="B942" t="str">
            <v>Kiban tanshi F4077B S</v>
          </cell>
          <cell r="C942" t="str">
            <v>SO023</v>
          </cell>
          <cell r="D942" t="str">
            <v>おおとり</v>
          </cell>
          <cell r="E942">
            <v>156</v>
          </cell>
        </row>
        <row r="943">
          <cell r="A943">
            <v>1255113820</v>
          </cell>
          <cell r="B943" t="str">
            <v>CC1100 Code Pushing</v>
          </cell>
          <cell r="C943" t="str">
            <v>SO027</v>
          </cell>
          <cell r="D943" t="str">
            <v>おおとり</v>
          </cell>
          <cell r="E943">
            <v>206</v>
          </cell>
        </row>
        <row r="944">
          <cell r="A944">
            <v>1310632040</v>
          </cell>
          <cell r="B944" t="str">
            <v>Signature H=5.5</v>
          </cell>
          <cell r="C944" t="str">
            <v>SO038</v>
          </cell>
          <cell r="D944" t="str">
            <v>おおとり</v>
          </cell>
          <cell r="E944">
            <v>0</v>
          </cell>
        </row>
        <row r="945">
          <cell r="A945">
            <v>6060101260</v>
          </cell>
          <cell r="B945" t="str">
            <v>+Nabe 3*8 3 ten semusu P4 SUS</v>
          </cell>
          <cell r="C945" t="str">
            <v>SO039</v>
          </cell>
          <cell r="D945" t="str">
            <v>おおとり</v>
          </cell>
          <cell r="E945">
            <v>518</v>
          </cell>
        </row>
        <row r="946">
          <cell r="A946">
            <v>6060130480</v>
          </cell>
          <cell r="B946" t="str">
            <v>0/2 Syu +Nabe 2*4 FE NI</v>
          </cell>
          <cell r="C946" t="str">
            <v>SO040</v>
          </cell>
          <cell r="D946" t="str">
            <v>おおとり</v>
          </cell>
          <cell r="E946">
            <v>3708</v>
          </cell>
        </row>
        <row r="947">
          <cell r="A947">
            <v>6062512640</v>
          </cell>
          <cell r="B947" t="str">
            <v>Hexagon Bolt 3 ten semusu 8*14 SUS</v>
          </cell>
          <cell r="C947" t="str">
            <v>SO001</v>
          </cell>
          <cell r="D947" t="str">
            <v>おおとり</v>
          </cell>
          <cell r="E947">
            <v>412</v>
          </cell>
        </row>
        <row r="948">
          <cell r="A948">
            <v>6063700860</v>
          </cell>
          <cell r="B948" t="str">
            <v>Washer M8*16*1.2 Kogatamaru SUS</v>
          </cell>
          <cell r="C948" t="str">
            <v>SO002</v>
          </cell>
          <cell r="D948" t="str">
            <v>おおとり</v>
          </cell>
          <cell r="E948">
            <v>206</v>
          </cell>
        </row>
        <row r="949">
          <cell r="A949" t="str">
            <v>113424171X</v>
          </cell>
          <cell r="B949" t="str">
            <v>PXA 16VC 82MF TAPING</v>
          </cell>
          <cell r="C949" t="str">
            <v>CT737</v>
          </cell>
          <cell r="D949" t="str">
            <v>おおとり</v>
          </cell>
          <cell r="E949">
            <v>234</v>
          </cell>
        </row>
        <row r="950">
          <cell r="A950" t="str">
            <v>113420924X</v>
          </cell>
          <cell r="B950" t="str">
            <v>PXA 10VC 120MF TAPING</v>
          </cell>
          <cell r="C950" t="str">
            <v>CT672</v>
          </cell>
          <cell r="D950" t="str">
            <v>おおとり</v>
          </cell>
          <cell r="E950">
            <v>222</v>
          </cell>
        </row>
        <row r="951">
          <cell r="A951" t="str">
            <v>初回のみ</v>
          </cell>
          <cell r="B951" t="str">
            <v>CCV20 Dom Cover ASSY</v>
          </cell>
          <cell r="D951" t="str">
            <v>おおとり</v>
          </cell>
          <cell r="E951">
            <v>150</v>
          </cell>
        </row>
        <row r="952">
          <cell r="A952">
            <v>1010265250</v>
          </cell>
          <cell r="B952" t="str">
            <v>CCV20 Dom Cover</v>
          </cell>
          <cell r="C952" t="str">
            <v>SQ015</v>
          </cell>
          <cell r="D952" t="str">
            <v>おおとり</v>
          </cell>
          <cell r="E952">
            <v>0</v>
          </cell>
        </row>
        <row r="953">
          <cell r="A953" t="str">
            <v>115443156X</v>
          </cell>
          <cell r="B953" t="str">
            <v>BPF 628BIN-1015=P3  TAPING</v>
          </cell>
          <cell r="C953" t="str">
            <v>CT735</v>
          </cell>
          <cell r="D953" t="str">
            <v>おおとり</v>
          </cell>
          <cell r="E953">
            <v>56</v>
          </cell>
        </row>
        <row r="954">
          <cell r="A954">
            <v>1154608960</v>
          </cell>
          <cell r="B954" t="str">
            <v>28.375MHZ UM-1</v>
          </cell>
          <cell r="C954" t="str">
            <v>SO049</v>
          </cell>
          <cell r="D954" t="str">
            <v>おおとり</v>
          </cell>
          <cell r="E954">
            <v>56</v>
          </cell>
        </row>
        <row r="955">
          <cell r="A955" t="str">
            <v>115404368X</v>
          </cell>
          <cell r="B955" t="str">
            <v>Fuse JAA2402 501NATAPING</v>
          </cell>
          <cell r="C955" t="str">
            <v>CT310</v>
          </cell>
          <cell r="D955" t="str">
            <v>おおとり</v>
          </cell>
          <cell r="E955">
            <v>150</v>
          </cell>
        </row>
        <row r="956">
          <cell r="A956">
            <v>1152014350</v>
          </cell>
          <cell r="B956" t="str">
            <v>P1F-CV11LENS 112x110</v>
          </cell>
          <cell r="C956" t="str">
            <v>SC053</v>
          </cell>
          <cell r="D956" t="str">
            <v>おおとり</v>
          </cell>
          <cell r="E956">
            <v>37.966000000000001</v>
          </cell>
        </row>
        <row r="957">
          <cell r="A957" t="str">
            <v>1152127360</v>
          </cell>
          <cell r="B957" t="str">
            <v>P2G-CCV44 SIDE 112*116</v>
          </cell>
          <cell r="D957" t="str">
            <v>おおとり</v>
          </cell>
          <cell r="E957">
            <v>0.996</v>
          </cell>
        </row>
        <row r="958">
          <cell r="A958" t="str">
            <v>1152807240</v>
          </cell>
          <cell r="B958" t="str">
            <v>P4G-CCV24 POWER 112*124</v>
          </cell>
          <cell r="D958" t="str">
            <v>おおとり</v>
          </cell>
          <cell r="E958">
            <v>6</v>
          </cell>
        </row>
        <row r="959">
          <cell r="A959" t="str">
            <v>1230333140</v>
          </cell>
          <cell r="B959" t="str">
            <v>Pin Jack JPJ1025-01-010</v>
          </cell>
          <cell r="D959" t="str">
            <v>おおとり</v>
          </cell>
          <cell r="E959">
            <v>6</v>
          </cell>
        </row>
        <row r="960">
          <cell r="A960" t="str">
            <v>1233987940</v>
          </cell>
          <cell r="B960" t="str">
            <v>4P 418FRW-4PS</v>
          </cell>
          <cell r="D960" t="str">
            <v>おおとり</v>
          </cell>
          <cell r="E960">
            <v>6</v>
          </cell>
        </row>
        <row r="961">
          <cell r="A961" t="str">
            <v>1240434150</v>
          </cell>
          <cell r="B961" t="str">
            <v>4P 418MCW-4PS</v>
          </cell>
          <cell r="D961" t="str">
            <v>おおとり</v>
          </cell>
          <cell r="E961">
            <v>6</v>
          </cell>
        </row>
        <row r="962">
          <cell r="A962" t="str">
            <v>111041860X</v>
          </cell>
          <cell r="B962" t="str">
            <v>DSSA-P0640SA        TAPING</v>
          </cell>
          <cell r="D962" t="str">
            <v>おおとり</v>
          </cell>
          <cell r="E962">
            <v>6</v>
          </cell>
        </row>
        <row r="964">
          <cell r="B964" t="str">
            <v>＊＊＊</v>
          </cell>
          <cell r="E964">
            <v>0</v>
          </cell>
        </row>
        <row r="965">
          <cell r="A965">
            <v>1253201000</v>
          </cell>
          <cell r="B965" t="str">
            <v>POWER SUPLLY CODESET (JPN)</v>
          </cell>
          <cell r="C965" t="str">
            <v>SM004</v>
          </cell>
          <cell r="D965" t="str">
            <v>VOLEX</v>
          </cell>
          <cell r="E965">
            <v>1059</v>
          </cell>
        </row>
        <row r="966">
          <cell r="B966" t="str">
            <v>***</v>
          </cell>
          <cell r="E966">
            <v>0</v>
          </cell>
        </row>
        <row r="967">
          <cell r="A967">
            <v>6310600080</v>
          </cell>
          <cell r="B967" t="str">
            <v>SECOM Seal (Mini)</v>
          </cell>
          <cell r="C967" t="str">
            <v>SF006</v>
          </cell>
          <cell r="D967" t="str">
            <v>ＴＯＡ（支給）</v>
          </cell>
          <cell r="E967">
            <v>30</v>
          </cell>
        </row>
        <row r="968">
          <cell r="B968" t="str">
            <v>***</v>
          </cell>
          <cell r="E968">
            <v>0</v>
          </cell>
        </row>
        <row r="969">
          <cell r="A969">
            <v>1000732100</v>
          </cell>
          <cell r="B969" t="str">
            <v>TG2Z0416ABC1</v>
          </cell>
          <cell r="C969" t="str">
            <v>SD039</v>
          </cell>
          <cell r="D969" t="str">
            <v>CBC</v>
          </cell>
          <cell r="E969">
            <v>0</v>
          </cell>
        </row>
        <row r="970">
          <cell r="A970">
            <v>1000733420</v>
          </cell>
          <cell r="B970" t="str">
            <v>Bari Fuoka Lens QC2Z0214ABC1</v>
          </cell>
          <cell r="C970" t="str">
            <v>SO037</v>
          </cell>
          <cell r="D970" t="str">
            <v>CBC</v>
          </cell>
          <cell r="E970">
            <v>1852</v>
          </cell>
        </row>
        <row r="971">
          <cell r="A971">
            <v>1000735350</v>
          </cell>
          <cell r="B971" t="str">
            <v>Bari Fuoka Lens TG2Z2814FCS-2</v>
          </cell>
          <cell r="C971" t="str">
            <v>SH026</v>
          </cell>
          <cell r="D971" t="str">
            <v>CBC</v>
          </cell>
          <cell r="E971">
            <v>800</v>
          </cell>
        </row>
        <row r="972">
          <cell r="A972">
            <v>1000735420</v>
          </cell>
          <cell r="B972" t="str">
            <v>HCS802D Bracket</v>
          </cell>
          <cell r="C972" t="str">
            <v>SG031</v>
          </cell>
          <cell r="D972" t="str">
            <v>CBC</v>
          </cell>
          <cell r="E972">
            <v>0</v>
          </cell>
        </row>
        <row r="973">
          <cell r="A973">
            <v>1000733510</v>
          </cell>
          <cell r="B973" t="str">
            <v>Bari Fuokaru Lens QG2Z0312ABC1</v>
          </cell>
          <cell r="C973" t="str">
            <v>SQ011</v>
          </cell>
          <cell r="D973" t="str">
            <v>CBC</v>
          </cell>
          <cell r="E973">
            <v>106</v>
          </cell>
        </row>
        <row r="974">
          <cell r="A974">
            <v>1000736830</v>
          </cell>
          <cell r="B974" t="str">
            <v>VL3103 (TOSHIBA LENS)</v>
          </cell>
          <cell r="D974" t="str">
            <v>CBC</v>
          </cell>
          <cell r="E974">
            <v>0</v>
          </cell>
        </row>
        <row r="975">
          <cell r="B975" t="str">
            <v>***</v>
          </cell>
          <cell r="E975">
            <v>0</v>
          </cell>
        </row>
        <row r="976">
          <cell r="A976">
            <v>1012152910</v>
          </cell>
          <cell r="B976" t="str">
            <v>TCR0350 Plain case</v>
          </cell>
          <cell r="C976" t="str">
            <v>NVL</v>
          </cell>
          <cell r="D976" t="str">
            <v>ツクバ</v>
          </cell>
          <cell r="E976">
            <v>0</v>
          </cell>
        </row>
        <row r="977">
          <cell r="A977">
            <v>1012154620</v>
          </cell>
          <cell r="B977" t="str">
            <v>CCV40 Plain Front Cover</v>
          </cell>
          <cell r="C977" t="str">
            <v>NVL</v>
          </cell>
          <cell r="D977" t="str">
            <v>ツクバ</v>
          </cell>
          <cell r="E977">
            <v>206</v>
          </cell>
        </row>
        <row r="978">
          <cell r="A978">
            <v>1012154350</v>
          </cell>
          <cell r="B978" t="str">
            <v>CCV40 Plain Rear Cover</v>
          </cell>
          <cell r="C978" t="str">
            <v>NVL</v>
          </cell>
          <cell r="D978" t="str">
            <v>ツクバ</v>
          </cell>
          <cell r="E978">
            <v>200</v>
          </cell>
        </row>
        <row r="979">
          <cell r="A979">
            <v>1012154510</v>
          </cell>
          <cell r="B979" t="str">
            <v xml:space="preserve">CCV40 Plain Ring Nut </v>
          </cell>
          <cell r="C979" t="str">
            <v>NVL</v>
          </cell>
          <cell r="D979" t="str">
            <v>ツクバ</v>
          </cell>
          <cell r="E979">
            <v>206</v>
          </cell>
        </row>
        <row r="980">
          <cell r="A980">
            <v>1012153430</v>
          </cell>
          <cell r="B980" t="str">
            <v>CCV14CS Plain Front</v>
          </cell>
          <cell r="C980" t="str">
            <v>NVL</v>
          </cell>
          <cell r="D980" t="str">
            <v>ツクバ</v>
          </cell>
          <cell r="E980">
            <v>126</v>
          </cell>
        </row>
        <row r="981">
          <cell r="A981">
            <v>1010264790</v>
          </cell>
          <cell r="B981" t="str">
            <v xml:space="preserve">CCV20 Lens Cover  </v>
          </cell>
          <cell r="C981" t="str">
            <v>NVL</v>
          </cell>
          <cell r="D981" t="str">
            <v>ツクバ</v>
          </cell>
          <cell r="E981">
            <v>156</v>
          </cell>
        </row>
        <row r="982">
          <cell r="A982">
            <v>1065131610</v>
          </cell>
          <cell r="B982" t="str">
            <v>CCV40 Plain Osae Nut</v>
          </cell>
          <cell r="C982" t="str">
            <v>NVL</v>
          </cell>
          <cell r="D982" t="str">
            <v>ツクバ</v>
          </cell>
          <cell r="E982">
            <v>206</v>
          </cell>
        </row>
        <row r="983">
          <cell r="A983">
            <v>1012154420</v>
          </cell>
          <cell r="B983" t="str">
            <v>CCV44 Plain Rear Cover</v>
          </cell>
          <cell r="C983" t="str">
            <v>NVL</v>
          </cell>
          <cell r="D983" t="str">
            <v>ツクバ</v>
          </cell>
          <cell r="E983">
            <v>6</v>
          </cell>
        </row>
        <row r="984">
          <cell r="B984" t="str">
            <v>***</v>
          </cell>
          <cell r="E984">
            <v>0</v>
          </cell>
        </row>
        <row r="985">
          <cell r="B985" t="str">
            <v>***</v>
          </cell>
          <cell r="E985">
            <v>0</v>
          </cell>
        </row>
        <row r="986">
          <cell r="A986">
            <v>1013539390</v>
          </cell>
          <cell r="B986" t="str">
            <v>CCV40 Sun Shade</v>
          </cell>
          <cell r="D986" t="str">
            <v>Kein Hing</v>
          </cell>
          <cell r="E986">
            <v>100</v>
          </cell>
        </row>
        <row r="987">
          <cell r="A987">
            <v>1013539460</v>
          </cell>
          <cell r="B987" t="str">
            <v>CCV40-3 Plain Sun Shade</v>
          </cell>
          <cell r="D987" t="str">
            <v>Kein Hing</v>
          </cell>
          <cell r="E987">
            <v>106</v>
          </cell>
        </row>
        <row r="988">
          <cell r="B988" t="str">
            <v>***</v>
          </cell>
          <cell r="E988">
            <v>0</v>
          </cell>
        </row>
        <row r="989">
          <cell r="B989" t="str">
            <v>***</v>
          </cell>
          <cell r="E989">
            <v>0</v>
          </cell>
        </row>
        <row r="990">
          <cell r="A990" t="str">
            <v>111115369X</v>
          </cell>
          <cell r="B990" t="str">
            <v>CXD1030M CMOS T6  24 Tape</v>
          </cell>
          <cell r="C990" t="str">
            <v>CT627</v>
          </cell>
          <cell r="D990" t="str">
            <v>TAKEX</v>
          </cell>
          <cell r="E990">
            <v>120</v>
          </cell>
        </row>
        <row r="991">
          <cell r="A991" t="str">
            <v>102153758A</v>
          </cell>
          <cell r="B991" t="str">
            <v>CCC100ZL Galvanized Cover</v>
          </cell>
          <cell r="C991" t="str">
            <v>SC023</v>
          </cell>
          <cell r="D991" t="str">
            <v>TAKEX</v>
          </cell>
          <cell r="E991">
            <v>1958</v>
          </cell>
        </row>
        <row r="992">
          <cell r="A992" t="str">
            <v>102154089A</v>
          </cell>
          <cell r="B992" t="str">
            <v>CCC250 Lens mount</v>
          </cell>
          <cell r="C992" t="str">
            <v>SC041</v>
          </cell>
          <cell r="D992" t="str">
            <v>TAKEX</v>
          </cell>
          <cell r="E992">
            <v>0</v>
          </cell>
        </row>
        <row r="993">
          <cell r="A993">
            <v>1065301110</v>
          </cell>
          <cell r="B993" t="str">
            <v>VC2200 Ring Ritena</v>
          </cell>
          <cell r="C993" t="str">
            <v>SG019</v>
          </cell>
          <cell r="D993" t="str">
            <v>TAKEX</v>
          </cell>
          <cell r="E993">
            <v>926</v>
          </cell>
        </row>
        <row r="994">
          <cell r="A994">
            <v>1021540740</v>
          </cell>
          <cell r="B994" t="str">
            <v>CCC300 Mount Base</v>
          </cell>
          <cell r="C994" t="str">
            <v>SG027</v>
          </cell>
          <cell r="D994" t="str">
            <v>TAKEX</v>
          </cell>
          <cell r="E994">
            <v>2522</v>
          </cell>
        </row>
        <row r="995">
          <cell r="A995">
            <v>1021543910</v>
          </cell>
          <cell r="B995" t="str">
            <v>CCV10 Lens Mount</v>
          </cell>
          <cell r="C995" t="str">
            <v>SG023</v>
          </cell>
          <cell r="D995" t="str">
            <v>TAKEX</v>
          </cell>
          <cell r="E995">
            <v>1958</v>
          </cell>
        </row>
        <row r="996">
          <cell r="A996" t="str">
            <v>101171207A</v>
          </cell>
          <cell r="B996" t="str">
            <v>VC2300 Cam</v>
          </cell>
          <cell r="C996" t="str">
            <v>SG028</v>
          </cell>
          <cell r="D996" t="str">
            <v>TAKEX</v>
          </cell>
          <cell r="E996">
            <v>926</v>
          </cell>
        </row>
        <row r="997">
          <cell r="A997">
            <v>1020517970</v>
          </cell>
          <cell r="B997" t="str">
            <v>VC2200 Cover</v>
          </cell>
          <cell r="C997" t="str">
            <v>SH010</v>
          </cell>
          <cell r="D997" t="str">
            <v>TAKEX</v>
          </cell>
          <cell r="E997">
            <v>926</v>
          </cell>
        </row>
        <row r="998">
          <cell r="A998">
            <v>1210334820</v>
          </cell>
          <cell r="B998" t="str">
            <v>CC1000 Bigicon Cover</v>
          </cell>
          <cell r="C998" t="str">
            <v>SH011</v>
          </cell>
          <cell r="D998" t="str">
            <v>TAKEX</v>
          </cell>
          <cell r="E998">
            <v>126</v>
          </cell>
        </row>
        <row r="999">
          <cell r="A999">
            <v>1060380240</v>
          </cell>
          <cell r="B999" t="str">
            <v>+Bind Screw (M3*14*S4)</v>
          </cell>
          <cell r="C999" t="str">
            <v>SD048</v>
          </cell>
          <cell r="D999" t="str">
            <v>TAKEX</v>
          </cell>
          <cell r="E999">
            <v>2300</v>
          </cell>
        </row>
        <row r="1000">
          <cell r="A1000">
            <v>6060102070</v>
          </cell>
          <cell r="B1000" t="str">
            <v>+Pan 2.5x6 FE BLK ZNC</v>
          </cell>
          <cell r="D1000" t="str">
            <v>TAKEX</v>
          </cell>
        </row>
        <row r="1001">
          <cell r="B1001" t="str">
            <v>***</v>
          </cell>
          <cell r="E1001">
            <v>0</v>
          </cell>
        </row>
        <row r="1002">
          <cell r="A1002">
            <v>1111231130</v>
          </cell>
          <cell r="B1002" t="str">
            <v>HD49323AF</v>
          </cell>
          <cell r="C1002" t="str">
            <v>CT917</v>
          </cell>
          <cell r="D1002" t="str">
            <v>日立ﾃﾞﾊﾞｲｽ</v>
          </cell>
          <cell r="E1002">
            <v>0</v>
          </cell>
        </row>
        <row r="1003">
          <cell r="A1003">
            <v>1111231260</v>
          </cell>
          <cell r="B1003" t="str">
            <v>UPD780054GK-A16-9EU</v>
          </cell>
          <cell r="C1003" t="str">
            <v>CT918</v>
          </cell>
          <cell r="D1003" t="str">
            <v>日立ﾃﾞﾊﾞｲｽ</v>
          </cell>
          <cell r="E1003">
            <v>0</v>
          </cell>
        </row>
        <row r="1004">
          <cell r="A1004">
            <v>1111231020</v>
          </cell>
          <cell r="B1004" t="str">
            <v>BU6720GS</v>
          </cell>
          <cell r="C1004" t="str">
            <v>CT916</v>
          </cell>
          <cell r="D1004" t="str">
            <v>日立ﾃﾞﾊﾞｲｽ</v>
          </cell>
          <cell r="E1004">
            <v>0</v>
          </cell>
        </row>
        <row r="1005">
          <cell r="A1005">
            <v>1111232630</v>
          </cell>
          <cell r="B1005" t="str">
            <v>UPD780054GK-A19-9EU</v>
          </cell>
          <cell r="C1005" t="str">
            <v>CT919</v>
          </cell>
          <cell r="D1005" t="str">
            <v>日立ﾃﾞﾊﾞｲｽ</v>
          </cell>
          <cell r="E1005">
            <v>2884</v>
          </cell>
        </row>
        <row r="1006">
          <cell r="A1006">
            <v>1113169440</v>
          </cell>
          <cell r="B1006" t="str">
            <v>SR02120</v>
          </cell>
          <cell r="C1006" t="str">
            <v>CT920</v>
          </cell>
          <cell r="D1006" t="str">
            <v>日立ﾃﾞﾊﾞｲｽ</v>
          </cell>
          <cell r="E1006">
            <v>2884</v>
          </cell>
        </row>
        <row r="1007">
          <cell r="A1007">
            <v>1113169530</v>
          </cell>
          <cell r="B1007" t="str">
            <v>HD49334F</v>
          </cell>
          <cell r="C1007" t="str">
            <v>CT921</v>
          </cell>
          <cell r="D1007" t="str">
            <v>日立ﾃﾞﾊﾞｲｽ</v>
          </cell>
          <cell r="E1007">
            <v>2884</v>
          </cell>
        </row>
        <row r="1008">
          <cell r="B1008" t="str">
            <v>***</v>
          </cell>
          <cell r="E1008">
            <v>0</v>
          </cell>
        </row>
        <row r="1009">
          <cell r="B1009" t="str">
            <v>***</v>
          </cell>
          <cell r="E1009">
            <v>0</v>
          </cell>
        </row>
        <row r="1010">
          <cell r="B1010" t="str">
            <v>***</v>
          </cell>
          <cell r="E1010">
            <v>0</v>
          </cell>
        </row>
        <row r="1011">
          <cell r="A1011" t="str">
            <v>102152696A</v>
          </cell>
          <cell r="B1011" t="str">
            <v>CP40SA 12*12 Square Knob Guide</v>
          </cell>
          <cell r="C1011" t="str">
            <v>SL007</v>
          </cell>
          <cell r="D1011" t="str">
            <v>DAIWA</v>
          </cell>
          <cell r="E1011">
            <v>630</v>
          </cell>
        </row>
        <row r="1012">
          <cell r="A1012">
            <v>1210171560</v>
          </cell>
          <cell r="B1012" t="str">
            <v>CP40SA 12*12 Square Knob</v>
          </cell>
          <cell r="C1012" t="str">
            <v>SL006</v>
          </cell>
          <cell r="D1012" t="str">
            <v>DAIWA</v>
          </cell>
          <cell r="E1012">
            <v>150</v>
          </cell>
        </row>
        <row r="1013">
          <cell r="A1013">
            <v>1010264390</v>
          </cell>
          <cell r="B1013" t="str">
            <v>CCV40 Head Holder</v>
          </cell>
          <cell r="C1013" t="str">
            <v>SO051</v>
          </cell>
          <cell r="D1013" t="str">
            <v>DAIWA</v>
          </cell>
          <cell r="E1013">
            <v>206</v>
          </cell>
        </row>
        <row r="1014">
          <cell r="A1014">
            <v>1010264460</v>
          </cell>
          <cell r="B1014" t="str">
            <v>CCV40 Head Cover</v>
          </cell>
          <cell r="C1014" t="str">
            <v>SO052</v>
          </cell>
          <cell r="D1014" t="str">
            <v>DAIWA</v>
          </cell>
          <cell r="E1014">
            <v>206</v>
          </cell>
        </row>
        <row r="1015">
          <cell r="A1015">
            <v>1010264550</v>
          </cell>
          <cell r="B1015" t="str">
            <v>CCV20 Case</v>
          </cell>
          <cell r="D1015" t="str">
            <v>DAIWA</v>
          </cell>
          <cell r="E1015">
            <v>156</v>
          </cell>
        </row>
        <row r="1016">
          <cell r="A1016">
            <v>1010264660</v>
          </cell>
          <cell r="B1016" t="str">
            <v>CCV20 Outer Cover</v>
          </cell>
          <cell r="D1016" t="str">
            <v>DAIWA</v>
          </cell>
          <cell r="E1016">
            <v>150</v>
          </cell>
        </row>
        <row r="1017">
          <cell r="A1017">
            <v>1010265010</v>
          </cell>
          <cell r="B1017" t="str">
            <v>CCV20 Dom Cover Base</v>
          </cell>
          <cell r="D1017" t="str">
            <v>DAIWA</v>
          </cell>
          <cell r="E1017">
            <v>156</v>
          </cell>
        </row>
        <row r="1018">
          <cell r="A1018">
            <v>1010265120</v>
          </cell>
          <cell r="B1018" t="str">
            <v>CCV20 Inner Cover</v>
          </cell>
          <cell r="D1018" t="str">
            <v>DAIWA</v>
          </cell>
          <cell r="E1018">
            <v>156</v>
          </cell>
        </row>
        <row r="1019">
          <cell r="A1019">
            <v>1220518430</v>
          </cell>
          <cell r="B1019" t="str">
            <v>CCV40 Insulation Spacer</v>
          </cell>
          <cell r="D1019" t="str">
            <v>DAIWA</v>
          </cell>
          <cell r="E1019">
            <v>412</v>
          </cell>
        </row>
        <row r="1020">
          <cell r="A1020" t="str">
            <v>1010263700</v>
          </cell>
          <cell r="B1020" t="str">
            <v>CCV24 Outer cover</v>
          </cell>
          <cell r="D1020" t="str">
            <v>DAIWA</v>
          </cell>
          <cell r="E1020">
            <v>6</v>
          </cell>
        </row>
        <row r="1021">
          <cell r="B1021" t="str">
            <v>***</v>
          </cell>
          <cell r="E1021">
            <v>0</v>
          </cell>
        </row>
        <row r="1022">
          <cell r="B1022" t="str">
            <v>***</v>
          </cell>
          <cell r="E1022">
            <v>0</v>
          </cell>
        </row>
        <row r="1023">
          <cell r="A1023">
            <v>1012153070</v>
          </cell>
          <cell r="B1023" t="str">
            <v>TCR0350 Rear cover</v>
          </cell>
          <cell r="C1023" t="str">
            <v>SC046</v>
          </cell>
          <cell r="D1023" t="str">
            <v>ｼｮｰﾌﾟﾗ</v>
          </cell>
          <cell r="E1023">
            <v>0</v>
          </cell>
        </row>
        <row r="1024">
          <cell r="A1024">
            <v>1021544100</v>
          </cell>
          <cell r="B1024" t="str">
            <v>TCR0350 Lens cover</v>
          </cell>
          <cell r="C1024" t="str">
            <v>SC047</v>
          </cell>
          <cell r="D1024" t="str">
            <v>ｼｮｰﾌﾟﾗ</v>
          </cell>
          <cell r="E1024">
            <v>0</v>
          </cell>
        </row>
        <row r="1025">
          <cell r="A1025">
            <v>1210389530</v>
          </cell>
          <cell r="B1025" t="str">
            <v>CCV10 Rear Cover</v>
          </cell>
          <cell r="C1025" t="str">
            <v>SG024</v>
          </cell>
          <cell r="D1025" t="str">
            <v>ｼｮｰﾌﾟﾗ</v>
          </cell>
          <cell r="E1025">
            <v>1500</v>
          </cell>
        </row>
        <row r="1026">
          <cell r="A1026">
            <v>1210393650</v>
          </cell>
          <cell r="B1026" t="str">
            <v>CCV10 Front Cover-ASSY</v>
          </cell>
          <cell r="D1026" t="str">
            <v>ｼｮｰﾌﾟﾗ</v>
          </cell>
          <cell r="E1026">
            <v>1596</v>
          </cell>
        </row>
        <row r="1027">
          <cell r="A1027">
            <v>1010264000</v>
          </cell>
          <cell r="B1027" t="str">
            <v>C2900 Lens Cover-ASSY</v>
          </cell>
          <cell r="D1027" t="str">
            <v>ｼｮｰﾌﾟﾗ</v>
          </cell>
          <cell r="E1027">
            <v>0</v>
          </cell>
        </row>
        <row r="1028">
          <cell r="A1028">
            <v>1210380100</v>
          </cell>
          <cell r="B1028" t="str">
            <v>CCC100ZL Rear Cover</v>
          </cell>
          <cell r="C1028" t="str">
            <v>SH016</v>
          </cell>
          <cell r="D1028" t="str">
            <v>ｼｮｰﾌﾟﾗ</v>
          </cell>
          <cell r="E1028">
            <v>0</v>
          </cell>
        </row>
        <row r="1029">
          <cell r="A1029" t="str">
            <v>121038023A</v>
          </cell>
          <cell r="B1029" t="str">
            <v>CCC100ZL Lens Cover</v>
          </cell>
          <cell r="C1029" t="str">
            <v>SO030</v>
          </cell>
          <cell r="D1029" t="str">
            <v>ｼｮｰﾌﾟﾗ</v>
          </cell>
          <cell r="E1029">
            <v>0</v>
          </cell>
        </row>
        <row r="1030">
          <cell r="B1030" t="str">
            <v>***</v>
          </cell>
          <cell r="E1030">
            <v>0</v>
          </cell>
        </row>
        <row r="1031">
          <cell r="B1031" t="str">
            <v>***</v>
          </cell>
          <cell r="E1031">
            <v>0</v>
          </cell>
        </row>
        <row r="1032">
          <cell r="A1032">
            <v>1154604900</v>
          </cell>
          <cell r="B1032" t="str">
            <v>HC-49U 14.31818M 17P KDK</v>
          </cell>
          <cell r="C1032" t="str">
            <v>SB015</v>
          </cell>
          <cell r="D1032" t="str">
            <v>九州電通</v>
          </cell>
          <cell r="E1032">
            <v>270</v>
          </cell>
        </row>
        <row r="1033">
          <cell r="A1033">
            <v>1154605660</v>
          </cell>
          <cell r="B1033" t="str">
            <v>HC-49/U 28.63636MHz KDK</v>
          </cell>
          <cell r="C1033" t="str">
            <v>SC011</v>
          </cell>
          <cell r="D1033" t="str">
            <v>九州電通</v>
          </cell>
          <cell r="E1033">
            <v>60</v>
          </cell>
        </row>
        <row r="1034">
          <cell r="A1034" t="str">
            <v>115460591X</v>
          </cell>
          <cell r="B1034" t="str">
            <v>SD-3 19.6608MHz T/R24 Tape</v>
          </cell>
          <cell r="C1034" t="str">
            <v>CT679</v>
          </cell>
          <cell r="D1034" t="str">
            <v>九州電通</v>
          </cell>
          <cell r="E1034">
            <v>93</v>
          </cell>
        </row>
        <row r="1035">
          <cell r="A1035" t="str">
            <v>115461383X</v>
          </cell>
          <cell r="B1035" t="str">
            <v xml:space="preserve">SD-3 27.0MHz/B </v>
          </cell>
          <cell r="C1035" t="str">
            <v>CT681</v>
          </cell>
          <cell r="D1035" t="str">
            <v>九州電通</v>
          </cell>
          <cell r="E1035">
            <v>93</v>
          </cell>
        </row>
        <row r="1036">
          <cell r="A1036" t="str">
            <v>115461163X</v>
          </cell>
          <cell r="B1036" t="str">
            <v>SD-3 12.288MHz   24 Tape</v>
          </cell>
          <cell r="C1036" t="str">
            <v>CT682</v>
          </cell>
          <cell r="D1036" t="str">
            <v>九州電通</v>
          </cell>
          <cell r="E1036">
            <v>93</v>
          </cell>
        </row>
        <row r="1037">
          <cell r="B1037" t="str">
            <v>***</v>
          </cell>
          <cell r="E1037">
            <v>0</v>
          </cell>
        </row>
        <row r="1038">
          <cell r="B1038" t="str">
            <v>***</v>
          </cell>
          <cell r="E1038">
            <v>0</v>
          </cell>
        </row>
        <row r="1039">
          <cell r="A1039" t="str">
            <v>123361370X</v>
          </cell>
          <cell r="B1039" t="str">
            <v>FH12-15S-0.5SV Connector 24MM</v>
          </cell>
          <cell r="C1039" t="str">
            <v>CT684</v>
          </cell>
          <cell r="D1039" t="str">
            <v>DAITRON</v>
          </cell>
          <cell r="E1039">
            <v>58</v>
          </cell>
        </row>
        <row r="1040">
          <cell r="A1040" t="str">
            <v>123361385X</v>
          </cell>
          <cell r="B1040" t="str">
            <v>FH12-33S-0.5SV Connector 32MM</v>
          </cell>
          <cell r="C1040" t="str">
            <v>CT685</v>
          </cell>
          <cell r="D1040" t="str">
            <v>DAITRON</v>
          </cell>
          <cell r="E1040">
            <v>186</v>
          </cell>
        </row>
        <row r="1041">
          <cell r="A1041" t="str">
            <v>123361392X</v>
          </cell>
          <cell r="B1041" t="str">
            <v>FH12-40S-0.5SV Connector 44MM</v>
          </cell>
          <cell r="C1041" t="str">
            <v>CT686</v>
          </cell>
          <cell r="D1041" t="str">
            <v>DAITRON</v>
          </cell>
          <cell r="E1041">
            <v>1366</v>
          </cell>
        </row>
        <row r="1042">
          <cell r="A1042" t="str">
            <v>123361491X</v>
          </cell>
          <cell r="B1042" t="str">
            <v>DF13C-4P          24 Tape</v>
          </cell>
          <cell r="C1042" t="str">
            <v>CT710</v>
          </cell>
          <cell r="D1042" t="str">
            <v>DAITRON</v>
          </cell>
          <cell r="E1042">
            <v>2884</v>
          </cell>
        </row>
        <row r="1043">
          <cell r="A1043" t="str">
            <v>123361501X</v>
          </cell>
          <cell r="B1043" t="str">
            <v>Connector FH12-20S-0.5SV 24MM</v>
          </cell>
          <cell r="C1043" t="str">
            <v>CT711</v>
          </cell>
          <cell r="D1043" t="str">
            <v>DAITRON</v>
          </cell>
          <cell r="E1043">
            <v>1180</v>
          </cell>
        </row>
        <row r="1044">
          <cell r="A1044">
            <v>1233978760</v>
          </cell>
          <cell r="B1044" t="str">
            <v>4P-1061#28(50)B*4/DF13-ZH</v>
          </cell>
          <cell r="C1044" t="str">
            <v>SG011</v>
          </cell>
          <cell r="D1044" t="str">
            <v>DAITRON</v>
          </cell>
          <cell r="E1044">
            <v>926</v>
          </cell>
        </row>
        <row r="1045">
          <cell r="A1045">
            <v>1230110750</v>
          </cell>
          <cell r="B1045" t="str">
            <v>BNC794-BR</v>
          </cell>
          <cell r="C1045" t="str">
            <v>SO028</v>
          </cell>
          <cell r="D1045" t="str">
            <v>DAITRON</v>
          </cell>
          <cell r="E1045">
            <v>200</v>
          </cell>
        </row>
        <row r="1046">
          <cell r="A1046">
            <v>1240432640</v>
          </cell>
          <cell r="B1046" t="str">
            <v>DTS-TA-BNCW2000</v>
          </cell>
          <cell r="C1046" t="str">
            <v>SQ013</v>
          </cell>
          <cell r="D1046" t="str">
            <v>DAITRON</v>
          </cell>
          <cell r="E1046">
            <v>200</v>
          </cell>
        </row>
        <row r="1047">
          <cell r="B1047" t="str">
            <v>***</v>
          </cell>
          <cell r="E1047">
            <v>0</v>
          </cell>
        </row>
        <row r="1048">
          <cell r="B1048" t="str">
            <v>***</v>
          </cell>
          <cell r="E1048">
            <v>0</v>
          </cell>
        </row>
        <row r="1049">
          <cell r="A1049">
            <v>1013537280</v>
          </cell>
          <cell r="B1049" t="str">
            <v>CMS161D Rear Panel</v>
          </cell>
          <cell r="C1049" t="str">
            <v>PA009</v>
          </cell>
          <cell r="D1049" t="str">
            <v>HIROTA</v>
          </cell>
          <cell r="E1049">
            <v>29</v>
          </cell>
        </row>
        <row r="1050">
          <cell r="A1050">
            <v>1013537150</v>
          </cell>
          <cell r="B1050" t="str">
            <v>CMS91D Rear Panel</v>
          </cell>
          <cell r="C1050" t="str">
            <v>PA008</v>
          </cell>
          <cell r="D1050" t="str">
            <v>HIROTA</v>
          </cell>
          <cell r="E1050">
            <v>64</v>
          </cell>
        </row>
        <row r="1051">
          <cell r="A1051">
            <v>1011648340</v>
          </cell>
          <cell r="B1051" t="str">
            <v>CMS161D Panel Chassis</v>
          </cell>
          <cell r="C1051" t="str">
            <v>SH004</v>
          </cell>
          <cell r="D1051" t="str">
            <v>HIROTA</v>
          </cell>
          <cell r="E1051">
            <v>29</v>
          </cell>
        </row>
        <row r="1052">
          <cell r="A1052">
            <v>1011648160</v>
          </cell>
          <cell r="B1052" t="str">
            <v>CMS91D Panel Chassis</v>
          </cell>
          <cell r="C1052" t="str">
            <v>SH003</v>
          </cell>
          <cell r="D1052" t="str">
            <v>HIROTA</v>
          </cell>
          <cell r="E1052">
            <v>704</v>
          </cell>
        </row>
        <row r="1053">
          <cell r="A1053">
            <v>1010847320</v>
          </cell>
          <cell r="B1053" t="str">
            <v>TCR0350 Honetsu han</v>
          </cell>
          <cell r="C1053" t="str">
            <v>SD040</v>
          </cell>
          <cell r="D1053" t="str">
            <v>HIROTA</v>
          </cell>
          <cell r="E1053">
            <v>0</v>
          </cell>
        </row>
        <row r="1054">
          <cell r="A1054">
            <v>1013537950</v>
          </cell>
          <cell r="B1054" t="str">
            <v>CCC100ZL Plain front panel</v>
          </cell>
          <cell r="D1054" t="str">
            <v>HIROTA</v>
          </cell>
          <cell r="E1054">
            <v>0</v>
          </cell>
        </row>
        <row r="1055">
          <cell r="A1055">
            <v>1013538250</v>
          </cell>
          <cell r="B1055" t="str">
            <v xml:space="preserve">CPV09 Plain rear panel </v>
          </cell>
          <cell r="C1055" t="str">
            <v>SH006</v>
          </cell>
          <cell r="D1055" t="str">
            <v>HIROTA</v>
          </cell>
          <cell r="E1055">
            <v>590</v>
          </cell>
        </row>
        <row r="1056">
          <cell r="A1056">
            <v>1013538010</v>
          </cell>
          <cell r="B1056" t="str">
            <v>TCR0350 Plain rear panel</v>
          </cell>
          <cell r="C1056" t="str">
            <v>SH007</v>
          </cell>
          <cell r="D1056" t="str">
            <v>HIROTA</v>
          </cell>
          <cell r="E1056">
            <v>0</v>
          </cell>
        </row>
        <row r="1057">
          <cell r="A1057">
            <v>1013538120</v>
          </cell>
          <cell r="B1057" t="str">
            <v xml:space="preserve">S2950 Plain rear panel </v>
          </cell>
          <cell r="C1057" t="str">
            <v>SH005</v>
          </cell>
          <cell r="D1057" t="str">
            <v>HIROTA</v>
          </cell>
          <cell r="E1057">
            <v>0</v>
          </cell>
        </row>
        <row r="1058">
          <cell r="A1058">
            <v>1023196350</v>
          </cell>
          <cell r="B1058" t="str">
            <v>CCC150 Mount bracket</v>
          </cell>
          <cell r="C1058" t="str">
            <v>SC037</v>
          </cell>
          <cell r="D1058" t="str">
            <v>HIROTA</v>
          </cell>
          <cell r="E1058">
            <v>0</v>
          </cell>
        </row>
        <row r="1059">
          <cell r="A1059">
            <v>1012145790</v>
          </cell>
          <cell r="B1059" t="str">
            <v>CCV10 Plain Bottom Cover</v>
          </cell>
          <cell r="C1059" t="str">
            <v>NVL</v>
          </cell>
          <cell r="D1059" t="str">
            <v>HIROTA</v>
          </cell>
          <cell r="E1059">
            <v>1500</v>
          </cell>
        </row>
        <row r="1060">
          <cell r="A1060">
            <v>1012145840</v>
          </cell>
          <cell r="B1060" t="str">
            <v>CCV10 Plain Top Cover</v>
          </cell>
          <cell r="C1060" t="str">
            <v>NVL</v>
          </cell>
          <cell r="D1060" t="str">
            <v>HIROTA</v>
          </cell>
          <cell r="E1060">
            <v>1500</v>
          </cell>
        </row>
        <row r="1061">
          <cell r="A1061" t="str">
            <v>101352998A</v>
          </cell>
          <cell r="B1061" t="str">
            <v>CCV10 Plain Rear Panel</v>
          </cell>
          <cell r="C1061" t="str">
            <v>SH008</v>
          </cell>
          <cell r="D1061" t="str">
            <v>HIROTA</v>
          </cell>
          <cell r="E1061">
            <v>2300</v>
          </cell>
        </row>
        <row r="1062">
          <cell r="A1062">
            <v>1240430910</v>
          </cell>
          <cell r="B1062" t="str">
            <v>CV10 Setten Mount</v>
          </cell>
          <cell r="C1062" t="str">
            <v>SG029</v>
          </cell>
          <cell r="D1062" t="str">
            <v>HIROTA</v>
          </cell>
          <cell r="E1062">
            <v>2300</v>
          </cell>
        </row>
        <row r="1063">
          <cell r="A1063">
            <v>1013534500</v>
          </cell>
          <cell r="B1063" t="str">
            <v>CPV04 Plain Rear Panel</v>
          </cell>
          <cell r="C1063" t="str">
            <v>SH009</v>
          </cell>
          <cell r="D1063" t="str">
            <v>HIROTA</v>
          </cell>
          <cell r="E1063">
            <v>50</v>
          </cell>
        </row>
        <row r="1064">
          <cell r="A1064">
            <v>1013539000</v>
          </cell>
          <cell r="B1064" t="str">
            <v>CCV10 Plain Front Panel</v>
          </cell>
          <cell r="D1064" t="str">
            <v>HIROTA</v>
          </cell>
          <cell r="E1064">
            <v>1596</v>
          </cell>
        </row>
        <row r="1065">
          <cell r="A1065">
            <v>1012153760</v>
          </cell>
          <cell r="B1065" t="str">
            <v>CCV14 Plain Lower Case</v>
          </cell>
          <cell r="C1065" t="str">
            <v>SO057</v>
          </cell>
          <cell r="D1065" t="str">
            <v>HIROTA</v>
          </cell>
          <cell r="E1065">
            <v>96</v>
          </cell>
        </row>
        <row r="1066">
          <cell r="A1066">
            <v>1012153810</v>
          </cell>
          <cell r="B1066" t="str">
            <v>CCV14 Plain Upper Case</v>
          </cell>
          <cell r="C1066" t="str">
            <v>SO058</v>
          </cell>
          <cell r="D1066" t="str">
            <v>HIROTA</v>
          </cell>
          <cell r="E1066">
            <v>96</v>
          </cell>
        </row>
        <row r="1067">
          <cell r="A1067">
            <v>1013534410</v>
          </cell>
          <cell r="B1067" t="str">
            <v>CCV40 Inner Plate</v>
          </cell>
          <cell r="C1067" t="str">
            <v>SQ008</v>
          </cell>
          <cell r="D1067" t="str">
            <v>HIROTA</v>
          </cell>
          <cell r="E1067">
            <v>206</v>
          </cell>
        </row>
        <row r="1068">
          <cell r="A1068">
            <v>1013540060</v>
          </cell>
          <cell r="B1068" t="str">
            <v>CCV20 Lens Panel</v>
          </cell>
          <cell r="C1068" t="e">
            <v>#N/A</v>
          </cell>
          <cell r="D1068" t="str">
            <v>HIROTA</v>
          </cell>
          <cell r="E1068">
            <v>156</v>
          </cell>
        </row>
        <row r="1069">
          <cell r="A1069">
            <v>1013538700</v>
          </cell>
          <cell r="B1069" t="str">
            <v>CCV14 Rear Panel</v>
          </cell>
          <cell r="C1069" t="str">
            <v>SQ010</v>
          </cell>
          <cell r="D1069" t="str">
            <v>HIROTA</v>
          </cell>
          <cell r="E1069">
            <v>222</v>
          </cell>
        </row>
        <row r="1070">
          <cell r="A1070">
            <v>1013534050</v>
          </cell>
          <cell r="B1070" t="str">
            <v>CCV40 Side Panel</v>
          </cell>
          <cell r="C1070" t="str">
            <v>SQ004</v>
          </cell>
          <cell r="D1070" t="str">
            <v>HIROTA</v>
          </cell>
          <cell r="E1070">
            <v>206</v>
          </cell>
        </row>
        <row r="1071">
          <cell r="A1071">
            <v>1013534160</v>
          </cell>
          <cell r="B1071" t="str">
            <v>CCV40 Monitor Panel</v>
          </cell>
          <cell r="C1071" t="str">
            <v>SQ005</v>
          </cell>
          <cell r="D1071" t="str">
            <v>HIROTA</v>
          </cell>
          <cell r="E1071">
            <v>206</v>
          </cell>
        </row>
        <row r="1072">
          <cell r="A1072">
            <v>1013539790</v>
          </cell>
          <cell r="B1072" t="str">
            <v>CCV40 Front Panel</v>
          </cell>
          <cell r="D1072" t="str">
            <v>HIROTA</v>
          </cell>
          <cell r="E1072">
            <v>206</v>
          </cell>
        </row>
        <row r="1073">
          <cell r="A1073">
            <v>1013539840</v>
          </cell>
          <cell r="B1073" t="str">
            <v>CCV40 Bracket</v>
          </cell>
          <cell r="D1073" t="str">
            <v>HIROTA</v>
          </cell>
          <cell r="E1073">
            <v>206</v>
          </cell>
        </row>
        <row r="1074">
          <cell r="A1074">
            <v>1012154060</v>
          </cell>
          <cell r="B1074" t="str">
            <v>CCV14CS Plain Lower Case</v>
          </cell>
          <cell r="C1074" t="str">
            <v>SN007</v>
          </cell>
          <cell r="D1074" t="str">
            <v>HIROTA</v>
          </cell>
          <cell r="E1074">
            <v>126</v>
          </cell>
        </row>
        <row r="1075">
          <cell r="A1075">
            <v>1012153980</v>
          </cell>
          <cell r="B1075" t="str">
            <v>CCV14CS Plain Upper Case</v>
          </cell>
          <cell r="C1075" t="str">
            <v>SH030</v>
          </cell>
          <cell r="D1075" t="str">
            <v>HIROTA</v>
          </cell>
          <cell r="E1075">
            <v>126</v>
          </cell>
        </row>
        <row r="1076">
          <cell r="A1076">
            <v>6013500690</v>
          </cell>
          <cell r="B1076" t="str">
            <v>CCD10 Plain Front Panel</v>
          </cell>
          <cell r="D1076" t="str">
            <v>HIROTA</v>
          </cell>
          <cell r="E1076">
            <v>0</v>
          </cell>
        </row>
        <row r="1077">
          <cell r="B1077" t="str">
            <v>***</v>
          </cell>
          <cell r="E1077">
            <v>0</v>
          </cell>
        </row>
        <row r="1078">
          <cell r="B1078" t="str">
            <v>***</v>
          </cell>
          <cell r="E1078">
            <v>0</v>
          </cell>
        </row>
        <row r="1079">
          <cell r="A1079" t="str">
            <v>111066236X</v>
          </cell>
          <cell r="B1079" t="str">
            <v>TD62083AF EL Taping</v>
          </cell>
          <cell r="C1079" t="str">
            <v>CT602</v>
          </cell>
          <cell r="D1079" t="str">
            <v>光アルファクス</v>
          </cell>
          <cell r="E1079">
            <v>521</v>
          </cell>
        </row>
        <row r="1080">
          <cell r="A1080" t="str">
            <v>111067488X</v>
          </cell>
          <cell r="B1080" t="str">
            <v>TLP181    GR-TPL  12TAPE</v>
          </cell>
          <cell r="C1080" t="str">
            <v>CT609</v>
          </cell>
          <cell r="D1080" t="str">
            <v>光アルファクス</v>
          </cell>
          <cell r="E1080">
            <v>2936</v>
          </cell>
        </row>
        <row r="1081">
          <cell r="A1081" t="str">
            <v>111070899X</v>
          </cell>
          <cell r="B1081" t="str">
            <v>TPC8104-H       TAPING</v>
          </cell>
          <cell r="C1081" t="str">
            <v>CT613</v>
          </cell>
          <cell r="D1081" t="str">
            <v>光アルファクス</v>
          </cell>
          <cell r="E1081">
            <v>93</v>
          </cell>
        </row>
        <row r="1082">
          <cell r="A1082" t="str">
            <v>111070907X</v>
          </cell>
          <cell r="B1082" t="str">
            <v xml:space="preserve">2SJ377   TE16L  16MM TAPE  </v>
          </cell>
          <cell r="C1082" t="str">
            <v>CT614</v>
          </cell>
          <cell r="D1082" t="str">
            <v>光アルファクス</v>
          </cell>
          <cell r="E1082">
            <v>270</v>
          </cell>
        </row>
        <row r="1083">
          <cell r="A1083" t="str">
            <v>111317149X</v>
          </cell>
          <cell r="B1083" t="str">
            <v xml:space="preserve">TC74HC14AF  (EL) TAPE </v>
          </cell>
          <cell r="C1083" t="str">
            <v>CT651</v>
          </cell>
          <cell r="D1083" t="str">
            <v>光アルファクス</v>
          </cell>
          <cell r="E1083">
            <v>213</v>
          </cell>
        </row>
        <row r="1084">
          <cell r="A1084" t="str">
            <v>111116975X</v>
          </cell>
          <cell r="B1084" t="str">
            <v xml:space="preserve">TC74HC273AF(EL)   24 TAPE </v>
          </cell>
          <cell r="C1084" t="str">
            <v>CT630</v>
          </cell>
          <cell r="D1084" t="str">
            <v>光アルファクス</v>
          </cell>
          <cell r="E1084">
            <v>1131</v>
          </cell>
        </row>
        <row r="1085">
          <cell r="A1085" t="str">
            <v>111118320X</v>
          </cell>
          <cell r="B1085" t="str">
            <v>TC74HC4051AF Taping</v>
          </cell>
          <cell r="C1085" t="str">
            <v>CT631</v>
          </cell>
          <cell r="D1085" t="str">
            <v>光アルファクス</v>
          </cell>
          <cell r="E1085">
            <v>616</v>
          </cell>
        </row>
        <row r="1086">
          <cell r="A1086" t="str">
            <v>111118434X</v>
          </cell>
          <cell r="B1086" t="str">
            <v>TC4081 BF TP1   16MMTAPE</v>
          </cell>
          <cell r="C1086" t="str">
            <v>CT632</v>
          </cell>
          <cell r="D1086" t="str">
            <v>光アルファクス</v>
          </cell>
          <cell r="E1086">
            <v>90</v>
          </cell>
        </row>
        <row r="1087">
          <cell r="A1087" t="str">
            <v>111118441X</v>
          </cell>
          <cell r="B1087" t="str">
            <v>TC4071 BF TP1   16MMTAPE</v>
          </cell>
          <cell r="C1087" t="str">
            <v>CT633</v>
          </cell>
          <cell r="D1087" t="str">
            <v>光アルファクス</v>
          </cell>
          <cell r="E1087">
            <v>210</v>
          </cell>
        </row>
        <row r="1088">
          <cell r="A1088" t="str">
            <v>111119260X</v>
          </cell>
          <cell r="B1088" t="str">
            <v xml:space="preserve">TC74HCU04AF EL  16MM TAPE </v>
          </cell>
          <cell r="C1088" t="str">
            <v>CT634</v>
          </cell>
          <cell r="D1088" t="str">
            <v>光アルファクス</v>
          </cell>
          <cell r="E1088">
            <v>153</v>
          </cell>
        </row>
        <row r="1089">
          <cell r="A1089" t="str">
            <v>111119295X</v>
          </cell>
          <cell r="B1089" t="str">
            <v xml:space="preserve">TC74HC125       16MM TAPE  </v>
          </cell>
          <cell r="C1089" t="str">
            <v>CT635</v>
          </cell>
          <cell r="D1089" t="str">
            <v>光アルファクス</v>
          </cell>
          <cell r="E1089">
            <v>30</v>
          </cell>
        </row>
        <row r="1090">
          <cell r="A1090" t="str">
            <v>111119370X</v>
          </cell>
          <cell r="B1090" t="str">
            <v>TC74HC05AF(EL)  16MMTAPE</v>
          </cell>
          <cell r="C1090" t="str">
            <v>CT637</v>
          </cell>
          <cell r="D1090" t="str">
            <v>光アルファクス</v>
          </cell>
          <cell r="E1090">
            <v>153</v>
          </cell>
        </row>
        <row r="1091">
          <cell r="A1091" t="str">
            <v>111312829X</v>
          </cell>
          <cell r="B1091" t="str">
            <v>TC74HC07AF</v>
          </cell>
          <cell r="C1091" t="str">
            <v>CT640</v>
          </cell>
          <cell r="D1091" t="str">
            <v>光アルファクス</v>
          </cell>
          <cell r="E1091">
            <v>101</v>
          </cell>
        </row>
        <row r="1092">
          <cell r="A1092" t="str">
            <v>111312850X</v>
          </cell>
          <cell r="B1092" t="str">
            <v>TC74HCT04AF     16MM TAPE</v>
          </cell>
          <cell r="C1092" t="str">
            <v>CT641</v>
          </cell>
          <cell r="D1092" t="str">
            <v>光アルファクス</v>
          </cell>
          <cell r="E1092">
            <v>93</v>
          </cell>
        </row>
        <row r="1093">
          <cell r="A1093" t="str">
            <v>111312889X</v>
          </cell>
          <cell r="B1093" t="str">
            <v>TC74HCT32AF</v>
          </cell>
          <cell r="C1093" t="str">
            <v>CT642</v>
          </cell>
          <cell r="D1093" t="str">
            <v>光アルファクス</v>
          </cell>
          <cell r="E1093">
            <v>93</v>
          </cell>
        </row>
        <row r="1094">
          <cell r="A1094" t="str">
            <v>111312896X</v>
          </cell>
          <cell r="B1094" t="str">
            <v>TC74HCT541AF    24MM TAPE</v>
          </cell>
          <cell r="C1094" t="str">
            <v>CT643</v>
          </cell>
          <cell r="D1094" t="str">
            <v>光アルファクス</v>
          </cell>
          <cell r="E1094">
            <v>60</v>
          </cell>
        </row>
        <row r="1095">
          <cell r="A1095">
            <v>1113145530</v>
          </cell>
          <cell r="B1095" t="str">
            <v>MSM7652       TRAY</v>
          </cell>
          <cell r="C1095" t="str">
            <v>CT908</v>
          </cell>
          <cell r="D1095" t="str">
            <v>光アルファクス</v>
          </cell>
          <cell r="E1095">
            <v>267</v>
          </cell>
        </row>
        <row r="1096">
          <cell r="A1096" t="str">
            <v>111314599X</v>
          </cell>
          <cell r="B1096" t="str">
            <v>MSM518222A-30GS-KR1 24MM Taping</v>
          </cell>
          <cell r="C1096" t="str">
            <v>CT645</v>
          </cell>
          <cell r="D1096" t="str">
            <v>光アルファクス</v>
          </cell>
          <cell r="E1096">
            <v>1200</v>
          </cell>
        </row>
        <row r="1097">
          <cell r="A1097" t="str">
            <v>111314720X</v>
          </cell>
          <cell r="B1097" t="str">
            <v>TC74VHCT08F    16 TAPE</v>
          </cell>
          <cell r="C1097" t="str">
            <v>CT646</v>
          </cell>
          <cell r="D1097" t="str">
            <v>光アルファクス</v>
          </cell>
          <cell r="E1097">
            <v>93</v>
          </cell>
        </row>
        <row r="1098">
          <cell r="A1098">
            <v>1113163040</v>
          </cell>
          <cell r="B1098" t="str">
            <v>MSM7663B GA</v>
          </cell>
          <cell r="C1098" t="str">
            <v>CT910</v>
          </cell>
          <cell r="D1098" t="str">
            <v>光アルファクス</v>
          </cell>
          <cell r="E1098">
            <v>240</v>
          </cell>
        </row>
        <row r="1099">
          <cell r="A1099" t="str">
            <v>111119385X</v>
          </cell>
          <cell r="B1099" t="str">
            <v>TC74HC175AF(EL) Taping</v>
          </cell>
          <cell r="C1099" t="str">
            <v>CT638</v>
          </cell>
          <cell r="D1099" t="str">
            <v>光アルファクス</v>
          </cell>
          <cell r="E1099">
            <v>120</v>
          </cell>
        </row>
        <row r="1100">
          <cell r="A1100" t="str">
            <v>111317187X</v>
          </cell>
          <cell r="B1100" t="str">
            <v>TC74HC4066AF(EL)16MM Tape</v>
          </cell>
          <cell r="C1100" t="str">
            <v>CT652</v>
          </cell>
          <cell r="D1100" t="str">
            <v>光アルファクス</v>
          </cell>
          <cell r="E1100">
            <v>391</v>
          </cell>
        </row>
        <row r="1101">
          <cell r="A1101" t="str">
            <v>111230165X</v>
          </cell>
          <cell r="B1101" t="str">
            <v>02CZ 3.6-Z(TE85L)</v>
          </cell>
          <cell r="C1101" t="str">
            <v>CT026</v>
          </cell>
          <cell r="D1101" t="str">
            <v>光アルファクス</v>
          </cell>
          <cell r="E1101">
            <v>120</v>
          </cell>
        </row>
        <row r="1102">
          <cell r="B1102" t="str">
            <v>***</v>
          </cell>
          <cell r="E1102">
            <v>0</v>
          </cell>
        </row>
        <row r="1103">
          <cell r="B1103" t="str">
            <v>***</v>
          </cell>
          <cell r="E1103">
            <v>0</v>
          </cell>
        </row>
        <row r="1104">
          <cell r="A1104" t="str">
            <v>115221295D</v>
          </cell>
          <cell r="B1104" t="str">
            <v>CMS40P MAIN P4G 230*310</v>
          </cell>
          <cell r="C1104" t="str">
            <v>CP001</v>
          </cell>
          <cell r="D1104" t="str">
            <v>昭和電気</v>
          </cell>
          <cell r="E1104">
            <v>60</v>
          </cell>
        </row>
        <row r="1105">
          <cell r="A1105">
            <v>1152706550</v>
          </cell>
          <cell r="B1105" t="str">
            <v xml:space="preserve">CMS40P-SUB-PCB </v>
          </cell>
          <cell r="C1105" t="str">
            <v>CP003</v>
          </cell>
          <cell r="D1105" t="str">
            <v>昭和電気</v>
          </cell>
          <cell r="E1105">
            <v>60</v>
          </cell>
        </row>
        <row r="1106">
          <cell r="A1106">
            <v>1152219160</v>
          </cell>
          <cell r="B1106" t="str">
            <v>P6G-CMS161D MAIN 230*330</v>
          </cell>
          <cell r="C1106" t="str">
            <v>CP002</v>
          </cell>
          <cell r="D1106" t="str">
            <v>昭和電気</v>
          </cell>
          <cell r="E1106">
            <v>93</v>
          </cell>
        </row>
        <row r="1107">
          <cell r="A1107">
            <v>1152707890</v>
          </cell>
          <cell r="B1107" t="str">
            <v>P2G-CMS160D SW   154*330</v>
          </cell>
          <cell r="C1107" t="str">
            <v>CP004</v>
          </cell>
          <cell r="D1107" t="str">
            <v>昭和電気</v>
          </cell>
          <cell r="E1107">
            <v>14.5</v>
          </cell>
        </row>
        <row r="1108">
          <cell r="A1108">
            <v>1152707960</v>
          </cell>
          <cell r="B1108" t="str">
            <v>P4G-CMS90D SW    154*318</v>
          </cell>
          <cell r="C1108" t="str">
            <v>CP005</v>
          </cell>
          <cell r="D1108" t="str">
            <v>昭和電気</v>
          </cell>
          <cell r="E1108">
            <v>16</v>
          </cell>
        </row>
        <row r="1109">
          <cell r="A1109">
            <v>1152708310</v>
          </cell>
          <cell r="B1109" t="str">
            <v>P2G-CMS160D BNC  180*310</v>
          </cell>
          <cell r="C1109" t="str">
            <v>CP006</v>
          </cell>
          <cell r="D1109" t="str">
            <v>昭和電気</v>
          </cell>
          <cell r="E1109">
            <v>14.5</v>
          </cell>
        </row>
        <row r="1110">
          <cell r="A1110">
            <v>1152708480</v>
          </cell>
          <cell r="B1110" t="str">
            <v>P2G-CMS90D BNC   154*311</v>
          </cell>
          <cell r="C1110" t="str">
            <v>CP007</v>
          </cell>
          <cell r="D1110" t="str">
            <v>昭和電気</v>
          </cell>
          <cell r="E1110">
            <v>32</v>
          </cell>
        </row>
        <row r="1111">
          <cell r="A1111" t="str">
            <v>115221905B</v>
          </cell>
          <cell r="B1111" t="str">
            <v>P6G-TCR0350 FRONT PCB</v>
          </cell>
          <cell r="C1111" t="str">
            <v>CP013</v>
          </cell>
          <cell r="D1111" t="str">
            <v>昭和電気㈱</v>
          </cell>
          <cell r="E1111">
            <v>0</v>
          </cell>
        </row>
        <row r="1112">
          <cell r="A1112" t="str">
            <v>115221929B</v>
          </cell>
          <cell r="B1112" t="str">
            <v>P6G-CC110 187*154</v>
          </cell>
          <cell r="D1112" t="str">
            <v>昭和電気㈱</v>
          </cell>
          <cell r="E1112">
            <v>0</v>
          </cell>
        </row>
        <row r="1113">
          <cell r="B1113" t="str">
            <v>***</v>
          </cell>
          <cell r="E1113">
            <v>0</v>
          </cell>
        </row>
        <row r="1114">
          <cell r="B1114" t="str">
            <v>***</v>
          </cell>
          <cell r="E1114">
            <v>0</v>
          </cell>
        </row>
        <row r="1115">
          <cell r="B1115" t="str">
            <v>***</v>
          </cell>
          <cell r="E1115">
            <v>0</v>
          </cell>
        </row>
        <row r="1116">
          <cell r="A1116">
            <v>2013524140</v>
          </cell>
          <cell r="B1116" t="str">
            <v>CCC100ZL Front panel　painting</v>
          </cell>
          <cell r="C1116" t="str">
            <v>SJ020</v>
          </cell>
          <cell r="D1116" t="str">
            <v>パーカー</v>
          </cell>
          <cell r="E1116">
            <v>0</v>
          </cell>
        </row>
        <row r="1117">
          <cell r="A1117">
            <v>2012107700</v>
          </cell>
          <cell r="B1117" t="str">
            <v>TCR0350 Case painting</v>
          </cell>
          <cell r="C1117" t="str">
            <v>SS006</v>
          </cell>
          <cell r="D1117" t="str">
            <v>パーカー</v>
          </cell>
          <cell r="E1117">
            <v>0</v>
          </cell>
        </row>
        <row r="1118">
          <cell r="A1118" t="str">
            <v>201210426A</v>
          </cell>
          <cell r="B1118" t="str">
            <v>CCV10 Bottom Cover Painting</v>
          </cell>
          <cell r="C1118" t="str">
            <v>SH019</v>
          </cell>
          <cell r="D1118" t="str">
            <v>パーカー</v>
          </cell>
          <cell r="E1118">
            <v>1500</v>
          </cell>
        </row>
        <row r="1119">
          <cell r="A1119" t="str">
            <v>201210431A</v>
          </cell>
          <cell r="B1119" t="str">
            <v>CCV10 Top Cover Painting</v>
          </cell>
          <cell r="C1119" t="str">
            <v>SH020</v>
          </cell>
          <cell r="D1119" t="str">
            <v>パーカー</v>
          </cell>
          <cell r="E1119">
            <v>1500</v>
          </cell>
        </row>
        <row r="1120">
          <cell r="A1120">
            <v>2013525150</v>
          </cell>
          <cell r="B1120" t="str">
            <v>CCV10 Front Panel Painting</v>
          </cell>
          <cell r="D1120" t="str">
            <v>パーカー</v>
          </cell>
          <cell r="E1120">
            <v>1596</v>
          </cell>
        </row>
        <row r="1121">
          <cell r="A1121">
            <v>2012109520</v>
          </cell>
          <cell r="B1121" t="str">
            <v>CCC110 Case Painting</v>
          </cell>
          <cell r="D1121" t="str">
            <v>パーカー</v>
          </cell>
          <cell r="E1121">
            <v>0</v>
          </cell>
        </row>
        <row r="1122">
          <cell r="A1122">
            <v>2012109630</v>
          </cell>
          <cell r="B1122" t="str">
            <v>CCV40 Front Cover Almit Painting</v>
          </cell>
          <cell r="D1122" t="str">
            <v>パーカー</v>
          </cell>
          <cell r="E1122">
            <v>206</v>
          </cell>
        </row>
        <row r="1123">
          <cell r="A1123">
            <v>2012109210</v>
          </cell>
          <cell r="B1123" t="str">
            <v>CCV40 Rear Cover Painting</v>
          </cell>
          <cell r="D1123" t="str">
            <v>パーカー</v>
          </cell>
          <cell r="E1123">
            <v>200</v>
          </cell>
        </row>
        <row r="1124">
          <cell r="A1124">
            <v>2012109430</v>
          </cell>
          <cell r="B1124" t="str">
            <v>CCV40 Ring Nut Almit Painting</v>
          </cell>
          <cell r="D1124" t="str">
            <v>パーカー</v>
          </cell>
          <cell r="E1124">
            <v>206</v>
          </cell>
        </row>
        <row r="1125">
          <cell r="A1125">
            <v>2012109760</v>
          </cell>
          <cell r="B1125" t="str">
            <v>CCV14CS Front Painting</v>
          </cell>
          <cell r="C1125" t="str">
            <v>SO050</v>
          </cell>
          <cell r="D1125" t="str">
            <v>パーカー</v>
          </cell>
          <cell r="E1125">
            <v>126</v>
          </cell>
        </row>
        <row r="1126">
          <cell r="A1126">
            <v>2012108990</v>
          </cell>
          <cell r="B1126" t="str">
            <v>CCV14CS Lower Case Painting</v>
          </cell>
          <cell r="D1126" t="str">
            <v>パーカー</v>
          </cell>
          <cell r="E1126">
            <v>126</v>
          </cell>
        </row>
        <row r="1127">
          <cell r="A1127">
            <v>2012108080</v>
          </cell>
          <cell r="B1127" t="str">
            <v>CCV14CS Upper Case Painting</v>
          </cell>
          <cell r="D1127" t="str">
            <v>パーカー</v>
          </cell>
          <cell r="E1127">
            <v>126</v>
          </cell>
        </row>
        <row r="1128">
          <cell r="A1128">
            <v>2012109810</v>
          </cell>
          <cell r="B1128" t="str">
            <v>CCV14 Lower Case Painting</v>
          </cell>
          <cell r="D1128" t="str">
            <v>パーカー</v>
          </cell>
          <cell r="E1128">
            <v>96</v>
          </cell>
        </row>
        <row r="1129">
          <cell r="A1129">
            <v>2012109980</v>
          </cell>
          <cell r="B1129" t="str">
            <v>CCV14 Upper Case Painting</v>
          </cell>
          <cell r="D1129" t="str">
            <v>パーカー</v>
          </cell>
          <cell r="E1129">
            <v>96</v>
          </cell>
        </row>
        <row r="1130">
          <cell r="A1130">
            <v>2013526070</v>
          </cell>
          <cell r="B1130" t="str">
            <v>CCV40 Bracket Painting</v>
          </cell>
          <cell r="D1130" t="str">
            <v>パーカー</v>
          </cell>
          <cell r="E1130">
            <v>206</v>
          </cell>
        </row>
        <row r="1131">
          <cell r="A1131">
            <v>2013525590</v>
          </cell>
          <cell r="B1131" t="str">
            <v>CCV40 Sun Shade Painting</v>
          </cell>
          <cell r="D1131" t="str">
            <v>パーカー</v>
          </cell>
          <cell r="E1131">
            <v>100</v>
          </cell>
        </row>
        <row r="1132">
          <cell r="A1132">
            <v>2010200580</v>
          </cell>
          <cell r="B1132" t="str">
            <v>CCV20 Lens Cover Painting</v>
          </cell>
          <cell r="D1132" t="str">
            <v>パーカー</v>
          </cell>
          <cell r="E1132">
            <v>156</v>
          </cell>
        </row>
        <row r="1133">
          <cell r="A1133">
            <v>2065100240</v>
          </cell>
          <cell r="B1133" t="str">
            <v>CCV40 Osae Nut Painting</v>
          </cell>
          <cell r="D1133" t="str">
            <v>パーカー</v>
          </cell>
          <cell r="E1133">
            <v>206</v>
          </cell>
        </row>
        <row r="1134">
          <cell r="A1134">
            <v>2013525600</v>
          </cell>
          <cell r="B1134" t="str">
            <v>CCV40-3 Sun Shade Painting</v>
          </cell>
          <cell r="D1134" t="str">
            <v>パーカー</v>
          </cell>
          <cell r="E1134">
            <v>106</v>
          </cell>
        </row>
        <row r="1135">
          <cell r="A1135">
            <v>2013525950</v>
          </cell>
          <cell r="B1135" t="str">
            <v>CCV40 Front Panel Painting</v>
          </cell>
          <cell r="D1135" t="str">
            <v>パーカー</v>
          </cell>
          <cell r="E1135">
            <v>206</v>
          </cell>
        </row>
        <row r="1136">
          <cell r="A1136">
            <v>2013526180</v>
          </cell>
          <cell r="B1136" t="str">
            <v>CCV20 Lens Panel Painting</v>
          </cell>
          <cell r="D1136" t="str">
            <v>パーカー</v>
          </cell>
          <cell r="E1136">
            <v>156</v>
          </cell>
        </row>
        <row r="1137">
          <cell r="A1137">
            <v>2010200490</v>
          </cell>
          <cell r="B1137" t="str">
            <v>CCV20 Case Painting</v>
          </cell>
          <cell r="D1137" t="str">
            <v>パーカー</v>
          </cell>
          <cell r="E1137">
            <v>156</v>
          </cell>
        </row>
        <row r="1138">
          <cell r="A1138">
            <v>2012109360</v>
          </cell>
          <cell r="B1138" t="str">
            <v>CCV44 Rear Cover Painting</v>
          </cell>
          <cell r="D1138" t="str">
            <v>パーカー</v>
          </cell>
          <cell r="E1138">
            <v>0</v>
          </cell>
        </row>
        <row r="1139">
          <cell r="B1139" t="str">
            <v>CCD10 Front Panel Painting</v>
          </cell>
          <cell r="D1139" t="str">
            <v>パーカー</v>
          </cell>
          <cell r="E1139">
            <v>0</v>
          </cell>
        </row>
        <row r="1140">
          <cell r="B1140" t="str">
            <v>***</v>
          </cell>
          <cell r="E1140">
            <v>0</v>
          </cell>
        </row>
        <row r="1141">
          <cell r="B1141" t="str">
            <v>***</v>
          </cell>
          <cell r="E1141">
            <v>0</v>
          </cell>
        </row>
        <row r="1142">
          <cell r="A1142">
            <v>1111025520</v>
          </cell>
          <cell r="B1142" t="str">
            <v>CXD1159Q</v>
          </cell>
          <cell r="C1142" t="str">
            <v>CT901</v>
          </cell>
          <cell r="D1142" t="str">
            <v>USC</v>
          </cell>
          <cell r="E1142">
            <v>150</v>
          </cell>
        </row>
        <row r="1143">
          <cell r="A1143">
            <v>1110903290</v>
          </cell>
          <cell r="B1143" t="str">
            <v>ICX408AK CCD</v>
          </cell>
          <cell r="C1143" t="str">
            <v>SB054</v>
          </cell>
          <cell r="D1143" t="str">
            <v>USC</v>
          </cell>
          <cell r="E1143">
            <v>0</v>
          </cell>
        </row>
        <row r="1144">
          <cell r="A1144" t="str">
            <v>111067039X</v>
          </cell>
          <cell r="B1144" t="str">
            <v>CXD1267AN-T4  16 TAPE</v>
          </cell>
          <cell r="C1144" t="str">
            <v>CT719</v>
          </cell>
          <cell r="D1144" t="str">
            <v>USC</v>
          </cell>
          <cell r="E1144">
            <v>2884</v>
          </cell>
        </row>
        <row r="1145">
          <cell r="A1145">
            <v>1110903340</v>
          </cell>
          <cell r="B1145" t="str">
            <v>ICX228AK</v>
          </cell>
          <cell r="C1145" t="str">
            <v>SC032</v>
          </cell>
          <cell r="D1145" t="str">
            <v>USC</v>
          </cell>
          <cell r="E1145">
            <v>2828</v>
          </cell>
        </row>
        <row r="1146">
          <cell r="A1146">
            <v>1110903890</v>
          </cell>
          <cell r="B1146" t="str">
            <v>ICX229AK-A</v>
          </cell>
          <cell r="C1146" t="str">
            <v>SO026</v>
          </cell>
          <cell r="D1146" t="str">
            <v>USC</v>
          </cell>
          <cell r="E1146">
            <v>56</v>
          </cell>
        </row>
        <row r="1147">
          <cell r="E1147">
            <v>0</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鋳造予定"/>
      <sheetName val="加工予定"/>
      <sheetName val="進捗表"/>
      <sheetName val="生産工数"/>
      <sheetName val="生産金額表"/>
      <sheetName val="在庫"/>
      <sheetName val="ASSY計画"/>
      <sheetName val="鋳造開始日"/>
      <sheetName val="管理グラフ"/>
      <sheetName val="溶解実績"/>
      <sheetName val="検印覧"/>
      <sheetName val="生産単価 (2)"/>
      <sheetName val="全体グラフ"/>
      <sheetName val="着座"/>
    </sheetNames>
    <sheetDataSet>
      <sheetData sheetId="0" refreshError="1"/>
      <sheetData sheetId="1" refreshError="1"/>
      <sheetData sheetId="2" refreshError="1">
        <row r="203">
          <cell r="BE203" t="str">
            <v>ショット</v>
          </cell>
        </row>
        <row r="204">
          <cell r="AB204" t="str">
            <v>払出し数</v>
          </cell>
        </row>
      </sheetData>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sheetData sheetId="13"/>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ﾏﾄﾘｯｸｽ日当り生産負荷表（理想値）"/>
      <sheetName val="ﾏﾄﾘｯｸｽ日当り生産"/>
      <sheetName val="ﾏﾄﾘｯｸｽ"/>
      <sheetName val="月毎の仕上げ負荷"/>
      <sheetName val="Sheet3"/>
      <sheetName val="全体グラフ"/>
      <sheetName val="着座"/>
    </sheetNames>
    <sheetDataSet>
      <sheetData sheetId="0"/>
      <sheetData sheetId="1"/>
      <sheetData sheetId="2"/>
      <sheetData sheetId="3" refreshError="1">
        <row r="3">
          <cell r="F3">
            <v>38047</v>
          </cell>
          <cell r="H3">
            <v>38078</v>
          </cell>
          <cell r="J3">
            <v>38108</v>
          </cell>
          <cell r="L3">
            <v>38139</v>
          </cell>
          <cell r="N3">
            <v>38169</v>
          </cell>
        </row>
        <row r="4">
          <cell r="F4" t="str">
            <v>３月度</v>
          </cell>
          <cell r="G4" t="str">
            <v>日当り</v>
          </cell>
          <cell r="H4" t="str">
            <v>４月度</v>
          </cell>
          <cell r="J4" t="str">
            <v>５月度</v>
          </cell>
          <cell r="L4" t="str">
            <v>６月度</v>
          </cell>
          <cell r="N4" t="str">
            <v>７月度</v>
          </cell>
        </row>
        <row r="5">
          <cell r="E5">
            <v>1</v>
          </cell>
          <cell r="F5">
            <v>42066</v>
          </cell>
          <cell r="G5">
            <v>1828.9565217391305</v>
          </cell>
          <cell r="H5">
            <v>38750</v>
          </cell>
          <cell r="I5">
            <v>1937.5</v>
          </cell>
          <cell r="J5">
            <v>35000</v>
          </cell>
          <cell r="K5">
            <v>1842.1052631578948</v>
          </cell>
          <cell r="L5">
            <v>38750</v>
          </cell>
          <cell r="M5">
            <v>1761.3636363636363</v>
          </cell>
          <cell r="N5">
            <v>41000</v>
          </cell>
          <cell r="O5">
            <v>1863.6363636363637</v>
          </cell>
        </row>
        <row r="7">
          <cell r="E7">
            <v>2</v>
          </cell>
          <cell r="F7">
            <v>42263</v>
          </cell>
          <cell r="G7">
            <v>1837.5217391304348</v>
          </cell>
          <cell r="H7">
            <v>39500</v>
          </cell>
          <cell r="I7">
            <v>1975</v>
          </cell>
          <cell r="J7">
            <v>35000</v>
          </cell>
          <cell r="K7">
            <v>1842.1052631578948</v>
          </cell>
          <cell r="L7">
            <v>39000</v>
          </cell>
          <cell r="M7">
            <v>1772.7272727272727</v>
          </cell>
          <cell r="N7">
            <v>41000</v>
          </cell>
          <cell r="O7">
            <v>1863.6363636363637</v>
          </cell>
        </row>
        <row r="9">
          <cell r="E9">
            <v>3</v>
          </cell>
          <cell r="F9">
            <v>52851</v>
          </cell>
          <cell r="G9">
            <v>2297.8695652173915</v>
          </cell>
          <cell r="H9">
            <v>37800</v>
          </cell>
          <cell r="I9">
            <v>1890</v>
          </cell>
          <cell r="J9">
            <v>34575</v>
          </cell>
          <cell r="K9">
            <v>1819.7368421052631</v>
          </cell>
          <cell r="L9">
            <v>38145</v>
          </cell>
          <cell r="M9">
            <v>1733.8636363636363</v>
          </cell>
          <cell r="N9">
            <v>40300</v>
          </cell>
          <cell r="O9">
            <v>1831.8181818181818</v>
          </cell>
        </row>
        <row r="11">
          <cell r="E11">
            <v>4</v>
          </cell>
          <cell r="F11">
            <v>1752</v>
          </cell>
          <cell r="G11">
            <v>76.173913043478265</v>
          </cell>
          <cell r="H11">
            <v>3900</v>
          </cell>
          <cell r="I11">
            <v>195</v>
          </cell>
          <cell r="J11">
            <v>4500</v>
          </cell>
          <cell r="K11">
            <v>236.84210526315789</v>
          </cell>
          <cell r="L11">
            <v>4500</v>
          </cell>
          <cell r="M11">
            <v>204.54545454545453</v>
          </cell>
          <cell r="N11">
            <v>3900</v>
          </cell>
          <cell r="O11">
            <v>177.27272727272728</v>
          </cell>
        </row>
        <row r="13">
          <cell r="E13">
            <v>5</v>
          </cell>
          <cell r="F13">
            <v>3434</v>
          </cell>
          <cell r="G13">
            <v>149.30434782608697</v>
          </cell>
          <cell r="H13">
            <v>3900</v>
          </cell>
          <cell r="I13">
            <v>195</v>
          </cell>
          <cell r="J13">
            <v>4500</v>
          </cell>
          <cell r="K13">
            <v>236.84210526315789</v>
          </cell>
          <cell r="L13">
            <v>4500</v>
          </cell>
          <cell r="M13">
            <v>204.54545454545453</v>
          </cell>
          <cell r="N13">
            <v>3900</v>
          </cell>
          <cell r="O13">
            <v>177.27272727272728</v>
          </cell>
        </row>
        <row r="15">
          <cell r="E15">
            <v>6</v>
          </cell>
          <cell r="F15">
            <v>10456</v>
          </cell>
          <cell r="G15">
            <v>454.60869565217394</v>
          </cell>
          <cell r="H15">
            <v>16200</v>
          </cell>
          <cell r="I15">
            <v>810</v>
          </cell>
          <cell r="J15">
            <v>15000</v>
          </cell>
          <cell r="K15">
            <v>789.47368421052636</v>
          </cell>
          <cell r="L15">
            <v>15000</v>
          </cell>
          <cell r="M15">
            <v>681.81818181818187</v>
          </cell>
          <cell r="N15">
            <v>15000</v>
          </cell>
          <cell r="O15">
            <v>681.81818181818187</v>
          </cell>
        </row>
        <row r="17">
          <cell r="E17">
            <v>7</v>
          </cell>
          <cell r="F17">
            <v>15875</v>
          </cell>
          <cell r="G17">
            <v>690.21739130434787</v>
          </cell>
          <cell r="H17">
            <v>16632</v>
          </cell>
          <cell r="I17">
            <v>831.6</v>
          </cell>
          <cell r="J17">
            <v>15000</v>
          </cell>
          <cell r="K17">
            <v>789.47368421052636</v>
          </cell>
          <cell r="L17">
            <v>15000</v>
          </cell>
          <cell r="M17">
            <v>681.81818181818187</v>
          </cell>
          <cell r="N17">
            <v>15000</v>
          </cell>
          <cell r="O17">
            <v>681.81818181818187</v>
          </cell>
        </row>
        <row r="19">
          <cell r="E19">
            <v>8</v>
          </cell>
          <cell r="F19">
            <v>7054</v>
          </cell>
          <cell r="G19">
            <v>306.69565217391306</v>
          </cell>
          <cell r="H19">
            <v>8640</v>
          </cell>
          <cell r="I19">
            <v>432</v>
          </cell>
          <cell r="J19">
            <v>7700</v>
          </cell>
          <cell r="K19">
            <v>405.26315789473682</v>
          </cell>
          <cell r="L19">
            <v>7700</v>
          </cell>
          <cell r="M19">
            <v>350</v>
          </cell>
          <cell r="N19">
            <v>7700</v>
          </cell>
          <cell r="O19">
            <v>350</v>
          </cell>
        </row>
        <row r="21">
          <cell r="E21">
            <v>9</v>
          </cell>
          <cell r="F21">
            <v>7145</v>
          </cell>
          <cell r="G21">
            <v>310.6521739130435</v>
          </cell>
          <cell r="H21">
            <v>10080</v>
          </cell>
          <cell r="I21">
            <v>504</v>
          </cell>
          <cell r="J21">
            <v>7700</v>
          </cell>
          <cell r="K21">
            <v>405.26315789473682</v>
          </cell>
          <cell r="L21">
            <v>7700</v>
          </cell>
          <cell r="M21">
            <v>350</v>
          </cell>
          <cell r="N21">
            <v>7700</v>
          </cell>
          <cell r="O21">
            <v>350</v>
          </cell>
        </row>
        <row r="23">
          <cell r="E23">
            <v>10</v>
          </cell>
          <cell r="F23">
            <v>4517</v>
          </cell>
          <cell r="G23">
            <v>196.39130434782609</v>
          </cell>
          <cell r="H23">
            <v>6110</v>
          </cell>
          <cell r="I23">
            <v>305.5</v>
          </cell>
          <cell r="J23">
            <v>5000</v>
          </cell>
          <cell r="K23">
            <v>263.15789473684208</v>
          </cell>
          <cell r="L23">
            <v>5000</v>
          </cell>
          <cell r="M23">
            <v>227.27272727272728</v>
          </cell>
          <cell r="N23">
            <v>5000</v>
          </cell>
          <cell r="O23">
            <v>227.27272727272728</v>
          </cell>
        </row>
        <row r="25">
          <cell r="E25">
            <v>11</v>
          </cell>
          <cell r="F25">
            <v>10827</v>
          </cell>
          <cell r="G25">
            <v>470.73913043478262</v>
          </cell>
          <cell r="H25">
            <v>10290</v>
          </cell>
          <cell r="I25">
            <v>514.5</v>
          </cell>
          <cell r="J25">
            <v>8800</v>
          </cell>
          <cell r="K25">
            <v>463.15789473684208</v>
          </cell>
          <cell r="L25">
            <v>8800</v>
          </cell>
          <cell r="M25">
            <v>400</v>
          </cell>
          <cell r="N25">
            <v>8800</v>
          </cell>
          <cell r="O25">
            <v>400</v>
          </cell>
        </row>
        <row r="27">
          <cell r="E27">
            <v>12</v>
          </cell>
          <cell r="F27">
            <v>10776</v>
          </cell>
          <cell r="G27">
            <v>468.52173913043481</v>
          </cell>
          <cell r="H27">
            <v>10044</v>
          </cell>
          <cell r="I27">
            <v>502.2</v>
          </cell>
          <cell r="J27">
            <v>8800</v>
          </cell>
          <cell r="K27">
            <v>463.15789473684208</v>
          </cell>
          <cell r="L27">
            <v>8800</v>
          </cell>
          <cell r="M27">
            <v>400</v>
          </cell>
          <cell r="N27">
            <v>8800</v>
          </cell>
          <cell r="O27">
            <v>400</v>
          </cell>
        </row>
        <row r="29">
          <cell r="E29">
            <v>13</v>
          </cell>
          <cell r="F29">
            <v>10323</v>
          </cell>
          <cell r="G29">
            <v>448.82608695652175</v>
          </cell>
          <cell r="H29">
            <v>14650</v>
          </cell>
          <cell r="I29">
            <v>732.5</v>
          </cell>
          <cell r="J29">
            <v>8728</v>
          </cell>
          <cell r="K29">
            <v>459.36842105263156</v>
          </cell>
          <cell r="L29">
            <v>9361</v>
          </cell>
          <cell r="M29">
            <v>425.5</v>
          </cell>
          <cell r="N29">
            <v>9807</v>
          </cell>
          <cell r="O29">
            <v>445.77272727272725</v>
          </cell>
        </row>
        <row r="31">
          <cell r="E31">
            <v>14</v>
          </cell>
          <cell r="F31">
            <v>8537</v>
          </cell>
          <cell r="G31">
            <v>371.17391304347825</v>
          </cell>
          <cell r="H31">
            <v>14640</v>
          </cell>
          <cell r="I31">
            <v>732</v>
          </cell>
          <cell r="J31">
            <v>8728</v>
          </cell>
          <cell r="K31">
            <v>459.36842105263156</v>
          </cell>
          <cell r="L31">
            <v>9361</v>
          </cell>
          <cell r="M31">
            <v>425.5</v>
          </cell>
          <cell r="N31">
            <v>9807</v>
          </cell>
          <cell r="O31">
            <v>445.77272727272725</v>
          </cell>
        </row>
        <row r="33">
          <cell r="E33">
            <v>15</v>
          </cell>
          <cell r="F33">
            <v>9035</v>
          </cell>
          <cell r="G33">
            <v>392.82608695652175</v>
          </cell>
          <cell r="H33">
            <v>14640</v>
          </cell>
          <cell r="I33">
            <v>732</v>
          </cell>
          <cell r="J33">
            <v>8728</v>
          </cell>
          <cell r="K33">
            <v>459.36842105263156</v>
          </cell>
          <cell r="L33">
            <v>9361</v>
          </cell>
          <cell r="M33">
            <v>425.5</v>
          </cell>
          <cell r="N33">
            <v>9807</v>
          </cell>
          <cell r="O33">
            <v>445.77272727272725</v>
          </cell>
        </row>
        <row r="35">
          <cell r="E35">
            <v>16</v>
          </cell>
          <cell r="F35">
            <v>7846</v>
          </cell>
          <cell r="G35">
            <v>341.13043478260869</v>
          </cell>
          <cell r="H35">
            <v>14620</v>
          </cell>
          <cell r="I35">
            <v>731</v>
          </cell>
          <cell r="J35">
            <v>8728</v>
          </cell>
          <cell r="K35">
            <v>459.36842105263156</v>
          </cell>
          <cell r="L35">
            <v>9361</v>
          </cell>
          <cell r="M35">
            <v>425.5</v>
          </cell>
          <cell r="N35">
            <v>9807</v>
          </cell>
          <cell r="O35">
            <v>445.77272727272725</v>
          </cell>
        </row>
        <row r="37">
          <cell r="E37">
            <v>17</v>
          </cell>
          <cell r="F37">
            <v>522</v>
          </cell>
          <cell r="G37">
            <v>22.695652173913043</v>
          </cell>
          <cell r="H37">
            <v>1023</v>
          </cell>
          <cell r="I37">
            <v>51.15</v>
          </cell>
          <cell r="J37">
            <v>5250</v>
          </cell>
          <cell r="K37">
            <v>276.31578947368422</v>
          </cell>
          <cell r="L37">
            <v>13900</v>
          </cell>
          <cell r="M37">
            <v>631.81818181818187</v>
          </cell>
          <cell r="N37">
            <v>8000</v>
          </cell>
          <cell r="O37">
            <v>363.63636363636363</v>
          </cell>
        </row>
        <row r="39">
          <cell r="F39">
            <v>23</v>
          </cell>
          <cell r="H39">
            <v>20</v>
          </cell>
          <cell r="J39">
            <v>19</v>
          </cell>
          <cell r="L39">
            <v>22</v>
          </cell>
          <cell r="N39">
            <v>22</v>
          </cell>
        </row>
      </sheetData>
      <sheetData sheetId="4"/>
      <sheetData sheetId="5"/>
      <sheetData sheetId="6"/>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6">
          <cell r="A16" t="str">
            <v>FZA1-21-101</v>
          </cell>
          <cell r="B16">
            <v>87084092</v>
          </cell>
        </row>
        <row r="17">
          <cell r="A17" t="str">
            <v>FZA1-21-111</v>
          </cell>
          <cell r="B17">
            <v>87084092</v>
          </cell>
        </row>
        <row r="18">
          <cell r="A18" t="str">
            <v>FZA1-21-119</v>
          </cell>
          <cell r="B18">
            <v>87084092</v>
          </cell>
        </row>
        <row r="19">
          <cell r="A19" t="str">
            <v>FZA1-19-3P3</v>
          </cell>
          <cell r="B19">
            <v>87084092</v>
          </cell>
        </row>
        <row r="20">
          <cell r="A20" t="str">
            <v>FZA2-19-4JYA</v>
          </cell>
          <cell r="B20">
            <v>87084092</v>
          </cell>
        </row>
        <row r="21">
          <cell r="A21" t="str">
            <v>FZB1-21-101</v>
          </cell>
          <cell r="B21">
            <v>87084092</v>
          </cell>
        </row>
        <row r="22">
          <cell r="A22" t="str">
            <v>FZB1-21-111</v>
          </cell>
          <cell r="B22">
            <v>87084092</v>
          </cell>
        </row>
        <row r="23">
          <cell r="A23" t="str">
            <v>FZA4-19-3P3</v>
          </cell>
          <cell r="B23">
            <v>87084092</v>
          </cell>
        </row>
        <row r="24">
          <cell r="A24" t="str">
            <v>FZA5-19-4JYC</v>
          </cell>
          <cell r="B24">
            <v>87084092</v>
          </cell>
        </row>
        <row r="25">
          <cell r="A25" t="str">
            <v>PE01-10-121A</v>
          </cell>
          <cell r="B25">
            <v>84839095</v>
          </cell>
        </row>
        <row r="26">
          <cell r="A26" t="str">
            <v>PE01-10-131A</v>
          </cell>
          <cell r="B26">
            <v>84839095</v>
          </cell>
        </row>
        <row r="27">
          <cell r="A27" t="str">
            <v>PSED-10-500</v>
          </cell>
          <cell r="B27">
            <v>84099949</v>
          </cell>
        </row>
        <row r="28">
          <cell r="A28" t="str">
            <v>PSED-10-190</v>
          </cell>
          <cell r="B28">
            <v>84099949</v>
          </cell>
        </row>
        <row r="29">
          <cell r="A29" t="str">
            <v>PSED-14-311</v>
          </cell>
          <cell r="B29">
            <v>87084092</v>
          </cell>
        </row>
        <row r="30">
          <cell r="A30" t="str">
            <v>FZV2-21-101</v>
          </cell>
          <cell r="B30">
            <v>87084092</v>
          </cell>
        </row>
        <row r="31">
          <cell r="A31" t="str">
            <v>FZV2-21-111</v>
          </cell>
          <cell r="B31">
            <v>87084092</v>
          </cell>
        </row>
        <row r="32">
          <cell r="A32" t="str">
            <v>FZV2-21-119</v>
          </cell>
          <cell r="B32">
            <v>87084092</v>
          </cell>
        </row>
        <row r="33">
          <cell r="A33" t="str">
            <v>FZV1-19-4JY</v>
          </cell>
          <cell r="B33">
            <v>87084092</v>
          </cell>
        </row>
        <row r="34">
          <cell r="A34" t="str">
            <v>FZVS-19-4JY</v>
          </cell>
          <cell r="B34">
            <v>87084092</v>
          </cell>
        </row>
        <row r="35">
          <cell r="A35" t="str">
            <v>FZB1-21-119</v>
          </cell>
          <cell r="B35">
            <v>87084092</v>
          </cell>
        </row>
        <row r="36">
          <cell r="A36" t="str">
            <v>FZA4-19-4JYC</v>
          </cell>
          <cell r="B36">
            <v>87084092</v>
          </cell>
        </row>
        <row r="37">
          <cell r="A37" t="str">
            <v>PE01-10-141A</v>
          </cell>
          <cell r="B37">
            <v>84839095</v>
          </cell>
        </row>
        <row r="38">
          <cell r="A38" t="str">
            <v>P301-10-161</v>
          </cell>
          <cell r="B38">
            <v>84839095</v>
          </cell>
        </row>
        <row r="39">
          <cell r="A39" t="str">
            <v>P51R-10-121</v>
          </cell>
          <cell r="B39">
            <v>84839095</v>
          </cell>
        </row>
        <row r="40">
          <cell r="A40" t="str">
            <v>P301-10-141A</v>
          </cell>
          <cell r="B40">
            <v>84839095</v>
          </cell>
        </row>
        <row r="41">
          <cell r="A41" t="str">
            <v>Movable Insert C/Dwg No.57/Material DHA-World/FZV1-19-231</v>
          </cell>
          <cell r="B41">
            <v>73269099</v>
          </cell>
        </row>
        <row r="42">
          <cell r="A42" t="str">
            <v>Movable Insert H/Dwg No.62/Material DHA-World/FZV1-19-231</v>
          </cell>
          <cell r="B42">
            <v>73269099</v>
          </cell>
        </row>
      </sheetData>
      <sheetData sheetId="1"/>
      <sheetData sheetId="2"/>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ổng"/>
      <sheetName val="FZA1-21-101"/>
      <sheetName val="FZA1-21-111"/>
      <sheetName val="FZA1-21-119"/>
      <sheetName val="FZA1-19-3P3"/>
      <sheetName val="FZA2-19-4JYA"/>
      <sheetName val="FZB1-21-101"/>
      <sheetName val="FZB1-21-111"/>
      <sheetName val="FZB1-21-119"/>
      <sheetName val="FZA4-19-3P3"/>
      <sheetName val="FZA4-19-4JYC"/>
      <sheetName val="FZA5-19-4JYC"/>
      <sheetName val="P301-10-141A"/>
      <sheetName val="P301-10-161"/>
      <sheetName val="PE01-10-121A"/>
      <sheetName val="PE01-10-131A"/>
      <sheetName val="PE01-10-141A"/>
      <sheetName val="PSED-10-500"/>
      <sheetName val="PSED-10-190"/>
      <sheetName val="PSED-14-311"/>
      <sheetName val="FZV2-21-101"/>
      <sheetName val="FZV2-21-111"/>
      <sheetName val="FZV2-21-119"/>
      <sheetName val="FZV1-19-4JY"/>
      <sheetName val="FZVS-19-4JY"/>
      <sheetName val="Sheet2"/>
      <sheetName val="P51R-10-121"/>
      <sheetName val="FZA1-19-4JYA"/>
      <sheetName val="FZA5-19-4JYA"/>
      <sheetName val="FZA4-19-4JYA"/>
      <sheetName val="S550-10-121"/>
      <sheetName val="S550-10-131"/>
      <sheetName val="S550-10-141B"/>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1">
          <cell r="A1" t="str">
            <v>FZA1-21-101</v>
          </cell>
          <cell r="C1" t="str">
            <v>54.6%</v>
          </cell>
        </row>
        <row r="2">
          <cell r="A2" t="str">
            <v>FZA1-21-111</v>
          </cell>
          <cell r="C2" t="str">
            <v>52.21%</v>
          </cell>
        </row>
        <row r="3">
          <cell r="A3" t="str">
            <v>FZA1-21-119</v>
          </cell>
          <cell r="C3" t="str">
            <v>56.14%</v>
          </cell>
        </row>
        <row r="4">
          <cell r="A4" t="str">
            <v>FZA1-19-3P3</v>
          </cell>
          <cell r="C4" t="str">
            <v>80.61%</v>
          </cell>
        </row>
        <row r="5">
          <cell r="A5" t="str">
            <v>FZA2-19-4JYA</v>
          </cell>
          <cell r="C5" t="str">
            <v>60.58%</v>
          </cell>
        </row>
        <row r="6">
          <cell r="A6" t="str">
            <v>FZB1-21-101</v>
          </cell>
          <cell r="C6" t="str">
            <v>57.17%</v>
          </cell>
        </row>
        <row r="7">
          <cell r="A7" t="str">
            <v>FZB1-21-111</v>
          </cell>
          <cell r="C7" t="str">
            <v>52.48%</v>
          </cell>
        </row>
        <row r="8">
          <cell r="A8" t="str">
            <v>FZB1-21-119</v>
          </cell>
          <cell r="C8" t="str">
            <v>69.11%</v>
          </cell>
        </row>
        <row r="9">
          <cell r="A9" t="str">
            <v>FZA4-19-3P3</v>
          </cell>
          <cell r="C9" t="str">
            <v>86.43%</v>
          </cell>
        </row>
        <row r="10">
          <cell r="A10" t="str">
            <v>FZA4-19-4JYC</v>
          </cell>
          <cell r="C10" t="str">
            <v>64.59%</v>
          </cell>
        </row>
        <row r="11">
          <cell r="A11" t="str">
            <v>FZA5-19-4JYC</v>
          </cell>
          <cell r="C11" t="str">
            <v>66.2%</v>
          </cell>
        </row>
        <row r="12">
          <cell r="A12" t="str">
            <v>P301-10-141A</v>
          </cell>
          <cell r="C12" t="str">
            <v>81.02%</v>
          </cell>
        </row>
        <row r="13">
          <cell r="A13" t="str">
            <v>P301-10-161</v>
          </cell>
          <cell r="C13" t="str">
            <v>85.78%</v>
          </cell>
        </row>
        <row r="14">
          <cell r="A14" t="str">
            <v>PE01-10-121A</v>
          </cell>
          <cell r="C14">
            <v>0.91990000000000005</v>
          </cell>
        </row>
        <row r="15">
          <cell r="A15" t="str">
            <v>PE01-10-131A</v>
          </cell>
          <cell r="C15" t="str">
            <v>86.51%</v>
          </cell>
        </row>
        <row r="16">
          <cell r="A16" t="str">
            <v>PE01-10-141A</v>
          </cell>
          <cell r="C16" t="str">
            <v>81.33%</v>
          </cell>
        </row>
        <row r="17">
          <cell r="A17" t="str">
            <v>PSED-10-500</v>
          </cell>
          <cell r="C17" t="str">
            <v>60.47%</v>
          </cell>
        </row>
        <row r="18">
          <cell r="A18" t="str">
            <v>PSED-10-190</v>
          </cell>
          <cell r="C18" t="str">
            <v>76.68%</v>
          </cell>
        </row>
        <row r="19">
          <cell r="A19" t="str">
            <v>PSED-14-311</v>
          </cell>
          <cell r="C19" t="str">
            <v>84.92%</v>
          </cell>
        </row>
        <row r="20">
          <cell r="A20" t="str">
            <v>FZV2-21-101</v>
          </cell>
          <cell r="C20" t="str">
            <v>55.4%</v>
          </cell>
        </row>
        <row r="21">
          <cell r="A21" t="str">
            <v>FZV2-21-111</v>
          </cell>
          <cell r="C21" t="str">
            <v>55.34%</v>
          </cell>
        </row>
        <row r="22">
          <cell r="A22" t="str">
            <v>FZV2-21-119</v>
          </cell>
          <cell r="C22" t="str">
            <v>55.75%</v>
          </cell>
        </row>
        <row r="23">
          <cell r="A23" t="str">
            <v>FZV1-19-4JY</v>
          </cell>
          <cell r="C23" t="str">
            <v>66.02%</v>
          </cell>
        </row>
        <row r="24">
          <cell r="A24" t="str">
            <v>FZVS-19-4JY</v>
          </cell>
          <cell r="C24" t="str">
            <v>92.2%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ﾍﾞﾄﾅﾑ名称"/>
      <sheetName val="受注・売上･在庫"/>
      <sheetName val="ＭＲＰ展開表"/>
      <sheetName val="全部品ﾏｽﾀｰ"/>
      <sheetName val="PO連番"/>
      <sheetName val="SII発注9"/>
      <sheetName val="KDC発注"/>
      <sheetName val="東電発注"/>
      <sheetName val="ﾀｹｯｸｽ発注"/>
      <sheetName val="local発注"/>
      <sheetName val="local.po"/>
      <sheetName val="KDCPO9"/>
      <sheetName val="SIIXPO9 "/>
      <sheetName val="PO東9"/>
      <sheetName val="POﾒｲﾝ9 "/>
      <sheetName val="POﾀｹ9"/>
      <sheetName val="ﾀｹｯｸｽ見積"/>
      <sheetName val="SIIX見積"/>
      <sheetName val="東電見積"/>
      <sheetName val="KDC見積"/>
      <sheetName val="Dratrans"/>
      <sheetName val="７月発注"/>
      <sheetName val="SIIX"/>
      <sheetName val="local_po"/>
    </sheetNames>
    <sheetDataSet>
      <sheetData sheetId="0"/>
      <sheetData sheetId="1"/>
      <sheetData sheetId="2"/>
      <sheetData sheetId="3" refreshError="1">
        <row r="256">
          <cell r="F256">
            <v>1</v>
          </cell>
          <cell r="G256" t="str">
            <v>electronics parts</v>
          </cell>
        </row>
        <row r="257">
          <cell r="F257">
            <v>2</v>
          </cell>
          <cell r="G257" t="e">
            <v>#N/A</v>
          </cell>
        </row>
        <row r="258">
          <cell r="F258">
            <v>3</v>
          </cell>
        </row>
        <row r="259">
          <cell r="F259">
            <v>4</v>
          </cell>
          <cell r="G259" t="str">
            <v xml:space="preserve">pcb unit </v>
          </cell>
        </row>
        <row r="260">
          <cell r="F260">
            <v>5</v>
          </cell>
          <cell r="G260" t="str">
            <v>connection parts</v>
          </cell>
        </row>
        <row r="261">
          <cell r="F261">
            <v>6</v>
          </cell>
          <cell r="G261" t="str">
            <v>screw parts</v>
          </cell>
        </row>
        <row r="262">
          <cell r="F262">
            <v>7</v>
          </cell>
          <cell r="G262" t="str">
            <v xml:space="preserve">packing material </v>
          </cell>
        </row>
        <row r="263">
          <cell r="F263">
            <v>8</v>
          </cell>
          <cell r="G263" t="str">
            <v>instruction manual</v>
          </cell>
        </row>
        <row r="264">
          <cell r="F264">
            <v>9</v>
          </cell>
          <cell r="G264" t="str">
            <v>maintenance parts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D"/>
      <sheetName val="TN"/>
      <sheetName val="THN"/>
      <sheetName val="CAMAY"/>
      <sheetName val="VL"/>
      <sheetName val="NHANCONGduong"/>
      <sheetName val="Nhan cong cong"/>
      <sheetName val="VUA"/>
      <sheetName val="HSO"/>
      <sheetName val="Phatsinh"/>
      <sheetName val="KHTT"/>
      <sheetName val="00000000"/>
      <sheetName val="10000000"/>
      <sheetName val="20000000"/>
      <sheetName val="30000000"/>
      <sheetName val="XL4Poppy"/>
      <sheetName val="XL4Poppy (2)"/>
      <sheetName val="NHALCONGduong"/>
      <sheetName val="Congty"/>
      <sheetName val="VPPN"/>
      <sheetName val="XN74"/>
      <sheetName val="XN54"/>
      <sheetName val="XN33"/>
      <sheetName val="NK96"/>
      <sheetName val="XL4Test5"/>
      <sheetName val="Nhan cong`#/.g"/>
      <sheetName val="Sheet1"/>
      <sheetName val="Sheet2"/>
      <sheetName val="Sheet3"/>
      <sheetName val="CHTT"/>
      <sheetName val="N6"/>
      <sheetName val="PHU XUAN"/>
      <sheetName val="PHU XUAN (2)"/>
      <sheetName val="TRAN-TRUONGXUAN"/>
      <sheetName val="TRAN-TRUONGXUAN (2)"/>
      <sheetName val="QLO28"/>
      <sheetName val="tinhlo10"/>
      <sheetName val="HOA AN (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CTN"/>
      <sheetName val="XXXXXXXX"/>
      <sheetName val="XL4Poppy (2䀁"/>
      <sheetName val="NLANCONGduong"/>
      <sheetName val="VaoMavaKL"/>
      <sheetName val="VaoSL"/>
      <sheetName val="KQPTVL"/>
      <sheetName val="KQPTVLNgang"/>
      <sheetName val="DMCTDoiDonVi"/>
      <sheetName val="CMa"/>
      <sheetName val="NC"/>
      <sheetName val="MTC"/>
      <sheetName val="XL_x0014_Poppy"/>
      <sheetName val="ဳ0000000"/>
      <sheetName val="DTCT"/>
      <sheetName val="FHANCONGduong"/>
      <sheetName val="N`an cong cong"/>
      <sheetName val="DGduong"/>
      <sheetName val="PhatsiûÎ"/>
      <sheetName val="Tra_bang"/>
      <sheetName val="?0000000"/>
      <sheetName val="XL4Poppy (2?"/>
      <sheetName val="TT35"/>
      <sheetName val="Sh_x0003__x0000_t3"/>
      <sheetName val="NHALCONGdu_x000f_ng"/>
      <sheetName val="Nha_x000e_ cong`#/.g"/>
      <sheetName val="TT"/>
      <sheetName val="THM"/>
      <sheetName val="THAT"/>
      <sheetName val="THTN"/>
      <sheetName val="THGC"/>
      <sheetName val="GCTL"/>
      <sheetName val="MTL$-INTER"/>
      <sheetName val="Nhan cong`#_.g"/>
      <sheetName val="_0000000"/>
      <sheetName val="XL4Poppy (2_"/>
      <sheetName val="Sh_x0003_"/>
      <sheetName val="Nha_x000e_ cong`#_.g"/>
      <sheetName val="vlieu"/>
      <sheetName val="DONGIA"/>
      <sheetName val="CHITIET"/>
      <sheetName val="GIAVL"/>
      <sheetName val="Overview"/>
      <sheetName val="lam-moi"/>
      <sheetName val="thao-go"/>
      <sheetName val="TH XL"/>
      <sheetName val="dongia (2)"/>
      <sheetName val="LKVL-CK-HT-GD1"/>
      <sheetName val="giathanh1"/>
      <sheetName val="THPDMoi  (2)"/>
      <sheetName val="gtrinh"/>
      <sheetName val="phuluc1"/>
      <sheetName val="TONG HOP VL-NC"/>
      <sheetName val="TONGKE3p "/>
      <sheetName val="TH VL, NC, DDHT Thanhphuoc"/>
      <sheetName val="#REF"/>
      <sheetName val="DON GIA"/>
      <sheetName val="TONGKE-HT"/>
      <sheetName val="DG"/>
      <sheetName val="t-h HA THE"/>
      <sheetName val="CHITIET VL-NC-TT -1p"/>
      <sheetName val="TONG HOP VL-NC TT"/>
      <sheetName val="TNHCHINH"/>
      <sheetName val="CHITIET VL-NC"/>
      <sheetName val="VC"/>
      <sheetName val="Tiepdia"/>
      <sheetName val="CHITIET VL-NC-TT-3p"/>
      <sheetName val="TDTKP"/>
      <sheetName val="TDTKP1"/>
      <sheetName val="KPVC-BD "/>
      <sheetName val="VCV-BE-TONG"/>
      <sheetName val="Tai khoan"/>
      <sheetName val="CTGS"/>
      <sheetName val="@SO"/>
      <sheetName val="XN'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sheetData sheetId="68" refreshError="1"/>
      <sheetData sheetId="69"/>
      <sheetData sheetId="70" refreshError="1"/>
      <sheetData sheetId="71" refreshError="1"/>
      <sheetData sheetId="72" refreshError="1"/>
      <sheetData sheetId="73" refreshError="1"/>
      <sheetData sheetId="74"/>
      <sheetData sheetId="75"/>
      <sheetData sheetId="76" refreshError="1"/>
      <sheetData sheetId="77"/>
      <sheetData sheetId="78"/>
      <sheetData sheetId="79"/>
      <sheetData sheetId="80"/>
      <sheetData sheetId="81"/>
      <sheetData sheetId="82"/>
      <sheetData sheetId="83" refreshError="1"/>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gVL"/>
      <sheetName val="dtoan"/>
      <sheetName val="dtoan -ctiet"/>
      <sheetName val="dt-kphi"/>
      <sheetName val="dt-kphi (2)"/>
      <sheetName val="dt-kphi-ctiet"/>
      <sheetName val="bth-kphi"/>
      <sheetName val="XL4Poppy"/>
      <sheetName val="KluongKm2,4"/>
      <sheetName val="B.cao"/>
      <sheetName val="T.tiet"/>
      <sheetName val="T.N"/>
      <sheetName val="00000000"/>
      <sheetName val="Congty"/>
      <sheetName val="VPPN"/>
      <sheetName val="XN74"/>
      <sheetName val="XN54"/>
      <sheetName val="XN33"/>
      <sheetName val="NK96"/>
      <sheetName val="XL4Test5"/>
      <sheetName val="UNIT"/>
      <sheetName val="Piers of Main Flyover (1)"/>
      <sheetName val="Cot Tru1"/>
      <sheetName val="P3-TanAn-Factored"/>
      <sheetName val="P4-TanAn-Factored"/>
      <sheetName val="COC KHOAN M1"/>
      <sheetName val="COC KHOAN M2"/>
      <sheetName val="COC KHOAN T1"/>
      <sheetName val="COC KHOAN T5"/>
      <sheetName val="COC KHOAN T4"/>
      <sheetName val="COC DONG"/>
      <sheetName val="BANG"/>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x"/>
      <sheetName val="XXXXXXX0"/>
      <sheetName val="10000000"/>
      <sheetName val="XXXXXXX1"/>
      <sheetName val="20000000"/>
      <sheetName val="30000000"/>
      <sheetName val="Sheet2"/>
      <sheetName val="dn"/>
      <sheetName val="DU TOAN"/>
      <sheetName val="CHI TIET"/>
      <sheetName val="KLnt"/>
      <sheetName val="PHAN TICH"/>
      <sheetName val="TSCD DUNG CHUNG "/>
      <sheetName val="KHKHAUHAOTSCHUNG"/>
      <sheetName val="TSCDTOAN NHA MAY"/>
      <sheetName val="CPSXTOAN BO SP"/>
      <sheetName val="PBCPCHUNG CHO CAC DTUONG"/>
      <sheetName val="THKL"/>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Sheet3 (2)"/>
      <sheetName val="Sheet3"/>
      <sheetName val="Sheet1"/>
      <sheetName val="YEU TO CONG"/>
      <sheetName val="TD 3DIEM"/>
      <sheetName val="TD 2DIEM"/>
      <sheetName val="rph (2)"/>
      <sheetName val="dap"/>
      <sheetName val="gpmb"/>
      <sheetName val="dt-kphi-iso-tong"/>
      <sheetName val="dt-kphi-iso-ctiet"/>
      <sheetName val="CRC"/>
      <sheetName val="GIATRI-DAILY"/>
      <sheetName val="NVBH KHAC"/>
      <sheetName val="NVBH HOAN"/>
      <sheetName val="TONKHODAILY"/>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may"/>
      <sheetName val="Vatlieu cau"/>
      <sheetName val="cau DS11"/>
      <sheetName val="cau DS12"/>
      <sheetName val="THCDS12"/>
      <sheetName val="dgcau"/>
      <sheetName val="THCDS11"/>
      <sheetName val="DGCT"/>
      <sheetName val="DGCong"/>
      <sheetName val="Vatlieu"/>
      <sheetName val="nhancong"/>
      <sheetName val="KL"/>
      <sheetName val="gvt"/>
      <sheetName val="ATGT"/>
      <sheetName val="DG-TH"/>
      <sheetName val="Tuong-chan"/>
      <sheetName val="Dau-cong"/>
      <sheetName val="dtoan (4)"/>
      <sheetName val="GTXL"/>
      <sheetName val="tmdtu"/>
      <sheetName val="XN79"/>
      <sheetName val="CTMT"/>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d-dap47-48"/>
      <sheetName val="md47-48"/>
      <sheetName val="THop47-48"/>
      <sheetName val="d-dap48-49"/>
      <sheetName val="md48-49"/>
      <sheetName val="THop48-49"/>
      <sheetName val="d-dap49-50"/>
      <sheetName val="md49-50"/>
      <sheetName val="THop49-50"/>
      <sheetName val="d-dap50-51"/>
      <sheetName val="md50-51"/>
      <sheetName val="THop50-51"/>
      <sheetName val="d-dap51-52"/>
      <sheetName val="md51-52"/>
      <sheetName val="THop51-52"/>
      <sheetName val="d-dap52-53"/>
      <sheetName val="md52-53"/>
      <sheetName val="THop52-53"/>
      <sheetName val="d-dap53-54"/>
      <sheetName val="md53-54"/>
      <sheetName val="THop53-54"/>
      <sheetName val="d-dap54-55"/>
      <sheetName val="md54-55"/>
      <sheetName val="THop54-55"/>
      <sheetName val="d-dap55-56"/>
      <sheetName val="md55-56"/>
      <sheetName val="THop55-56"/>
      <sheetName val="d-dap56-57"/>
      <sheetName val="md56-57"/>
      <sheetName val="THop56-57"/>
      <sheetName val="d-dap57-58"/>
      <sheetName val="md57-58"/>
      <sheetName val="THop57-58"/>
      <sheetName val="d-dap58-DC"/>
      <sheetName val="md58-DC"/>
      <sheetName val="THop58-DC"/>
      <sheetName val="NHANHRE1"/>
      <sheetName val="NHANHRE2"/>
      <sheetName val="NHANHRE3"/>
      <sheetName val="NHANHRE4"/>
      <sheetName val="NHANHRE5"/>
      <sheetName val="NHANHRE6"/>
      <sheetName val="NHANHRE7"/>
      <sheetName val="mdNHANHRE8"/>
      <sheetName val="dt-iphi"/>
      <sheetName val=""/>
      <sheetName val="bao cao ngay 13-02"/>
      <sheetName val="CBG"/>
      <sheetName val="TO HUNG"/>
      <sheetName val="CONGNHAN NE"/>
      <sheetName val="XINGUYEP"/>
      <sheetName val="TH331"/>
      <sheetName val="tai"/>
      <sheetName val="hoang"/>
      <sheetName val="hoang (2)"/>
      <sheetName val="hoang (3)"/>
      <sheetName val="gia"/>
      <sheetName val="PTDG"/>
      <sheetName val="sut&lt;100"/>
      <sheetName val="sut duong"/>
      <sheetName val="sut am"/>
      <sheetName val="bu lun"/>
      <sheetName val="xoi lo chan ke"/>
      <sheetName val="TDT"/>
      <sheetName val="nhan cong"/>
      <sheetName val="ma-pt"/>
      <sheetName val="Giai trinh"/>
      <sheetName val="GTGT"/>
      <sheetName val="Mua vao TT"/>
      <sheetName val="Mua vao GTGT"/>
      <sheetName val="Bra"/>
      <sheetName val="BC HDon"/>
      <sheetName val="BC HDon Qui"/>
      <sheetName val="KE KHAI HDONG"/>
      <sheetName val="Recovered_Sheet1"/>
      <sheetName val="Recovered_Sheet2"/>
      <sheetName val="Du_lieu"/>
      <sheetName val="NHAP"/>
      <sheetName val="tra-vat-lieu"/>
      <sheetName val="`u lun"/>
      <sheetName val="sut&lt;1 0"/>
      <sheetName val="SPL4"/>
      <sheetName val="coc duc"/>
      <sheetName val="DGduong"/>
      <sheetName val="ctTBA"/>
      <sheetName val="ptvl0-1"/>
      <sheetName val="0-1"/>
      <sheetName val="ptvl4-5"/>
      <sheetName val="4-5"/>
      <sheetName val="ptvl3-4"/>
      <sheetName val="3-4"/>
      <sheetName val="ptvl2-3"/>
      <sheetName val="2-3"/>
      <sheetName val="vlcong"/>
      <sheetName val="ptvl1-2"/>
      <sheetName val="1-2"/>
      <sheetName val="Sheet_x0001_1"/>
      <sheetName val="FPPN"/>
      <sheetName val="CHI_x0000_TIET"/>
      <sheetName val="Don gia chi tiet"/>
      <sheetName val="Du thau"/>
      <sheetName val="Tro giup"/>
      <sheetName val="Kluong"/>
      <sheetName val="Giatri"/>
      <sheetName val="YEUCAU"/>
      <sheetName val="IN_PHIEU"/>
      <sheetName val="BANGKE"/>
      <sheetName val="IN_NX"/>
      <sheetName val="NK_CHUNG"/>
      <sheetName val="DL_KH"/>
      <sheetName val="TH_CNO"/>
      <sheetName val="CD_PSINH"/>
      <sheetName val="CDKT"/>
      <sheetName val="soctiettk"/>
      <sheetName val="Ctietkhach"/>
      <sheetName val="thue_DR"/>
      <sheetName val="thue_DV"/>
      <sheetName val="thue_05"/>
      <sheetName val="tokhai"/>
      <sheetName val="Inthkhach"/>
      <sheetName val="vattu"/>
      <sheetName val="THEKHO"/>
      <sheetName val="cphi"/>
      <sheetName val="GThanh"/>
      <sheetName val="B02"/>
      <sheetName val="B03_LCTT"/>
      <sheetName val="TM_BCTC"/>
      <sheetName val="MVT"/>
      <sheetName val="KHAO_TSCD"/>
      <sheetName val="tam"/>
      <sheetName val="BIA"/>
      <sheetName val="Module1"/>
      <sheetName val="Module2"/>
      <sheetName val="ìtoan"/>
      <sheetName val="HK1"/>
      <sheetName val="HK2"/>
      <sheetName val="CANAM"/>
      <sheetName val="PTCT"/>
      <sheetName val="PL tham dinh"/>
      <sheetName val="THDT"/>
      <sheetName val="KSTK"/>
      <sheetName val="DTCT"/>
      <sheetName val="PTVL"/>
      <sheetName val="Bu VC"/>
      <sheetName val="luong"/>
      <sheetName val="40000000"/>
      <sheetName val="50000000"/>
      <sheetName val="60000000"/>
      <sheetName val="70000000"/>
      <sheetName val="80000000"/>
      <sheetName val="90000000"/>
      <sheetName val="a0000000"/>
      <sheetName val="NhapSl"/>
      <sheetName val="Nluc"/>
      <sheetName val="Tohop"/>
      <sheetName val="KT_Tthan"/>
      <sheetName val="Tra_TTTD"/>
      <sheetName val="IN__x000e_X"/>
      <sheetName val="T1"/>
      <sheetName val="T2"/>
      <sheetName val="T3"/>
      <sheetName val="T4"/>
      <sheetName val="T5"/>
      <sheetName val="T6"/>
      <sheetName val="T7"/>
      <sheetName val="T8"/>
      <sheetName val="T9"/>
      <sheetName val="T10"/>
      <sheetName val="T11"/>
      <sheetName val="T12"/>
      <sheetName val="t1.3"/>
      <sheetName val="DGCT_x0006_"/>
      <sheetName val="LO 65+41B"/>
      <sheetName val="LO 48"/>
      <sheetName val="LO 47A"/>
      <sheetName val="LO 46B"/>
      <sheetName val="LO 45"/>
      <sheetName val="LO 44"/>
      <sheetName val="LO 46A"/>
      <sheetName val="LO 41A"/>
      <sheetName val="LO 66"/>
      <sheetName val="LO 42"/>
      <sheetName val="LO 47B"/>
      <sheetName val="LO 43"/>
      <sheetName val="LO 64"/>
      <sheetName val="LO 50"/>
      <sheetName val="LO 49 B "/>
      <sheetName val="LO 63"/>
      <sheetName val="LO 62"/>
      <sheetName val="LO 49 A"/>
      <sheetName val="LO 61"/>
      <sheetName val="Nhap don gia VL dia _x0003__x0000_uong"/>
      <sheetName val="ESTI."/>
      <sheetName val="DI-ESTI"/>
      <sheetName val="P3-PanAn-Factored"/>
      <sheetName val="_x0000_Ё_x0000__x0000__x0000__x0000_䀤_x0001__x0000__x0000__x0000__x0000_䀶_x0001__x0000_晦晦晦䀙_x0001__x0000__x0000__x0000__x0000_㿰_x0001_H-_x0000_ਈ_x0000_"/>
      <sheetName val="CHI"/>
      <sheetName val="Phan tich don gia chi Uet"/>
      <sheetName val="dam"/>
      <sheetName val="Mocantho"/>
      <sheetName val="MoQL91"/>
      <sheetName val="tru"/>
      <sheetName val="dg"/>
      <sheetName val="10mduongsaumo"/>
      <sheetName val="ctt"/>
      <sheetName val="thanmkhao"/>
      <sheetName val="monho"/>
      <sheetName val="Nhap don gia VL dia _x0003_"/>
      <sheetName val="Ё_x0000_䀤_x0001__x0000_䀶_x0001__x0000_晦晦晦䀙_x0001__x0000_㿰_x0001_H-_x0000_ਈ_x0000_ꏗ㵰휊䀁_x0001__x0000_尩슏⣵䀂"/>
      <sheetName val="Khu xu ly nuoc THiep-XD"/>
      <sheetName val="Box-Girder"/>
      <sheetName val="Phan tich don gia chi ˆUet"/>
      <sheetName val="GiaVL"/>
      <sheetName val="Ё"/>
      <sheetName val="TinhToan"/>
    </sheetNames>
    <sheetDataSet>
      <sheetData sheetId="0" refreshError="1"/>
      <sheetData sheetId="1" refreshError="1"/>
      <sheetData sheetId="2" refreshError="1"/>
      <sheetData sheetId="3"/>
      <sheetData sheetId="4" refreshError="1"/>
      <sheetData sheetId="5" refreshError="1">
        <row r="10">
          <cell r="Q10">
            <v>58000</v>
          </cell>
        </row>
        <row r="12">
          <cell r="Q12">
            <v>54000</v>
          </cell>
        </row>
        <row r="20">
          <cell r="Q20">
            <v>18000</v>
          </cell>
        </row>
        <row r="21">
          <cell r="Q21">
            <v>50000</v>
          </cell>
        </row>
        <row r="23">
          <cell r="Q23">
            <v>4340</v>
          </cell>
        </row>
        <row r="28">
          <cell r="Q28">
            <v>1364000</v>
          </cell>
        </row>
        <row r="30">
          <cell r="Q30">
            <v>3500</v>
          </cell>
        </row>
        <row r="37">
          <cell r="Q37">
            <v>30000</v>
          </cell>
        </row>
        <row r="40">
          <cell r="Q40">
            <v>4500</v>
          </cell>
        </row>
        <row r="45">
          <cell r="Q45">
            <v>4300</v>
          </cell>
        </row>
        <row r="47">
          <cell r="Q47">
            <v>10500</v>
          </cell>
        </row>
        <row r="48">
          <cell r="Q48">
            <v>2000</v>
          </cell>
        </row>
        <row r="49">
          <cell r="Q49">
            <v>3000</v>
          </cell>
        </row>
        <row r="50">
          <cell r="Q50">
            <v>1200</v>
          </cell>
        </row>
        <row r="51">
          <cell r="Q51">
            <v>1370</v>
          </cell>
        </row>
        <row r="55">
          <cell r="Q55">
            <v>8636.363636363636</v>
          </cell>
        </row>
      </sheetData>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sheetData sheetId="200"/>
      <sheetData sheetId="201"/>
      <sheetData sheetId="202"/>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refreshError="1"/>
      <sheetData sheetId="229"/>
      <sheetData sheetId="230" refreshError="1"/>
      <sheetData sheetId="231" refreshError="1"/>
      <sheetData sheetId="232"/>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sheetData sheetId="283"/>
      <sheetData sheetId="284" refreshError="1"/>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sheetData sheetId="300"/>
      <sheetData sheetId="301"/>
      <sheetData sheetId="302"/>
      <sheetData sheetId="303"/>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sheetData sheetId="339" refreshError="1"/>
      <sheetData sheetId="340" refreshError="1"/>
      <sheetData sheetId="341"/>
      <sheetData sheetId="342" refreshError="1"/>
      <sheetData sheetId="343"/>
      <sheetData sheetId="344"/>
      <sheetData sheetId="345"/>
      <sheetData sheetId="346"/>
      <sheetData sheetId="347"/>
      <sheetData sheetId="348"/>
      <sheetData sheetId="349"/>
      <sheetData sheetId="350"/>
      <sheetData sheetId="351"/>
      <sheetData sheetId="352"/>
      <sheetData sheetId="353"/>
      <sheetData sheetId="354"/>
      <sheetData sheetId="355" refreshError="1"/>
      <sheetData sheetId="356" refreshError="1"/>
      <sheetData sheetId="357" refreshError="1"/>
      <sheetData sheetId="358" refreshError="1"/>
      <sheetData sheetId="359" refreshError="1"/>
      <sheetData sheetId="360" refreshError="1"/>
      <sheetData sheetId="36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cap"/>
      <sheetName val="nen"/>
      <sheetName val="mat"/>
      <sheetName val="atgt"/>
      <sheetName val="cong"/>
      <sheetName val="vua"/>
      <sheetName val="gvl"/>
      <sheetName val="dtoan"/>
      <sheetName val="dtxl-duong"/>
      <sheetName val="gtxl-duong(11m)"/>
      <sheetName val="gtxl-cau"/>
      <sheetName val="cpkhac-Bm=11m"/>
      <sheetName val="thkphi-Bm=11m"/>
      <sheetName val="gpmb"/>
      <sheetName val="Sheet1"/>
      <sheetName val="dap"/>
      <sheetName val="XL4Poppy"/>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x"/>
      <sheetName val="XXXXXXX0"/>
      <sheetName val="00000000"/>
      <sheetName val="10000000"/>
      <sheetName val="XXXXXXX1"/>
      <sheetName val="20000000"/>
      <sheetName val="30000000"/>
      <sheetName val="XL4Test5"/>
      <sheetName val="Congty"/>
      <sheetName val="VPPN"/>
      <sheetName val="XN74"/>
      <sheetName val="XN54"/>
      <sheetName val="XN33"/>
      <sheetName val="NK96"/>
      <sheetName val="gtxl-duone(11m)"/>
      <sheetName val="C.noTX01"/>
      <sheetName val="Sheet2"/>
      <sheetName val="Chart1"/>
      <sheetName val="T.HopCNo"/>
      <sheetName val="THCNoATrung"/>
      <sheetName val="Sheet6"/>
      <sheetName val="BaocaoC.No2"/>
      <sheetName val="BaocaoC.noHopC.ty"/>
      <sheetName val="THAtraQuy"/>
      <sheetName val="No Ca.N"/>
      <sheetName val="C.tiêt C.ty"/>
      <sheetName val="CN.TCT03"/>
      <sheetName val="CN kho đoi"/>
      <sheetName val="T.Hop CN"/>
      <sheetName val="CTHTchưa TTnộibộ"/>
      <sheetName val="CN2004 Nộp TCT"/>
      <sheetName val="CN TCT04"/>
      <sheetName val="tong hop"/>
      <sheetName val="phan tich DG"/>
      <sheetName val="gia vat lieu"/>
      <sheetName val="gia xe may"/>
      <sheetName val="gia nhan cong"/>
      <sheetName val="'pmb"/>
      <sheetName val="DTCT"/>
      <sheetName val="B2.3"/>
      <sheetName val="CL XD"/>
      <sheetName val="THop"/>
      <sheetName val="CT"/>
      <sheetName val="TienLuong"/>
      <sheetName val="C47-456"/>
      <sheetName val="C46"/>
      <sheetName val="C47-PII"/>
      <sheetName val="ChiTiet"/>
      <sheetName val="Don-Gia"/>
      <sheetName val="Nhan-cong"/>
      <sheetName val="May"/>
      <sheetName val="VatLieu"/>
      <sheetName val="Thanh-Toan"/>
      <sheetName val="KLCong"/>
      <sheetName val="Sheet12"/>
      <sheetName val="Sheet13"/>
      <sheetName val="Sheet14"/>
      <sheetName val="Sheet15"/>
      <sheetName val="Sheet16"/>
      <sheetName val=""/>
      <sheetName val="tkkt-ql38-1-g-2"/>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TH-DTXL-luu"/>
      <sheetName val="dieu-phoi-dat-G1"/>
      <sheetName val="TH-DTXL-G1"/>
      <sheetName val="CPXD-TT-04-G1"/>
      <sheetName val="DTCT-G1"/>
      <sheetName val="PTDG-mat"/>
      <sheetName val="PTDG-nen"/>
      <sheetName val="PTDG-ATGT"/>
      <sheetName val="PTDG-cong"/>
      <sheetName val="DGNCII"/>
      <sheetName val="DGNCIII"/>
      <sheetName val="gvt"/>
      <sheetName val="He-so"/>
      <sheetName val="gia-ca-may"/>
      <sheetName val="40000000"/>
      <sheetName val="50000000"/>
      <sheetName val="60000000"/>
      <sheetName val="70000000"/>
      <sheetName val="80000000"/>
      <sheetName val="90000000"/>
      <sheetName val="pt0-1"/>
      <sheetName val="kp0-1"/>
      <sheetName val="0-1"/>
      <sheetName val="pt2-3"/>
      <sheetName val="thkp2-3"/>
      <sheetName val="clvl"/>
      <sheetName val="2-3"/>
      <sheetName val="cl1-2"/>
      <sheetName val="thkp1-2"/>
      <sheetName val="clvl1-2"/>
      <sheetName val="1-2"/>
      <sheetName val="C.t)êt C.ty"/>
      <sheetName val="Thuc thanh"/>
      <sheetName val="Sheet3"/>
      <sheetName val="["/>
      <sheetName val="dtxl-du_x0000_n_x0000_"/>
      <sheetName val="tra-vat-lieu"/>
      <sheetName val="T.HDÔ CN"/>
      <sheetName val="_x0001_Y_x0000__x0004__x0000__x0000__x0000__x0001_Y_x0000__x0004__x0000__x0000__x0000__x0001_Y_x0000__x0004__x0000__x0000__x0000__x0001_Y_x0000__x0004__x0000__x0000__x0000_"/>
      <sheetName val="_x0001_Y_x0000__x0004__x0000__x0000__x0000__x0001_Y_x0000__x0004__x0000__x0000__x0000__x0001_Y_x0000__x0004__x0000__x0000__x0000_ _x0001_Y_x0000__x0004__x0000__x0000__x0000_"/>
      <sheetName val="_x0001_Y_x0000__x0004__x0000__x0000__x0000_ª_x0001_Y_x0000__x0004__x0000__x0000__x0000_«_x0001_Y_x0000__x0004__x0000__x0000__x0000_¬_x0001_Y_x0000__x0004__x0000__x0000__x0000_"/>
      <sheetName val="_x0001_Y_x0000__x0004__x0000__x0000__x0000_¶_x0001_Y_x0000__x0004__x0000__x0000__x0000_·_x0001_Y_x0000__x0004__x0000__x0000__x0000_¸_x0001_Y_x0000__x0004__x0000__x0000__x0000_"/>
      <sheetName val="_x0001_Y_x0000__x0004__x0000__x0000__x0000_Â_x0001_Y_x0000__x0004__x0000__x0000__x0000_Ã_x0001_Y_x0000__x0004__x0000__x0000__x0000_Ä_x0001_Y_x0000__x0004__x0000__x0000__x0000_"/>
      <sheetName val="_pmb"/>
      <sheetName val="_"/>
      <sheetName val="dtxl-du"/>
      <sheetName val="_x0001_Y"/>
      <sheetName val="PEDESB"/>
      <sheetName val="CN kho doi"/>
      <sheetName val="CTHTchua TTn?ib?"/>
      <sheetName val="CN2004 N?p TCT"/>
      <sheetName val="TH_DTXL_luu"/>
      <sheetName val="_x0000__x0004__x0000__x0000__x0000__x0001_Y_x0000__x0004__x0000__x0000__x0000__x0001_Y_x0000__x0004__x0000__x0000__x0000__x0001_Y_x0000__x0004__x0000__x0000__x0000__x0001_"/>
      <sheetName val="_x0000__x0004__x0000__x0000__x0000_¥_x0001_Y_x0000__x0004__x0000__x0000__x0000_¦_x0001_Y_x0000__x0004__x0000__x0000__x0000_§_x0001_Y_x0000__x0004__x0000__x0000__x0000_¨_x0001_"/>
      <sheetName val="_x0000__x0004__x0000__x0000__x0000_±_x0001_Y_x0000__x0004__x0000__x0000__x0000_²_x0001_Y_x0000__x0004__x0000__x0000__x0000_³_x0001_Y_x0000__x0004__x0000__x0000__x0000_´_x0001_"/>
      <sheetName val="_x0000__x0004__x0000__x0000__x0000_½_x0001_Y_x0000__x0004__x0000__x0000__x0000_¾_x0001_Y_x0000__x0004__x0000__x0000__x0000_¿_x0001_Y_x0000__x0004__x0000__x0000__x0000_À_x0001_"/>
      <sheetName val="_x0000__x0004__x0000__x0000__x0000_É_x0001_Y_x0000__x0004__x0000__x0000__x0000_Ê_x0001_Y_x0000__x0004__x0000__x0000__x0000_Ë_x0001_Y_x0000__x0004__x0000__x0000__x0000_Ì_x0001_"/>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refreshError="1"/>
      <sheetData sheetId="145"/>
      <sheetData sheetId="146"/>
      <sheetData sheetId="147"/>
      <sheetData sheetId="148" refreshError="1"/>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sheetData sheetId="164" refreshError="1"/>
      <sheetData sheetId="165" refreshError="1"/>
      <sheetData sheetId="166" refreshError="1"/>
      <sheetData sheetId="167" refreshError="1"/>
      <sheetData sheetId="1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SAKU 1 BNC,SW 160D"/>
      <sheetName val="SISAKU 2  BNC,SW 91D"/>
      <sheetName val="SISAKU 3.1 CMS161D Main Insert"/>
      <sheetName val="SISAKU 3.2 CMS161D Main Inser"/>
      <sheetName val="SISAKU 4.1 CMS91D Main Insert"/>
      <sheetName val="SISAKU 4.2 CMS91D Main Insert"/>
      <sheetName val="1 bang CMC0150 Main Chip"/>
      <sheetName val="3 bang CMS91S Insert"/>
      <sheetName val="MAIN PCB CPV09"/>
      <sheetName val="FRONT PCB CPV09"/>
      <sheetName val="POWER PCB CPV09"/>
      <sheetName val="TCR0350 Power PCB"/>
      <sheetName val="TCR0350 Front PCB"/>
      <sheetName val="TCR0350 Front, Power Insert"/>
      <sheetName val="TCR0350 Kumitate"/>
      <sheetName val="CPV09 Power Insert"/>
      <sheetName val="CPV09 Main Insert"/>
      <sheetName val="CPV09 Front Insert"/>
      <sheetName val="S2950 Front Insert"/>
      <sheetName val="CPV09 Kumitate"/>
      <sheetName val="CPV09-SS Kumitate"/>
      <sheetName val="ZP-CD901 Kumitate"/>
      <sheetName val="S-2950 Kumitate"/>
      <sheetName val="Sub PCB 1 CP40SAL Insert"/>
      <sheetName val="Sub PCB 2 CP40SAL Insert"/>
      <sheetName val="Main PCB CP40L Insert"/>
      <sheetName val="Main PCB CP40SAL Insert 1"/>
      <sheetName val="Main PCB CP40SAL Insert 2"/>
      <sheetName val="Sisaku CP40SAL Insert"/>
      <sheetName val="SC20030901"/>
      <sheetName val="SC20030902"/>
      <sheetName val="SC20030903"/>
      <sheetName val="SISAKU 1 bang"/>
      <sheetName val="SC20030904"/>
      <sheetName val="SC20030905"/>
      <sheetName val="SC20030906"/>
      <sheetName val="SC20030907"/>
      <sheetName val="SC20030908"/>
      <sheetName val="SC20030909"/>
      <sheetName val="SC20030910"/>
      <sheetName val="SC20030911"/>
      <sheetName val="SC20030912"/>
      <sheetName val="SC20030913"/>
      <sheetName val="SC20030914"/>
      <sheetName val="SC20030915"/>
      <sheetName val="SI20030901 CP10AL"/>
      <sheetName val="SI20030902 CP10AL"/>
      <sheetName val="SISAKU CP10AL Insert"/>
      <sheetName val="SI20030903 CP10AL"/>
      <sheetName val="SI20030904 CP40L"/>
      <sheetName val="SI20030905 CP40L"/>
      <sheetName val="SI20030906 CP40L"/>
      <sheetName val="SI20030907 CP40L"/>
      <sheetName val="SI20030908 CP40L"/>
      <sheetName val="SI20030909 CP40L"/>
      <sheetName val="SI20030910 CP40L"/>
      <sheetName val="SISAKU CP40L Insert"/>
      <sheetName val="SI20030911 CP40L"/>
      <sheetName val="SI20030912 CP40L"/>
      <sheetName val="SI20030913 CP40SAL"/>
      <sheetName val="SI20030914 CP40SAL"/>
      <sheetName val="SI20030915 CMC0150"/>
      <sheetName val="SI20030916 CMS40P"/>
      <sheetName val="SI20030917 BNC,SW 160D"/>
      <sheetName val="SI20030918 BNC,SW 91D"/>
      <sheetName val="SI20030919 BNC,SW 91D"/>
      <sheetName val="SI20030920 CMS161D NTSC"/>
      <sheetName val="SISAKU CMS161D NTSC"/>
      <sheetName val="SI20030921 CMS161D PAL"/>
      <sheetName val="SISAKU CMS161D PAL"/>
      <sheetName val="SI20030922 CMS161D Insert"/>
      <sheetName val="SI20030923 CMS161D Insert"/>
      <sheetName val="SI20030924 CMS161S Insert"/>
      <sheetName val="SI20030925 CMS91D NTSC"/>
      <sheetName val="SISAKU CMS91D NTSC"/>
      <sheetName val="SI20030926 CMS91D PAL"/>
      <sheetName val="SISAKU CMS91D PAL"/>
      <sheetName val="SI20030927 CMS91D Insert"/>
      <sheetName val="SI20030928 CMS91D Insert"/>
      <sheetName val="SI20030929 CMS91D Insert"/>
      <sheetName val="SI20030930 CMS91D Insert"/>
      <sheetName val="SI20030931 CMS91S Insert"/>
      <sheetName val="SI20030932 CMS91S Insert"/>
      <sheetName val="SS20030901 CMC0100"/>
      <sheetName val="SS20030902 CMC0100"/>
      <sheetName val="SS20030903 CP10AL"/>
      <sheetName val="SISAKU 3 may CP10AL"/>
      <sheetName val="SS20030904 CP40L"/>
      <sheetName val="SS20030905 CP40L"/>
      <sheetName val="SS20030906 CP40L"/>
      <sheetName val="SS20030907 CP40L"/>
      <sheetName val="SS20030908 CP40L"/>
      <sheetName val="SS20030909 CP40L"/>
      <sheetName val="SS20030910 CP40L"/>
      <sheetName val="SISAKU CP40L 15 may"/>
      <sheetName val="SS20030911 CMC0110"/>
      <sheetName val="SS20030912 CMC0110"/>
      <sheetName val="SS20030913 CMC0120"/>
      <sheetName val="SS20030914 CMC0120"/>
      <sheetName val="SS20030915 CMC0150"/>
      <sheetName val="SS20030916 CMS40P"/>
      <sheetName val="SS20030917 CMS161D"/>
      <sheetName val="SS20030918 CMS161D"/>
      <sheetName val="SS20030919 CMS161D NTSC"/>
      <sheetName val="SISAKU CMS161D N Kumitate"/>
      <sheetName val="SS20030920 CMS161D PAL"/>
      <sheetName val="SISAKU CMS161D PALKumitate"/>
      <sheetName val="SS20030921 CMS161S"/>
      <sheetName val="SS20030922 CMS91D"/>
      <sheetName val="SS20030923 CMS91D"/>
      <sheetName val="SS20030924 CMS91D"/>
      <sheetName val="SS20030925 CMS91D NTSC"/>
      <sheetName val="SISAKU CMS91D NTSC Kumitate"/>
      <sheetName val="SS20030926 CMS91D PAL"/>
      <sheetName val="SISAKU CMS91D PAL Kumitate"/>
      <sheetName val="SS20030927 CMS0150"/>
      <sheetName val="SS20030928 CMS91S"/>
      <sheetName val="SS20030929 CMS91S"/>
      <sheetName val="SS20030930 CMS0130"/>
      <sheetName val="Bang Vlook up heikintanka"/>
      <sheetName val="Sheet1"/>
      <sheetName val="SISAKU 3 CMS161D Main Insert"/>
      <sheetName val="SISAKU 4 CMS91D Main Insert"/>
      <sheetName val="Sub PCB CP40L, CP40SAL Insert"/>
      <sheetName val="Main PCB CP40SAL Insert"/>
      <sheetName val="SS20030911 CP40L"/>
      <sheetName val="SS20030913 CMC0110"/>
      <sheetName val="SS20030915 CMC0120"/>
      <sheetName val="SS20030916 CMC0150"/>
      <sheetName val="SS20030917 CMS40P"/>
      <sheetName val="SS20030919 CMS161D"/>
      <sheetName val="SS20030920 CMS161D NTSC"/>
      <sheetName val="SS20030921 CMS161D PAL"/>
      <sheetName val="SS20030922 CMS161S"/>
      <sheetName val="SS20030925 CMS91D"/>
      <sheetName val="SS20030926 CMS91D NTSC"/>
      <sheetName val="SS20030927 CMS91D PAL"/>
      <sheetName val="SS20030928 CMS0150"/>
      <sheetName val="SS20030930 CMS91S"/>
      <sheetName val="SS20030931 CMS0130"/>
      <sheetName val="SS20031915 CMC015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refreshError="1">
        <row r="3">
          <cell r="B3" t="str">
            <v>123361370X</v>
          </cell>
          <cell r="C3" t="str">
            <v>FH12-15S-0.5SV Connector 24MM</v>
          </cell>
          <cell r="D3" t="str">
            <v>CT684</v>
          </cell>
          <cell r="E3" t="str">
            <v>DAITRON</v>
          </cell>
          <cell r="F3">
            <v>0.28000000000000003</v>
          </cell>
        </row>
        <row r="4">
          <cell r="B4" t="str">
            <v>123361385X</v>
          </cell>
          <cell r="C4" t="str">
            <v>FH12-33S-0.5SV Connector 32MM</v>
          </cell>
          <cell r="D4" t="str">
            <v>CT685</v>
          </cell>
          <cell r="E4" t="str">
            <v>DAITRON</v>
          </cell>
          <cell r="F4">
            <v>0.39500000000000002</v>
          </cell>
        </row>
        <row r="5">
          <cell r="B5" t="str">
            <v>123361392X</v>
          </cell>
          <cell r="C5" t="str">
            <v>FH12-40S-0.5SV Connector 44MM</v>
          </cell>
          <cell r="D5" t="str">
            <v>CT686</v>
          </cell>
          <cell r="E5" t="str">
            <v>DAITRON</v>
          </cell>
          <cell r="F5">
            <v>0.47499999999999998</v>
          </cell>
        </row>
        <row r="6">
          <cell r="B6" t="str">
            <v>1013537280</v>
          </cell>
          <cell r="C6" t="str">
            <v>CMS160D Rear Panel</v>
          </cell>
          <cell r="D6" t="str">
            <v>PA009</v>
          </cell>
          <cell r="E6" t="str">
            <v>HIROTA</v>
          </cell>
          <cell r="F6">
            <v>0.78</v>
          </cell>
        </row>
        <row r="7">
          <cell r="B7" t="str">
            <v>1013537150</v>
          </cell>
          <cell r="C7" t="str">
            <v>CMS90D Rear Panel</v>
          </cell>
          <cell r="D7" t="str">
            <v>PA008</v>
          </cell>
          <cell r="E7" t="str">
            <v>HIROTA</v>
          </cell>
          <cell r="F7">
            <v>0.6</v>
          </cell>
        </row>
        <row r="8">
          <cell r="B8" t="str">
            <v>1011648340</v>
          </cell>
          <cell r="C8" t="str">
            <v>CMS160D Panel Chassis</v>
          </cell>
          <cell r="D8" t="str">
            <v>SH004</v>
          </cell>
          <cell r="E8" t="str">
            <v>HIROTA</v>
          </cell>
          <cell r="F8">
            <v>1.1000000000000001</v>
          </cell>
        </row>
        <row r="9">
          <cell r="B9" t="str">
            <v>1011648160</v>
          </cell>
          <cell r="C9" t="str">
            <v>CMS90D Panel Chassis</v>
          </cell>
          <cell r="D9" t="str">
            <v>SH003</v>
          </cell>
          <cell r="E9" t="str">
            <v>HIROTA</v>
          </cell>
          <cell r="F9">
            <v>0.75</v>
          </cell>
        </row>
        <row r="10">
          <cell r="B10" t="str">
            <v>123293037B</v>
          </cell>
          <cell r="C10" t="str">
            <v>2P71#28(400)BW/SAN-DH!23</v>
          </cell>
          <cell r="D10" t="str">
            <v>SE005</v>
          </cell>
          <cell r="E10" t="str">
            <v>KDC</v>
          </cell>
          <cell r="F10">
            <v>0.1111</v>
          </cell>
        </row>
        <row r="11">
          <cell r="B11" t="str">
            <v>123293387B</v>
          </cell>
          <cell r="C11" t="str">
            <v>2P71#28(120)BW/SAN-PH!21</v>
          </cell>
          <cell r="D11" t="str">
            <v>SE009</v>
          </cell>
          <cell r="E11" t="str">
            <v>KDC</v>
          </cell>
          <cell r="F11">
            <v>9.2700000000000005E-2</v>
          </cell>
        </row>
        <row r="12">
          <cell r="B12" t="str">
            <v>123293394B</v>
          </cell>
          <cell r="C12" t="str">
            <v>2P71#28(260)BW/SAN-PH!1</v>
          </cell>
          <cell r="D12" t="str">
            <v>SE006</v>
          </cell>
          <cell r="E12" t="str">
            <v>KDC</v>
          </cell>
          <cell r="F12">
            <v>0.10120000000000001</v>
          </cell>
        </row>
        <row r="13">
          <cell r="B13" t="str">
            <v>123293402B</v>
          </cell>
          <cell r="C13" t="str">
            <v>3P1571#28(140)BWW/SAN-PH</v>
          </cell>
          <cell r="D13" t="str">
            <v>SE003</v>
          </cell>
          <cell r="E13" t="str">
            <v>KDC</v>
          </cell>
          <cell r="F13">
            <v>0.12449999999999999</v>
          </cell>
        </row>
        <row r="14">
          <cell r="B14" t="str">
            <v>123293426B</v>
          </cell>
          <cell r="C14" t="str">
            <v>5P1571#28(160)BW*4/SAN-P</v>
          </cell>
          <cell r="D14" t="str">
            <v>SE013</v>
          </cell>
          <cell r="E14" t="str">
            <v>KDC</v>
          </cell>
          <cell r="F14">
            <v>0.20149999999999998</v>
          </cell>
        </row>
        <row r="15">
          <cell r="B15" t="str">
            <v>123293431B</v>
          </cell>
          <cell r="C15" t="str">
            <v>5P1571#28(120)BW*4/SAN-P</v>
          </cell>
          <cell r="D15" t="str">
            <v>SE004</v>
          </cell>
          <cell r="E15" t="str">
            <v>KDC</v>
          </cell>
          <cell r="F15">
            <v>0.1938</v>
          </cell>
        </row>
        <row r="16">
          <cell r="B16" t="str">
            <v>123293448B</v>
          </cell>
          <cell r="C16" t="str">
            <v>6P1571#28(180)BW*5/SAN-P</v>
          </cell>
          <cell r="D16" t="str">
            <v>SE018</v>
          </cell>
          <cell r="E16" t="str">
            <v>KDC</v>
          </cell>
          <cell r="F16">
            <v>0.23580000000000001</v>
          </cell>
        </row>
        <row r="17">
          <cell r="B17" t="str">
            <v>123293457B</v>
          </cell>
          <cell r="C17" t="str">
            <v>8P71#28(350)BW*7/SAN-PH!</v>
          </cell>
          <cell r="D17" t="str">
            <v>SE020</v>
          </cell>
          <cell r="E17" t="str">
            <v>KDC</v>
          </cell>
          <cell r="F17">
            <v>0.37540000000000001</v>
          </cell>
        </row>
        <row r="18">
          <cell r="B18" t="str">
            <v>123293468B</v>
          </cell>
          <cell r="C18" t="str">
            <v>8P71#28(140)BW*7/SAN-PH!</v>
          </cell>
          <cell r="D18" t="str">
            <v>SE017</v>
          </cell>
          <cell r="E18" t="str">
            <v>KDC</v>
          </cell>
          <cell r="F18">
            <v>0.31209999999999993</v>
          </cell>
        </row>
        <row r="19">
          <cell r="B19" t="str">
            <v>123293471B</v>
          </cell>
          <cell r="C19" t="str">
            <v>2P71#28(300)BW/PH-5HAN!20</v>
          </cell>
          <cell r="D19" t="str">
            <v>SE026</v>
          </cell>
          <cell r="E19" t="str">
            <v>KDC</v>
          </cell>
          <cell r="F19">
            <v>8.0299999999999996E-2</v>
          </cell>
        </row>
        <row r="20">
          <cell r="B20" t="str">
            <v>123294337A</v>
          </cell>
          <cell r="C20" t="str">
            <v>3P1571#28(100)BWW/SAN-PH</v>
          </cell>
          <cell r="D20" t="str">
            <v>SE010</v>
          </cell>
          <cell r="E20" t="str">
            <v>KDC</v>
          </cell>
          <cell r="F20">
            <v>0.12</v>
          </cell>
        </row>
        <row r="21">
          <cell r="B21" t="str">
            <v>123294377A</v>
          </cell>
          <cell r="C21" t="str">
            <v>3P1571#28(200)BWW/ZH-5</v>
          </cell>
          <cell r="D21" t="str">
            <v>SE007</v>
          </cell>
          <cell r="E21" t="str">
            <v>KDC</v>
          </cell>
          <cell r="F21">
            <v>9.4799999999999995E-2</v>
          </cell>
        </row>
        <row r="22">
          <cell r="B22" t="str">
            <v>123294382A</v>
          </cell>
          <cell r="C22" t="str">
            <v>3P71B91HZ#28(300)SAN-PH</v>
          </cell>
          <cell r="D22" t="str">
            <v>SE014</v>
          </cell>
          <cell r="E22" t="str">
            <v>KDC</v>
          </cell>
          <cell r="F22">
            <v>0.2636</v>
          </cell>
        </row>
        <row r="23">
          <cell r="B23" t="str">
            <v>123294553B</v>
          </cell>
          <cell r="C23" t="str">
            <v>CP40SAL Video Connector</v>
          </cell>
          <cell r="D23" t="str">
            <v>SE022</v>
          </cell>
          <cell r="E23" t="str">
            <v>KDC</v>
          </cell>
          <cell r="F23">
            <v>0.4481</v>
          </cell>
        </row>
        <row r="24">
          <cell r="B24" t="str">
            <v>1232958240</v>
          </cell>
          <cell r="C24" t="str">
            <v>CP40SAL Black Out Connector</v>
          </cell>
          <cell r="D24" t="str">
            <v>SE015</v>
          </cell>
          <cell r="E24" t="str">
            <v>KDC</v>
          </cell>
          <cell r="F24">
            <v>0.47230000000000005</v>
          </cell>
        </row>
        <row r="25">
          <cell r="B25" t="str">
            <v>1232958390</v>
          </cell>
          <cell r="C25" t="str">
            <v>10P1571#28(220)BW*9/SAN-</v>
          </cell>
          <cell r="D25" t="str">
            <v>SE011</v>
          </cell>
          <cell r="E25" t="str">
            <v>KDC</v>
          </cell>
          <cell r="F25">
            <v>0.4083</v>
          </cell>
        </row>
        <row r="26">
          <cell r="B26" t="str">
            <v>1232958460</v>
          </cell>
          <cell r="C26" t="str">
            <v>12P1571#28(220)BW*11/SAN</v>
          </cell>
          <cell r="D26" t="str">
            <v>SE021</v>
          </cell>
          <cell r="E26" t="str">
            <v>KDC</v>
          </cell>
          <cell r="F26">
            <v>0.49380000000000013</v>
          </cell>
        </row>
        <row r="27">
          <cell r="B27" t="str">
            <v>1232975410</v>
          </cell>
          <cell r="C27" t="str">
            <v>2P1007#26(290)BW/SAN-PH</v>
          </cell>
          <cell r="D27" t="str">
            <v>SE002</v>
          </cell>
          <cell r="E27" t="str">
            <v>KDC</v>
          </cell>
          <cell r="F27">
            <v>9.9899999999999989E-2</v>
          </cell>
        </row>
        <row r="28">
          <cell r="B28" t="str">
            <v>1232975500</v>
          </cell>
          <cell r="C28" t="str">
            <v>2P1007#26(160)BW/SAN-PH</v>
          </cell>
          <cell r="D28" t="str">
            <v>SE001</v>
          </cell>
          <cell r="E28" t="str">
            <v>KDC</v>
          </cell>
          <cell r="F28">
            <v>9.4899999999999998E-2</v>
          </cell>
        </row>
        <row r="29">
          <cell r="B29" t="str">
            <v>1232975610</v>
          </cell>
          <cell r="C29" t="str">
            <v>3P1007#26(150)BWW/SAN-PH</v>
          </cell>
          <cell r="D29" t="str">
            <v>SE008</v>
          </cell>
          <cell r="E29" t="str">
            <v>KDC</v>
          </cell>
          <cell r="F29">
            <v>0.11929999999999999</v>
          </cell>
        </row>
        <row r="30">
          <cell r="B30" t="str">
            <v>1232975890</v>
          </cell>
          <cell r="C30" t="str">
            <v>10P1007#26(70)BW*9SAN-PH</v>
          </cell>
          <cell r="D30" t="str">
            <v>SE016</v>
          </cell>
          <cell r="E30" t="str">
            <v>KDC</v>
          </cell>
          <cell r="F30">
            <v>0.33729999999999999</v>
          </cell>
        </row>
        <row r="31">
          <cell r="B31" t="str">
            <v>1233904750</v>
          </cell>
          <cell r="C31" t="str">
            <v>3P1672#22(70)BAW/VH-15</v>
          </cell>
          <cell r="D31" t="str">
            <v>SE034</v>
          </cell>
          <cell r="E31" t="str">
            <v>KDC</v>
          </cell>
          <cell r="F31">
            <v>9.6100000000000005E-2</v>
          </cell>
        </row>
        <row r="32">
          <cell r="B32" t="str">
            <v>1233904800</v>
          </cell>
          <cell r="C32" t="str">
            <v>6-4P72#22(70)WWABAW/VHVH</v>
          </cell>
          <cell r="D32" t="str">
            <v>SE031</v>
          </cell>
          <cell r="E32" t="str">
            <v>KDC</v>
          </cell>
          <cell r="F32">
            <v>0.25030000000000002</v>
          </cell>
        </row>
        <row r="33">
          <cell r="B33" t="str">
            <v>1233904970</v>
          </cell>
          <cell r="C33" t="str">
            <v>2P10007#26(70)WW/EH-EH</v>
          </cell>
          <cell r="D33" t="str">
            <v>SE025</v>
          </cell>
          <cell r="E33" t="str">
            <v>KDC</v>
          </cell>
          <cell r="F33">
            <v>8.8900000000000007E-2</v>
          </cell>
        </row>
        <row r="34">
          <cell r="B34" t="str">
            <v>1233905070</v>
          </cell>
          <cell r="C34" t="str">
            <v>4P33#26(270.200)H/SB-SB2</v>
          </cell>
          <cell r="D34" t="str">
            <v>SE012</v>
          </cell>
          <cell r="E34" t="str">
            <v>KDC</v>
          </cell>
          <cell r="F34">
            <v>0.44679999999999997</v>
          </cell>
        </row>
        <row r="35">
          <cell r="B35" t="str">
            <v>1233911880</v>
          </cell>
          <cell r="C35" t="str">
            <v>5P15#22(120)BAWAA/VH15</v>
          </cell>
          <cell r="D35" t="str">
            <v>SE029</v>
          </cell>
          <cell r="E35" t="str">
            <v>KDC</v>
          </cell>
          <cell r="F35">
            <v>0.14459999999999998</v>
          </cell>
        </row>
        <row r="36">
          <cell r="B36" t="str">
            <v>1233933390</v>
          </cell>
          <cell r="C36" t="str">
            <v>11P07#26(120)BW*10/SANPH</v>
          </cell>
          <cell r="D36" t="str">
            <v>SE019</v>
          </cell>
          <cell r="E36" t="str">
            <v>KDC</v>
          </cell>
          <cell r="F36">
            <v>0.3826</v>
          </cell>
        </row>
        <row r="37">
          <cell r="B37" t="str">
            <v>1233951390</v>
          </cell>
          <cell r="C37" t="str">
            <v>4-2P15#22(220)TAAR/VH-VH</v>
          </cell>
          <cell r="D37" t="str">
            <v>SE036</v>
          </cell>
          <cell r="E37" t="str">
            <v>KDC</v>
          </cell>
          <cell r="F37">
            <v>0.14549999999999999</v>
          </cell>
        </row>
        <row r="38">
          <cell r="B38" t="str">
            <v>6250790290</v>
          </cell>
          <cell r="C38" t="str">
            <v>AWG1015#18G/Y 100-15-15</v>
          </cell>
          <cell r="D38" t="str">
            <v>SE024</v>
          </cell>
          <cell r="E38" t="str">
            <v>KDC</v>
          </cell>
          <cell r="F38">
            <v>3.95E-2</v>
          </cell>
        </row>
        <row r="39">
          <cell r="B39" t="str">
            <v>6250800520</v>
          </cell>
          <cell r="C39" t="str">
            <v>AWG1015#22 BLK 325-15-15</v>
          </cell>
          <cell r="D39" t="str">
            <v>SE035</v>
          </cell>
          <cell r="E39" t="str">
            <v>KDC</v>
          </cell>
          <cell r="F39">
            <v>6.1799999999999994E-2</v>
          </cell>
        </row>
        <row r="40">
          <cell r="B40">
            <v>6252001040</v>
          </cell>
          <cell r="C40" t="str">
            <v>AWG1015#22 BLK  360-15-15</v>
          </cell>
          <cell r="D40" t="str">
            <v>SE032</v>
          </cell>
          <cell r="E40" t="str">
            <v>KDC</v>
          </cell>
          <cell r="F40">
            <v>6.7199999999999996E-2</v>
          </cell>
        </row>
        <row r="41">
          <cell r="B41" t="str">
            <v>6250801550</v>
          </cell>
          <cell r="C41" t="str">
            <v>AWG1015#22 BLK  250-15-15</v>
          </cell>
          <cell r="D41" t="str">
            <v>SE030</v>
          </cell>
          <cell r="E41" t="str">
            <v>KDC</v>
          </cell>
          <cell r="F41">
            <v>5.0099999999999999E-2</v>
          </cell>
        </row>
        <row r="42">
          <cell r="B42" t="str">
            <v>6250811090</v>
          </cell>
          <cell r="C42" t="str">
            <v>AWG1015#22 WHT 325-15-15</v>
          </cell>
          <cell r="D42" t="str">
            <v>SE038</v>
          </cell>
          <cell r="E42" t="str">
            <v>KDC</v>
          </cell>
          <cell r="F42">
            <v>6.1799999999999994E-2</v>
          </cell>
        </row>
        <row r="43">
          <cell r="B43" t="str">
            <v>6250811900</v>
          </cell>
          <cell r="C43" t="str">
            <v>AWG1015#22 WHT  360-15-15</v>
          </cell>
          <cell r="D43" t="str">
            <v>SE023</v>
          </cell>
          <cell r="E43" t="str">
            <v>KDC</v>
          </cell>
          <cell r="F43">
            <v>6.7199999999999996E-2</v>
          </cell>
        </row>
        <row r="44">
          <cell r="B44" t="str">
            <v>6250812280</v>
          </cell>
          <cell r="C44" t="str">
            <v>AWG1015#22 WHT  250-15-15</v>
          </cell>
          <cell r="D44" t="str">
            <v>SE027</v>
          </cell>
          <cell r="E44" t="str">
            <v>KDC</v>
          </cell>
          <cell r="F44">
            <v>5.0099999999999999E-2</v>
          </cell>
        </row>
        <row r="45">
          <cell r="B45" t="str">
            <v>6252001150</v>
          </cell>
          <cell r="C45" t="str">
            <v>UL1672AWG22 BLK 360-15-15</v>
          </cell>
          <cell r="D45" t="str">
            <v>SE028</v>
          </cell>
          <cell r="E45" t="str">
            <v>KDC</v>
          </cell>
          <cell r="F45">
            <v>0</v>
          </cell>
        </row>
        <row r="46">
          <cell r="B46">
            <v>6252011490</v>
          </cell>
          <cell r="C46" t="str">
            <v>UL1672AWG22 WHT 360-15-15</v>
          </cell>
          <cell r="D46" t="str">
            <v>SE033</v>
          </cell>
          <cell r="E46" t="str">
            <v>KDC</v>
          </cell>
          <cell r="F46">
            <v>0</v>
          </cell>
        </row>
        <row r="47">
          <cell r="B47" t="str">
            <v>1233923520</v>
          </cell>
          <cell r="C47" t="str">
            <v>5P72#20(100)BAWAA/VH15</v>
          </cell>
          <cell r="D47" t="str">
            <v>SE042</v>
          </cell>
          <cell r="E47" t="str">
            <v>KDC</v>
          </cell>
          <cell r="F47">
            <v>0.11749999999999999</v>
          </cell>
        </row>
        <row r="48">
          <cell r="B48" t="str">
            <v>1233967540</v>
          </cell>
          <cell r="C48" t="str">
            <v>4-3P72#20(80)WAABZ/VH-VH</v>
          </cell>
          <cell r="D48" t="str">
            <v>SE043</v>
          </cell>
          <cell r="E48" t="str">
            <v>KDC</v>
          </cell>
          <cell r="F48">
            <v>0.15780000000000002</v>
          </cell>
        </row>
        <row r="49">
          <cell r="B49" t="str">
            <v>1011645390</v>
          </cell>
          <cell r="C49" t="str">
            <v>CP10A Front Panel Chassis</v>
          </cell>
          <cell r="D49" t="str">
            <v>SJ015</v>
          </cell>
          <cell r="E49" t="str">
            <v>MAIN FIRST</v>
          </cell>
          <cell r="F49">
            <v>0.37532075471698112</v>
          </cell>
        </row>
        <row r="50">
          <cell r="B50" t="str">
            <v>1011645460</v>
          </cell>
          <cell r="C50" t="str">
            <v>CP40SA Front Panel Chassis</v>
          </cell>
          <cell r="D50" t="str">
            <v>SL014</v>
          </cell>
          <cell r="E50" t="str">
            <v>MAIN FIRST</v>
          </cell>
          <cell r="F50">
            <v>0.66874157303370785</v>
          </cell>
        </row>
        <row r="51">
          <cell r="B51" t="str">
            <v>1011645550</v>
          </cell>
          <cell r="C51" t="str">
            <v>CP10AL Chassis</v>
          </cell>
          <cell r="D51" t="str">
            <v>SV001</v>
          </cell>
          <cell r="E51" t="str">
            <v>MAIN FIRST</v>
          </cell>
          <cell r="F51">
            <v>1.3681509433962264</v>
          </cell>
        </row>
        <row r="52">
          <cell r="B52" t="str">
            <v>1011645660</v>
          </cell>
          <cell r="C52" t="str">
            <v>CP40L Chassis</v>
          </cell>
          <cell r="D52" t="str">
            <v>SV002</v>
          </cell>
          <cell r="E52" t="str">
            <v>MAIN FIRST</v>
          </cell>
          <cell r="F52">
            <v>1.9435326086956521</v>
          </cell>
        </row>
        <row r="53">
          <cell r="B53" t="str">
            <v>1011645790</v>
          </cell>
          <cell r="C53" t="str">
            <v>CMS40P Chassis</v>
          </cell>
          <cell r="D53" t="str">
            <v>SV003</v>
          </cell>
          <cell r="E53" t="str">
            <v>MAIN FIRST</v>
          </cell>
          <cell r="F53">
            <v>1.97</v>
          </cell>
        </row>
        <row r="54">
          <cell r="B54" t="str">
            <v>1011645840</v>
          </cell>
          <cell r="C54" t="str">
            <v>CMS40P Panel Chassis</v>
          </cell>
          <cell r="D54" t="str">
            <v>SH002</v>
          </cell>
          <cell r="E54" t="str">
            <v>MAIN FIRST</v>
          </cell>
          <cell r="F54">
            <v>0.75931818181818178</v>
          </cell>
        </row>
        <row r="55">
          <cell r="B55" t="str">
            <v>1012147220</v>
          </cell>
          <cell r="C55" t="str">
            <v>CMS40P Case Color Steel</v>
          </cell>
          <cell r="D55" t="str">
            <v>SS003</v>
          </cell>
          <cell r="E55" t="str">
            <v>MAIN FIRST</v>
          </cell>
          <cell r="F55">
            <v>2.9473913043478261</v>
          </cell>
        </row>
        <row r="56">
          <cell r="B56" t="str">
            <v>1012147370</v>
          </cell>
          <cell r="C56" t="str">
            <v>CP10AL Case (T0.8)</v>
          </cell>
          <cell r="D56" t="str">
            <v>SS001</v>
          </cell>
          <cell r="E56" t="str">
            <v>MAIN FIRST</v>
          </cell>
          <cell r="F56">
            <v>1.4728301886792452</v>
          </cell>
        </row>
        <row r="57">
          <cell r="B57" t="str">
            <v>1012147440</v>
          </cell>
          <cell r="C57" t="str">
            <v>CP40L Case (T0.8)</v>
          </cell>
          <cell r="D57" t="str">
            <v>SS002</v>
          </cell>
          <cell r="E57" t="str">
            <v>MAIN FIRST</v>
          </cell>
          <cell r="F57">
            <v>2.8719354838709679</v>
          </cell>
        </row>
        <row r="58">
          <cell r="B58" t="str">
            <v>1013532780</v>
          </cell>
          <cell r="C58" t="str">
            <v>CP10A Rear Panel</v>
          </cell>
          <cell r="D58" t="str">
            <v>PA001</v>
          </cell>
          <cell r="E58" t="str">
            <v>MAIN FIRST</v>
          </cell>
          <cell r="F58">
            <v>0.4260181818181818</v>
          </cell>
        </row>
        <row r="59">
          <cell r="B59" t="str">
            <v>1013532830</v>
          </cell>
          <cell r="C59" t="str">
            <v>CP40L Rear Panel</v>
          </cell>
          <cell r="D59" t="str">
            <v>PA002</v>
          </cell>
          <cell r="E59" t="str">
            <v>MAIN FIRST</v>
          </cell>
          <cell r="F59">
            <v>0.6391188630490956</v>
          </cell>
        </row>
        <row r="60">
          <cell r="B60" t="str">
            <v>1013532900</v>
          </cell>
          <cell r="C60" t="str">
            <v>CP40SAL Rear Panel</v>
          </cell>
          <cell r="D60" t="str">
            <v>PA003</v>
          </cell>
          <cell r="E60" t="str">
            <v>MAIN FIRST</v>
          </cell>
          <cell r="F60">
            <v>0.63793750000000005</v>
          </cell>
        </row>
        <row r="61">
          <cell r="B61" t="str">
            <v>1013533060</v>
          </cell>
          <cell r="C61" t="str">
            <v>CMS40P Rear Panel</v>
          </cell>
          <cell r="D61" t="str">
            <v>PA004</v>
          </cell>
          <cell r="E61" t="str">
            <v>MAIN FIRST</v>
          </cell>
          <cell r="F61">
            <v>0.79</v>
          </cell>
        </row>
        <row r="62">
          <cell r="B62" t="str">
            <v>1013533170</v>
          </cell>
          <cell r="C62" t="str">
            <v>CMS40P Setting Panel</v>
          </cell>
          <cell r="D62" t="str">
            <v>PA006</v>
          </cell>
          <cell r="E62" t="str">
            <v>MAIN FIRST</v>
          </cell>
          <cell r="F62">
            <v>0.26343478260869568</v>
          </cell>
        </row>
        <row r="63">
          <cell r="B63" t="str">
            <v>1013533200</v>
          </cell>
          <cell r="C63" t="str">
            <v>CMC0150 Rear Panel</v>
          </cell>
          <cell r="D63" t="str">
            <v>PA005</v>
          </cell>
          <cell r="E63" t="str">
            <v>MAIN FIRST</v>
          </cell>
          <cell r="F63">
            <v>0.78679999999999994</v>
          </cell>
        </row>
        <row r="64">
          <cell r="B64" t="str">
            <v>1023189680</v>
          </cell>
          <cell r="C64" t="str">
            <v>C-MS8 IEC Bracket</v>
          </cell>
          <cell r="D64" t="str">
            <v>SK003</v>
          </cell>
          <cell r="E64" t="str">
            <v>MAIN FIRST</v>
          </cell>
          <cell r="F64">
            <v>0.193</v>
          </cell>
        </row>
        <row r="65">
          <cell r="B65" t="str">
            <v>1011648290</v>
          </cell>
          <cell r="C65" t="str">
            <v>CMS90D Chassis</v>
          </cell>
          <cell r="D65" t="str">
            <v>SV004</v>
          </cell>
          <cell r="E65" t="str">
            <v>MAIN FIRST</v>
          </cell>
          <cell r="F65">
            <v>3.66</v>
          </cell>
        </row>
        <row r="66">
          <cell r="B66" t="str">
            <v>1011648410</v>
          </cell>
          <cell r="C66" t="str">
            <v>CMS160D Chassis</v>
          </cell>
          <cell r="D66" t="str">
            <v>SV005</v>
          </cell>
          <cell r="E66" t="str">
            <v>MAIN FIRST</v>
          </cell>
          <cell r="F66">
            <v>2.8</v>
          </cell>
        </row>
        <row r="67">
          <cell r="B67" t="str">
            <v>1012150860</v>
          </cell>
          <cell r="C67" t="str">
            <v>CMS160D Case</v>
          </cell>
          <cell r="D67" t="str">
            <v>SS005</v>
          </cell>
          <cell r="E67" t="str">
            <v>MAIN FIRST</v>
          </cell>
          <cell r="F67">
            <v>2.98</v>
          </cell>
        </row>
        <row r="68">
          <cell r="B68" t="str">
            <v>1012150710</v>
          </cell>
          <cell r="C68" t="str">
            <v>CMS90D Case</v>
          </cell>
          <cell r="D68" t="str">
            <v>SS004</v>
          </cell>
          <cell r="E68" t="str">
            <v>MAIN FIRST</v>
          </cell>
          <cell r="F68">
            <v>2.78</v>
          </cell>
        </row>
        <row r="69">
          <cell r="B69" t="str">
            <v>V32060033A</v>
          </cell>
          <cell r="C69" t="str">
            <v>CP10AL Outer packing case(6PCS/CARTON)</v>
          </cell>
          <cell r="D69" t="str">
            <v>SY002</v>
          </cell>
          <cell r="E69" t="str">
            <v>NHAT QUANG</v>
          </cell>
          <cell r="F69">
            <v>0.44705882352941179</v>
          </cell>
        </row>
        <row r="70">
          <cell r="B70" t="str">
            <v>1321606290</v>
          </cell>
          <cell r="C70" t="str">
            <v>CMS40P Packing Case</v>
          </cell>
          <cell r="D70" t="str">
            <v>SI001</v>
          </cell>
          <cell r="E70" t="str">
            <v>NHATQUANG</v>
          </cell>
          <cell r="F70">
            <v>2.1568627450980391</v>
          </cell>
        </row>
        <row r="71">
          <cell r="B71" t="str">
            <v>1321606340</v>
          </cell>
          <cell r="C71" t="str">
            <v>CP10AL Packing Case</v>
          </cell>
          <cell r="D71" t="str">
            <v>SY001</v>
          </cell>
          <cell r="E71" t="str">
            <v>NHATQUANG</v>
          </cell>
          <cell r="F71">
            <v>0.55555555555555569</v>
          </cell>
        </row>
        <row r="72">
          <cell r="B72" t="str">
            <v>1321606410</v>
          </cell>
          <cell r="C72" t="str">
            <v>CP40 Packing Case</v>
          </cell>
          <cell r="D72" t="str">
            <v>SZ001</v>
          </cell>
          <cell r="E72" t="str">
            <v>NHATQUANG</v>
          </cell>
          <cell r="F72">
            <v>1.1764705882352944</v>
          </cell>
        </row>
        <row r="73">
          <cell r="B73" t="str">
            <v>V320600150</v>
          </cell>
          <cell r="C73" t="str">
            <v>CMS40P Outer Packing Case</v>
          </cell>
          <cell r="D73" t="str">
            <v>SI002</v>
          </cell>
          <cell r="E73" t="str">
            <v>NHATQUANG</v>
          </cell>
          <cell r="F73">
            <v>0.49673202614379092</v>
          </cell>
        </row>
        <row r="74">
          <cell r="B74" t="str">
            <v>V320600280</v>
          </cell>
          <cell r="C74" t="str">
            <v>CP40L Outer Packing Case</v>
          </cell>
          <cell r="D74" t="str">
            <v>SZ002</v>
          </cell>
          <cell r="E74" t="str">
            <v>NHATQUANG</v>
          </cell>
          <cell r="F74">
            <v>0.53594771241830053</v>
          </cell>
        </row>
        <row r="75">
          <cell r="B75" t="str">
            <v>1350105381</v>
          </cell>
          <cell r="C75" t="str">
            <v>Cellulo Tape</v>
          </cell>
          <cell r="D75" t="str">
            <v>SC019</v>
          </cell>
          <cell r="E75" t="str">
            <v>NMM SAFECO</v>
          </cell>
          <cell r="F75">
            <v>0.98039215686274495</v>
          </cell>
        </row>
        <row r="76">
          <cell r="B76" t="str">
            <v>1010845960</v>
          </cell>
          <cell r="C76" t="str">
            <v>Heat Sink 30FB109H-25</v>
          </cell>
          <cell r="D76" t="str">
            <v>SM003</v>
          </cell>
          <cell r="E76" t="str">
            <v>SIIX</v>
          </cell>
          <cell r="F76">
            <v>0.59630000000000005</v>
          </cell>
        </row>
        <row r="77">
          <cell r="B77" t="str">
            <v>1010842080</v>
          </cell>
          <cell r="C77" t="str">
            <v>Colgate Heat Sink L=201.5</v>
          </cell>
          <cell r="D77" t="str">
            <v>SL013</v>
          </cell>
          <cell r="E77" t="str">
            <v>SIIX</v>
          </cell>
          <cell r="F77">
            <v>0.52954000000000001</v>
          </cell>
        </row>
        <row r="78">
          <cell r="B78" t="str">
            <v>1100601780</v>
          </cell>
          <cell r="C78" t="str">
            <v>PKM17EPP-4001-BO</v>
          </cell>
          <cell r="D78" t="str">
            <v>SA036</v>
          </cell>
          <cell r="E78" t="str">
            <v>SIIX</v>
          </cell>
          <cell r="F78">
            <v>0.185</v>
          </cell>
        </row>
        <row r="79">
          <cell r="B79" t="str">
            <v>1110123290</v>
          </cell>
          <cell r="C79" t="str">
            <v>KTB1366YU</v>
          </cell>
          <cell r="D79" t="str">
            <v>SJ010</v>
          </cell>
          <cell r="E79" t="str">
            <v>SIIX</v>
          </cell>
          <cell r="F79">
            <v>0.15229999999999999</v>
          </cell>
        </row>
        <row r="80">
          <cell r="B80" t="str">
            <v>111032899F</v>
          </cell>
          <cell r="C80" t="str">
            <v>S2VB20</v>
          </cell>
          <cell r="D80" t="str">
            <v>SA039</v>
          </cell>
          <cell r="E80" t="str">
            <v>SIIX</v>
          </cell>
          <cell r="F80">
            <v>0.1948</v>
          </cell>
        </row>
        <row r="81">
          <cell r="B81" t="str">
            <v>111036284T</v>
          </cell>
          <cell r="C81" t="str">
            <v>1SS133 T-77</v>
          </cell>
          <cell r="D81" t="str">
            <v>SA031</v>
          </cell>
          <cell r="E81" t="str">
            <v>SIIX</v>
          </cell>
          <cell r="F81">
            <v>0</v>
          </cell>
        </row>
        <row r="82">
          <cell r="B82" t="str">
            <v>1110821170</v>
          </cell>
          <cell r="C82" t="str">
            <v>GL3LR8 LED(RED)</v>
          </cell>
          <cell r="D82" t="str">
            <v>SA003</v>
          </cell>
          <cell r="E82" t="str">
            <v>SIIX</v>
          </cell>
          <cell r="F82">
            <v>0</v>
          </cell>
        </row>
        <row r="83">
          <cell r="B83" t="str">
            <v>1113166980</v>
          </cell>
          <cell r="C83" t="str">
            <v>S-80845ALY Reset IC   CMOS</v>
          </cell>
          <cell r="D83" t="str">
            <v>SC001</v>
          </cell>
          <cell r="E83" t="str">
            <v>SIIX</v>
          </cell>
          <cell r="F83">
            <v>0.251</v>
          </cell>
        </row>
        <row r="84">
          <cell r="B84" t="str">
            <v>1120661580</v>
          </cell>
          <cell r="C84" t="str">
            <v>EVM-L4G 500 Ω</v>
          </cell>
          <cell r="D84" t="str">
            <v>SA005</v>
          </cell>
          <cell r="E84" t="str">
            <v>SIIX</v>
          </cell>
          <cell r="F84">
            <v>0.17399999999999999</v>
          </cell>
        </row>
        <row r="85">
          <cell r="B85" t="str">
            <v>1120661690</v>
          </cell>
          <cell r="C85" t="str">
            <v>EVM-L4G   1K　Ω</v>
          </cell>
          <cell r="D85" t="str">
            <v>SA009</v>
          </cell>
          <cell r="E85" t="str">
            <v>SIIX</v>
          </cell>
          <cell r="F85">
            <v>0.17399999999999999</v>
          </cell>
        </row>
        <row r="86">
          <cell r="B86" t="str">
            <v>1120661720</v>
          </cell>
          <cell r="C86" t="str">
            <v>EVM-L4G A00 2KΩ(B)</v>
          </cell>
          <cell r="D86" t="str">
            <v>SA026</v>
          </cell>
          <cell r="E86" t="str">
            <v>SIIX</v>
          </cell>
          <cell r="F86">
            <v>0.17399999999999999</v>
          </cell>
        </row>
        <row r="87">
          <cell r="B87" t="str">
            <v>1123165890</v>
          </cell>
          <cell r="C87" t="str">
            <v>SR25N  680 Ω J</v>
          </cell>
          <cell r="D87" t="str">
            <v>SA029</v>
          </cell>
          <cell r="E87" t="str">
            <v>SIIX</v>
          </cell>
          <cell r="F87">
            <v>4.7999999999999996E-3</v>
          </cell>
        </row>
        <row r="88">
          <cell r="B88" t="str">
            <v>1123165960</v>
          </cell>
          <cell r="C88" t="str">
            <v>SR25N  820 Ω J</v>
          </cell>
          <cell r="D88" t="str">
            <v>SA025</v>
          </cell>
          <cell r="E88" t="str">
            <v>SIIX</v>
          </cell>
          <cell r="F88">
            <v>4.7999999999999987E-3</v>
          </cell>
        </row>
        <row r="89">
          <cell r="B89" t="str">
            <v>1123166080</v>
          </cell>
          <cell r="C89" t="str">
            <v>SR25N  1.8KΩ J</v>
          </cell>
          <cell r="D89" t="str">
            <v>SA020</v>
          </cell>
          <cell r="E89" t="str">
            <v>SIIX</v>
          </cell>
          <cell r="F89">
            <v>4.7999999999999996E-3</v>
          </cell>
        </row>
        <row r="90">
          <cell r="B90" t="str">
            <v>1124708720</v>
          </cell>
          <cell r="C90" t="str">
            <v>R50 8.2KΩ J (X)</v>
          </cell>
          <cell r="D90" t="str">
            <v>SA012</v>
          </cell>
          <cell r="E90" t="str">
            <v>SIIX</v>
          </cell>
          <cell r="F90">
            <v>0</v>
          </cell>
        </row>
        <row r="91">
          <cell r="B91" t="str">
            <v>112494014F</v>
          </cell>
          <cell r="C91" t="str">
            <v>SPR5L30 10Ω(J)</v>
          </cell>
          <cell r="D91" t="str">
            <v>SA037</v>
          </cell>
          <cell r="E91" t="str">
            <v>SIIX</v>
          </cell>
          <cell r="F91">
            <v>0.12989999999999999</v>
          </cell>
        </row>
        <row r="92">
          <cell r="B92" t="str">
            <v>1130277890</v>
          </cell>
          <cell r="C92" t="str">
            <v>CE04KMA 6.3V 47MFVB105ﾟC</v>
          </cell>
          <cell r="D92" t="str">
            <v>SB013</v>
          </cell>
          <cell r="E92" t="str">
            <v>SIIX</v>
          </cell>
          <cell r="F92">
            <v>2.5999999999999999E-2</v>
          </cell>
        </row>
        <row r="93">
          <cell r="B93" t="str">
            <v>1130278020</v>
          </cell>
          <cell r="C93" t="str">
            <v>CE04KMA 6.3V100MFVB105ﾟC</v>
          </cell>
          <cell r="D93" t="str">
            <v>SB016</v>
          </cell>
          <cell r="E93" t="str">
            <v>SIIX</v>
          </cell>
          <cell r="F93">
            <v>0.03</v>
          </cell>
        </row>
        <row r="94">
          <cell r="B94" t="str">
            <v>1130282030</v>
          </cell>
          <cell r="C94" t="str">
            <v>CE04KMA 50V  10MFVB105ﾟC</v>
          </cell>
          <cell r="D94" t="str">
            <v>SA017</v>
          </cell>
          <cell r="E94" t="str">
            <v>SIIX</v>
          </cell>
          <cell r="F94">
            <v>0.03</v>
          </cell>
        </row>
        <row r="95">
          <cell r="B95" t="str">
            <v>1133274120</v>
          </cell>
          <cell r="C95" t="str">
            <v>CE04KMF 50V 1000MFVB</v>
          </cell>
          <cell r="D95" t="str">
            <v>SA034</v>
          </cell>
          <cell r="E95" t="str">
            <v>SIIX</v>
          </cell>
          <cell r="F95">
            <v>0.27800000000000002</v>
          </cell>
        </row>
        <row r="96">
          <cell r="B96" t="str">
            <v>1133278180</v>
          </cell>
          <cell r="C96" t="str">
            <v>CE04SXE50V68MFVB</v>
          </cell>
          <cell r="D96" t="str">
            <v>SA021</v>
          </cell>
          <cell r="E96" t="str">
            <v>SIIX</v>
          </cell>
          <cell r="F96">
            <v>6.5000000000000002E-2</v>
          </cell>
        </row>
        <row r="97">
          <cell r="B97" t="str">
            <v>1133291530</v>
          </cell>
          <cell r="C97" t="str">
            <v>CE04 LXY 35V 560MF VB 12.5*20(K20)</v>
          </cell>
          <cell r="D97" t="str">
            <v>SA013</v>
          </cell>
          <cell r="E97" t="str">
            <v>SIIX</v>
          </cell>
          <cell r="F97">
            <v>0.16500000000000001</v>
          </cell>
        </row>
        <row r="98">
          <cell r="B98" t="str">
            <v>1133291770</v>
          </cell>
          <cell r="C98" t="str">
            <v>CE04 LXY 35V 220MF VB 8*20(H20)</v>
          </cell>
          <cell r="D98" t="str">
            <v>SA002</v>
          </cell>
          <cell r="E98" t="str">
            <v>SIIX</v>
          </cell>
          <cell r="F98">
            <v>9.5000000000000001E-2</v>
          </cell>
        </row>
        <row r="99">
          <cell r="B99" t="str">
            <v>1151217950</v>
          </cell>
          <cell r="C99" t="str">
            <v>ESD-32228 Slide Switch</v>
          </cell>
          <cell r="D99" t="str">
            <v>SB021</v>
          </cell>
          <cell r="E99" t="str">
            <v>SIIX</v>
          </cell>
          <cell r="F99">
            <v>0.629</v>
          </cell>
        </row>
        <row r="100">
          <cell r="B100" t="str">
            <v>1151428600</v>
          </cell>
          <cell r="C100" t="str">
            <v>Mechanic Key-SW B3F-1150</v>
          </cell>
          <cell r="D100" t="str">
            <v>SA015</v>
          </cell>
          <cell r="E100" t="str">
            <v>SIIX</v>
          </cell>
          <cell r="F100">
            <v>5.9199999999999996E-2</v>
          </cell>
        </row>
        <row r="101">
          <cell r="B101" t="str">
            <v>1154403840</v>
          </cell>
          <cell r="C101" t="str">
            <v>Noise Filter BL02RN2-R62</v>
          </cell>
          <cell r="D101" t="str">
            <v>SC010</v>
          </cell>
          <cell r="E101" t="str">
            <v>SIIX</v>
          </cell>
          <cell r="F101">
            <v>0.03</v>
          </cell>
        </row>
        <row r="102">
          <cell r="B102" t="str">
            <v>1154403910</v>
          </cell>
          <cell r="C102" t="str">
            <v>Filter DSS310-55D223S50</v>
          </cell>
          <cell r="D102" t="str">
            <v>SA035</v>
          </cell>
          <cell r="E102" t="str">
            <v>SIIX</v>
          </cell>
          <cell r="F102">
            <v>0</v>
          </cell>
        </row>
        <row r="103">
          <cell r="B103" t="str">
            <v>1154427770</v>
          </cell>
          <cell r="C103" t="str">
            <v>SFE10.7MA19 Ceramic Filter</v>
          </cell>
          <cell r="D103" t="str">
            <v>SA024</v>
          </cell>
          <cell r="E103" t="str">
            <v>SIIX</v>
          </cell>
          <cell r="F103">
            <v>0.17100000000000001</v>
          </cell>
        </row>
        <row r="104">
          <cell r="B104" t="str">
            <v>1154433940</v>
          </cell>
          <cell r="C104" t="str">
            <v>Noise Filter SUP-J3G-E-2A</v>
          </cell>
          <cell r="D104" t="str">
            <v>SM005</v>
          </cell>
          <cell r="E104" t="str">
            <v>SIIX</v>
          </cell>
          <cell r="F104">
            <v>1.86</v>
          </cell>
        </row>
        <row r="105">
          <cell r="B105" t="str">
            <v>1154603390</v>
          </cell>
          <cell r="C105" t="str">
            <v>NR-18 5MHZ 50/50</v>
          </cell>
          <cell r="D105" t="str">
            <v>SA028</v>
          </cell>
          <cell r="E105" t="str">
            <v>SIIX</v>
          </cell>
          <cell r="F105">
            <v>0.58379999999999999</v>
          </cell>
        </row>
        <row r="106">
          <cell r="B106" t="str">
            <v>1154603660</v>
          </cell>
          <cell r="C106" t="str">
            <v>NR-18 27.0MHZ 20/10</v>
          </cell>
          <cell r="D106" t="str">
            <v>SA001</v>
          </cell>
          <cell r="E106" t="str">
            <v>SIIX</v>
          </cell>
          <cell r="F106">
            <v>1.3956</v>
          </cell>
        </row>
        <row r="107">
          <cell r="B107" t="str">
            <v>1155107400</v>
          </cell>
          <cell r="C107" t="str">
            <v>DIP Switch J-S8766-04 4 Bit</v>
          </cell>
          <cell r="D107" t="str">
            <v>SB030</v>
          </cell>
          <cell r="E107" t="str">
            <v>SIIX</v>
          </cell>
          <cell r="F107">
            <v>0.56200000000000006</v>
          </cell>
        </row>
        <row r="108">
          <cell r="B108" t="str">
            <v>1155115740</v>
          </cell>
          <cell r="C108" t="str">
            <v>A6E-4104 DIP Switch</v>
          </cell>
          <cell r="D108" t="str">
            <v>SB023</v>
          </cell>
          <cell r="E108" t="str">
            <v>SIIX</v>
          </cell>
          <cell r="F108">
            <v>0.33</v>
          </cell>
        </row>
        <row r="109">
          <cell r="B109" t="str">
            <v>1231649480</v>
          </cell>
          <cell r="C109" t="str">
            <v>VH Connector B2P-VH</v>
          </cell>
          <cell r="D109" t="str">
            <v>SA004</v>
          </cell>
          <cell r="E109" t="str">
            <v>SIIX</v>
          </cell>
          <cell r="F109">
            <v>3.1699999999999999E-2</v>
          </cell>
        </row>
        <row r="110">
          <cell r="B110" t="str">
            <v>1231649680</v>
          </cell>
          <cell r="C110" t="str">
            <v>VH Connector  B4P-VH</v>
          </cell>
          <cell r="D110" t="str">
            <v>SA008</v>
          </cell>
          <cell r="E110" t="str">
            <v>SIIX</v>
          </cell>
          <cell r="F110">
            <v>5.7000000000000002E-2</v>
          </cell>
        </row>
        <row r="111">
          <cell r="B111" t="str">
            <v>1232622640</v>
          </cell>
          <cell r="C111" t="str">
            <v>2P Connector  (PH)</v>
          </cell>
          <cell r="D111" t="str">
            <v>SA014</v>
          </cell>
          <cell r="E111" t="str">
            <v>SIIX</v>
          </cell>
          <cell r="F111">
            <v>3.1099999999999999E-2</v>
          </cell>
        </row>
        <row r="112">
          <cell r="B112" t="str">
            <v>1232627580</v>
          </cell>
          <cell r="C112" t="str">
            <v>B2B-EH-A</v>
          </cell>
          <cell r="D112" t="str">
            <v>SA033</v>
          </cell>
          <cell r="E112" t="str">
            <v>SIIX</v>
          </cell>
          <cell r="F112">
            <v>2.1299999999999999E-2</v>
          </cell>
        </row>
        <row r="113">
          <cell r="B113" t="str">
            <v>1232647850</v>
          </cell>
          <cell r="C113" t="str">
            <v>B2B-ZR Connector</v>
          </cell>
          <cell r="D113" t="str">
            <v>SA022</v>
          </cell>
          <cell r="E113" t="str">
            <v>SIIX</v>
          </cell>
          <cell r="F113">
            <v>3.5299999999999998E-2</v>
          </cell>
        </row>
        <row r="114">
          <cell r="B114" t="str">
            <v>1232647920</v>
          </cell>
          <cell r="C114" t="str">
            <v>B3B-ZR Connector</v>
          </cell>
          <cell r="D114" t="str">
            <v>SA018</v>
          </cell>
          <cell r="E114" t="str">
            <v>SIIX</v>
          </cell>
          <cell r="F114">
            <v>0</v>
          </cell>
        </row>
        <row r="115">
          <cell r="B115" t="str">
            <v>1232682510</v>
          </cell>
          <cell r="C115" t="str">
            <v>Connector 15FE-ST-M</v>
          </cell>
          <cell r="D115" t="str">
            <v>SB028</v>
          </cell>
          <cell r="E115" t="str">
            <v>SIIX</v>
          </cell>
          <cell r="F115">
            <v>8.4400000000000003E-2</v>
          </cell>
        </row>
        <row r="116">
          <cell r="B116" t="str">
            <v>1232690320</v>
          </cell>
          <cell r="C116" t="str">
            <v>Connector 15FE-BT-M</v>
          </cell>
          <cell r="D116" t="str">
            <v>SA040</v>
          </cell>
          <cell r="E116" t="str">
            <v>SIIX</v>
          </cell>
          <cell r="F116">
            <v>8.4400000000000017E-2</v>
          </cell>
        </row>
        <row r="117">
          <cell r="B117" t="str">
            <v>1232690940</v>
          </cell>
          <cell r="C117" t="str">
            <v>Connector 21P-1.25FJ</v>
          </cell>
          <cell r="D117" t="str">
            <v>SA032</v>
          </cell>
          <cell r="E117" t="str">
            <v>SIIX</v>
          </cell>
          <cell r="F117">
            <v>0.34279999999999994</v>
          </cell>
        </row>
        <row r="118">
          <cell r="B118" t="str">
            <v>1232691060</v>
          </cell>
          <cell r="C118" t="str">
            <v>Connector 21R-1.25FJ</v>
          </cell>
          <cell r="D118" t="str">
            <v>SA016</v>
          </cell>
          <cell r="E118" t="str">
            <v>SIIX</v>
          </cell>
          <cell r="F118">
            <v>0.2344</v>
          </cell>
        </row>
        <row r="119">
          <cell r="B119" t="str">
            <v>1233622340</v>
          </cell>
          <cell r="C119" t="str">
            <v>Connector B2B-PH-K-S</v>
          </cell>
          <cell r="D119" t="str">
            <v>SA027</v>
          </cell>
          <cell r="E119" t="str">
            <v>SIIX</v>
          </cell>
          <cell r="F119">
            <v>1.6E-2</v>
          </cell>
        </row>
        <row r="120">
          <cell r="B120" t="str">
            <v>1233622410</v>
          </cell>
          <cell r="C120" t="str">
            <v>Connector B3B-PH-K-S</v>
          </cell>
          <cell r="D120" t="str">
            <v>SA011</v>
          </cell>
          <cell r="E120" t="str">
            <v>SIIX</v>
          </cell>
          <cell r="F120">
            <v>1.7600000000000001E-2</v>
          </cell>
        </row>
        <row r="121">
          <cell r="B121" t="str">
            <v>1233622610</v>
          </cell>
          <cell r="C121" t="str">
            <v>Connector B5B-PH-K-S</v>
          </cell>
          <cell r="D121" t="str">
            <v>SA023</v>
          </cell>
          <cell r="E121" t="str">
            <v>SIIX</v>
          </cell>
          <cell r="F121">
            <v>2.3E-2</v>
          </cell>
        </row>
        <row r="122">
          <cell r="B122" t="str">
            <v>1233622740</v>
          </cell>
          <cell r="C122" t="str">
            <v>Connector B6B-PH-K-S</v>
          </cell>
          <cell r="D122" t="str">
            <v>SA007</v>
          </cell>
          <cell r="E122" t="str">
            <v>SIIX</v>
          </cell>
          <cell r="F122">
            <v>2.8400000000000002E-2</v>
          </cell>
        </row>
        <row r="123">
          <cell r="B123" t="str">
            <v>1233622960</v>
          </cell>
          <cell r="C123" t="str">
            <v>Connector B8B-PH-K-S</v>
          </cell>
          <cell r="D123" t="str">
            <v>SA019</v>
          </cell>
          <cell r="E123" t="str">
            <v>SIIX</v>
          </cell>
          <cell r="F123">
            <v>0.05</v>
          </cell>
        </row>
        <row r="124">
          <cell r="B124" t="str">
            <v>1233623130</v>
          </cell>
          <cell r="C124" t="str">
            <v>Connector B10B-PH-K-S</v>
          </cell>
          <cell r="D124" t="str">
            <v>SA010</v>
          </cell>
          <cell r="E124" t="str">
            <v>SIIX</v>
          </cell>
          <cell r="F124">
            <v>6.59E-2</v>
          </cell>
        </row>
        <row r="125">
          <cell r="B125" t="str">
            <v>1233623260</v>
          </cell>
          <cell r="C125" t="str">
            <v>Connector B11B-PH-K-S</v>
          </cell>
          <cell r="D125" t="str">
            <v>SA006</v>
          </cell>
          <cell r="E125" t="str">
            <v>SIIX</v>
          </cell>
          <cell r="F125">
            <v>5.62E-2</v>
          </cell>
        </row>
        <row r="126">
          <cell r="B126" t="str">
            <v>1233623310</v>
          </cell>
          <cell r="C126" t="str">
            <v>Connector B12B-PH-K-S</v>
          </cell>
          <cell r="D126" t="str">
            <v>SA030</v>
          </cell>
          <cell r="E126" t="str">
            <v>SIIX</v>
          </cell>
          <cell r="F126">
            <v>7.279999999999999E-2</v>
          </cell>
        </row>
        <row r="127">
          <cell r="B127" t="str">
            <v>112804725X</v>
          </cell>
          <cell r="C127" t="str">
            <v>SR73K2B 0.1 OHM   2%</v>
          </cell>
          <cell r="D127" t="str">
            <v>CT139</v>
          </cell>
          <cell r="E127" t="str">
            <v>SIIX</v>
          </cell>
          <cell r="F127">
            <v>4.9700000000000001E-2</v>
          </cell>
        </row>
        <row r="128">
          <cell r="B128" t="str">
            <v>124042081X</v>
          </cell>
          <cell r="C128" t="str">
            <v>RCT00000C   CHIP T</v>
          </cell>
          <cell r="D128" t="str">
            <v>CT209</v>
          </cell>
          <cell r="E128" t="str">
            <v>SIIX</v>
          </cell>
          <cell r="F128">
            <v>3.5400000000000001E-2</v>
          </cell>
        </row>
        <row r="129">
          <cell r="B129" t="str">
            <v>111012516X</v>
          </cell>
          <cell r="C129" t="str">
            <v>KTA1661YRTF</v>
          </cell>
          <cell r="D129" t="str">
            <v>CT002</v>
          </cell>
          <cell r="E129" t="str">
            <v>SIIX</v>
          </cell>
          <cell r="F129">
            <v>8.589999999999999E-2</v>
          </cell>
        </row>
        <row r="130">
          <cell r="B130" t="str">
            <v>113404995X</v>
          </cell>
          <cell r="C130" t="str">
            <v>C1608CH1H040CT</v>
          </cell>
          <cell r="D130" t="str">
            <v>CT178</v>
          </cell>
          <cell r="E130" t="str">
            <v>SIIX</v>
          </cell>
          <cell r="F130">
            <v>3.5000000000000001E-3</v>
          </cell>
        </row>
        <row r="131">
          <cell r="B131" t="str">
            <v>113405071X</v>
          </cell>
          <cell r="C131" t="str">
            <v>C1608CH1H120JT</v>
          </cell>
          <cell r="D131" t="str">
            <v>CT179</v>
          </cell>
          <cell r="E131" t="str">
            <v>SIIX</v>
          </cell>
          <cell r="F131">
            <v>3.5000000000000001E-3</v>
          </cell>
        </row>
        <row r="132">
          <cell r="B132" t="str">
            <v>113405093X</v>
          </cell>
          <cell r="C132" t="str">
            <v>C1608CH1H150JT</v>
          </cell>
          <cell r="D132" t="str">
            <v>CT180</v>
          </cell>
          <cell r="E132" t="str">
            <v>SIIX</v>
          </cell>
          <cell r="F132">
            <v>3.5000000000000001E-3</v>
          </cell>
        </row>
        <row r="133">
          <cell r="B133" t="str">
            <v>113405134X</v>
          </cell>
          <cell r="C133" t="str">
            <v>C1608CH1H220JT</v>
          </cell>
          <cell r="D133" t="str">
            <v>CT181</v>
          </cell>
          <cell r="E133" t="str">
            <v>SIIX</v>
          </cell>
          <cell r="F133">
            <v>3.5000000000000001E-3</v>
          </cell>
        </row>
        <row r="134">
          <cell r="B134" t="str">
            <v>113405150X</v>
          </cell>
          <cell r="C134" t="str">
            <v>C1608CH1H270JT</v>
          </cell>
          <cell r="D134" t="str">
            <v>CT182</v>
          </cell>
          <cell r="E134" t="str">
            <v>SIIX</v>
          </cell>
          <cell r="F134">
            <v>3.5000000000000001E-3</v>
          </cell>
        </row>
        <row r="135">
          <cell r="B135" t="str">
            <v>113405211X</v>
          </cell>
          <cell r="C135" t="str">
            <v>C1608CH1H470JT</v>
          </cell>
          <cell r="D135" t="str">
            <v>CT183</v>
          </cell>
          <cell r="E135" t="str">
            <v>SIIX</v>
          </cell>
          <cell r="F135">
            <v>3.5000000000000001E-3</v>
          </cell>
        </row>
        <row r="136">
          <cell r="B136" t="str">
            <v>113405239X</v>
          </cell>
          <cell r="C136" t="str">
            <v>C1608CH1H560JT</v>
          </cell>
          <cell r="D136" t="str">
            <v>CT184</v>
          </cell>
          <cell r="E136" t="str">
            <v>SIIX</v>
          </cell>
          <cell r="F136">
            <v>3.5000000000000001E-3</v>
          </cell>
        </row>
        <row r="137">
          <cell r="B137" t="str">
            <v>113405255X</v>
          </cell>
          <cell r="C137" t="str">
            <v>C1608CH1H680JT</v>
          </cell>
          <cell r="D137" t="str">
            <v>CT185</v>
          </cell>
          <cell r="E137" t="str">
            <v>SIIX</v>
          </cell>
          <cell r="F137">
            <v>3.5000000000000001E-3</v>
          </cell>
        </row>
        <row r="138">
          <cell r="B138" t="str">
            <v>113405279X</v>
          </cell>
          <cell r="C138" t="str">
            <v>C1608CH1H820JT</v>
          </cell>
          <cell r="D138" t="str">
            <v>CT186</v>
          </cell>
          <cell r="E138" t="str">
            <v>SIIX</v>
          </cell>
          <cell r="F138">
            <v>3.5000000000000001E-3</v>
          </cell>
        </row>
        <row r="139">
          <cell r="B139" t="str">
            <v>113405318X</v>
          </cell>
          <cell r="C139" t="str">
            <v>C1608CH1H121JT</v>
          </cell>
          <cell r="D139" t="str">
            <v>CT187</v>
          </cell>
          <cell r="E139" t="str">
            <v>SIIX</v>
          </cell>
          <cell r="F139">
            <v>3.8E-3</v>
          </cell>
        </row>
        <row r="140">
          <cell r="B140" t="str">
            <v>113405376X</v>
          </cell>
          <cell r="C140" t="str">
            <v>C1608CH1H221JT</v>
          </cell>
          <cell r="D140" t="str">
            <v>CT188</v>
          </cell>
          <cell r="E140" t="str">
            <v>SIIX</v>
          </cell>
          <cell r="F140">
            <v>4.5999999999999999E-3</v>
          </cell>
        </row>
        <row r="141">
          <cell r="B141" t="str">
            <v>113405398X</v>
          </cell>
          <cell r="C141" t="str">
            <v>C1608CH1H271JT</v>
          </cell>
          <cell r="D141" t="str">
            <v>CT189</v>
          </cell>
          <cell r="E141" t="str">
            <v>SIIX</v>
          </cell>
          <cell r="F141">
            <v>5.1999999999999998E-3</v>
          </cell>
        </row>
        <row r="142">
          <cell r="B142" t="str">
            <v>113405435X</v>
          </cell>
          <cell r="C142" t="str">
            <v>C1608CH1H391JT</v>
          </cell>
          <cell r="D142" t="str">
            <v>CT190</v>
          </cell>
          <cell r="E142" t="str">
            <v>SIIX</v>
          </cell>
          <cell r="F142">
            <v>5.7000000000000002E-3</v>
          </cell>
        </row>
        <row r="143">
          <cell r="B143" t="str">
            <v>113405451X</v>
          </cell>
          <cell r="C143" t="str">
            <v>C1608CH1H471JT</v>
          </cell>
          <cell r="D143" t="str">
            <v>CT191</v>
          </cell>
          <cell r="E143" t="str">
            <v>SIIX</v>
          </cell>
          <cell r="F143">
            <v>6.4999999999999997E-3</v>
          </cell>
        </row>
        <row r="144">
          <cell r="B144" t="str">
            <v>113405518X</v>
          </cell>
          <cell r="C144" t="str">
            <v>C1608CH1H821JT</v>
          </cell>
          <cell r="D144" t="str">
            <v>CT192</v>
          </cell>
          <cell r="E144" t="str">
            <v>SIIX</v>
          </cell>
          <cell r="F144">
            <v>8.6999999999999994E-3</v>
          </cell>
        </row>
        <row r="145">
          <cell r="B145" t="str">
            <v>113405536X</v>
          </cell>
          <cell r="C145" t="str">
            <v>C1608CH1H102JT</v>
          </cell>
          <cell r="D145" t="str">
            <v>CT193</v>
          </cell>
          <cell r="E145" t="str">
            <v>SIIX</v>
          </cell>
          <cell r="F145">
            <v>1.04E-2</v>
          </cell>
        </row>
        <row r="146">
          <cell r="B146" t="str">
            <v>113405639X</v>
          </cell>
          <cell r="C146" t="str">
            <v>C1608JB1H122KT</v>
          </cell>
          <cell r="D146" t="str">
            <v>CT194</v>
          </cell>
          <cell r="E146" t="str">
            <v>SIIX</v>
          </cell>
          <cell r="F146">
            <v>3.8999999999999998E-3</v>
          </cell>
        </row>
        <row r="147">
          <cell r="B147" t="str">
            <v>113405741X</v>
          </cell>
          <cell r="C147" t="str">
            <v>C1608JB1H103KT</v>
          </cell>
          <cell r="D147" t="str">
            <v>CT195</v>
          </cell>
          <cell r="E147" t="str">
            <v>SIIX</v>
          </cell>
          <cell r="F147">
            <v>3.0000000000000001E-3</v>
          </cell>
        </row>
        <row r="148">
          <cell r="B148" t="str">
            <v>113405826X</v>
          </cell>
          <cell r="C148" t="str">
            <v>C1608JB1E473KT</v>
          </cell>
          <cell r="D148" t="str">
            <v>CT196</v>
          </cell>
          <cell r="E148" t="str">
            <v>SIIX</v>
          </cell>
          <cell r="F148">
            <v>6.0000000000000001E-3</v>
          </cell>
        </row>
        <row r="149">
          <cell r="B149" t="str">
            <v>113405868X</v>
          </cell>
          <cell r="C149" t="str">
            <v>C1608JB1C104KT</v>
          </cell>
          <cell r="D149" t="str">
            <v>CT197</v>
          </cell>
          <cell r="E149" t="str">
            <v>SIIX</v>
          </cell>
          <cell r="F149">
            <v>5.3E-3</v>
          </cell>
        </row>
        <row r="150">
          <cell r="B150" t="str">
            <v>113405985X</v>
          </cell>
          <cell r="C150" t="str">
            <v>C1608JB0J105KT</v>
          </cell>
          <cell r="D150" t="str">
            <v>CT198</v>
          </cell>
          <cell r="E150" t="str">
            <v>SIIX</v>
          </cell>
          <cell r="F150">
            <v>1.2E-2</v>
          </cell>
        </row>
        <row r="151">
          <cell r="B151" t="str">
            <v>113406056X</v>
          </cell>
          <cell r="C151" t="str">
            <v>C1608JF1E104ZT</v>
          </cell>
          <cell r="D151" t="str">
            <v>CT199</v>
          </cell>
          <cell r="E151" t="str">
            <v>SIIX</v>
          </cell>
          <cell r="F151">
            <v>5.1000000000000004E-3</v>
          </cell>
        </row>
        <row r="152">
          <cell r="B152" t="str">
            <v>113406115X</v>
          </cell>
          <cell r="C152" t="str">
            <v>C1608JF1A105ZT</v>
          </cell>
          <cell r="D152" t="str">
            <v>CT200</v>
          </cell>
          <cell r="E152" t="str">
            <v>SIIX</v>
          </cell>
          <cell r="F152">
            <v>9.5999999999999992E-3</v>
          </cell>
        </row>
        <row r="153">
          <cell r="B153" t="str">
            <v>114194846X</v>
          </cell>
          <cell r="C153" t="str">
            <v>NL322522T-4R7J     CHIP T</v>
          </cell>
          <cell r="D153" t="str">
            <v>CT202</v>
          </cell>
          <cell r="E153" t="str">
            <v>SIIX</v>
          </cell>
          <cell r="F153">
            <v>5.2299999999999999E-2</v>
          </cell>
        </row>
        <row r="154">
          <cell r="B154" t="str">
            <v>114194879X</v>
          </cell>
          <cell r="C154" t="str">
            <v xml:space="preserve">NL322522T-8R2J     CHIP T </v>
          </cell>
          <cell r="D154" t="str">
            <v>CT203</v>
          </cell>
          <cell r="E154" t="str">
            <v>SIIX</v>
          </cell>
          <cell r="F154">
            <v>5.2299999999999999E-2</v>
          </cell>
        </row>
        <row r="155">
          <cell r="B155" t="str">
            <v>114194884X</v>
          </cell>
          <cell r="C155" t="str">
            <v>NL322522T-100J     CHIP T</v>
          </cell>
          <cell r="D155" t="str">
            <v>CT204</v>
          </cell>
          <cell r="E155" t="str">
            <v>SIIX</v>
          </cell>
          <cell r="F155">
            <v>5.2299999999999999E-2</v>
          </cell>
        </row>
        <row r="156">
          <cell r="B156" t="str">
            <v>114194923X</v>
          </cell>
          <cell r="C156" t="str">
            <v>NL322522T-220J     CHIP T</v>
          </cell>
          <cell r="D156" t="str">
            <v>CT205</v>
          </cell>
          <cell r="E156" t="str">
            <v>SIIX</v>
          </cell>
          <cell r="F156">
            <v>5.2299999999999992E-2</v>
          </cell>
        </row>
        <row r="157">
          <cell r="B157" t="str">
            <v>114194945X</v>
          </cell>
          <cell r="C157" t="str">
            <v>NL322522T-330J     CHIP T</v>
          </cell>
          <cell r="D157" t="str">
            <v>CT206</v>
          </cell>
          <cell r="E157" t="str">
            <v>SIIX</v>
          </cell>
          <cell r="F157">
            <v>5.2299999999999992E-2</v>
          </cell>
        </row>
        <row r="158">
          <cell r="B158" t="str">
            <v>114198488X</v>
          </cell>
          <cell r="C158" t="str">
            <v>SLF10145T-680M1R2 24 TAPE</v>
          </cell>
          <cell r="D158" t="str">
            <v>CT674</v>
          </cell>
          <cell r="E158" t="str">
            <v>SIIX</v>
          </cell>
          <cell r="F158">
            <v>0.25610000000000005</v>
          </cell>
        </row>
        <row r="159">
          <cell r="B159" t="str">
            <v>114198495X</v>
          </cell>
          <cell r="C159" t="str">
            <v>SLF10145T-101M1RO 24 TAPE</v>
          </cell>
          <cell r="D159" t="str">
            <v>CT675</v>
          </cell>
          <cell r="E159" t="str">
            <v>SIIX</v>
          </cell>
          <cell r="F159">
            <v>0.25609999999999999</v>
          </cell>
        </row>
        <row r="160">
          <cell r="B160" t="str">
            <v>114198505X</v>
          </cell>
          <cell r="C160" t="str">
            <v>SLF12565T-221M1RO 24 TAPE</v>
          </cell>
          <cell r="D160" t="str">
            <v>CT676</v>
          </cell>
          <cell r="E160" t="str">
            <v>SIIX</v>
          </cell>
          <cell r="F160">
            <v>0.33589999999999998</v>
          </cell>
        </row>
        <row r="161">
          <cell r="B161" t="str">
            <v>114198529X</v>
          </cell>
          <cell r="C161" t="str">
            <v>SLF10145T-150M2R2</v>
          </cell>
          <cell r="D161" t="str">
            <v>CT677</v>
          </cell>
          <cell r="E161" t="str">
            <v>SIIX</v>
          </cell>
          <cell r="F161">
            <v>0.25609999999999999</v>
          </cell>
        </row>
        <row r="162">
          <cell r="B162" t="str">
            <v>1062504460</v>
          </cell>
          <cell r="C162" t="str">
            <v>D Sub inch screw 060-0019-023</v>
          </cell>
          <cell r="D162" t="str">
            <v>SB040</v>
          </cell>
          <cell r="E162" t="str">
            <v>SIIX</v>
          </cell>
          <cell r="F162">
            <v>3.7299999999999993E-2</v>
          </cell>
        </row>
        <row r="163">
          <cell r="B163" t="str">
            <v>1230207720</v>
          </cell>
          <cell r="C163" t="str">
            <v>D Sub Connector 9P 103-0007-01</v>
          </cell>
          <cell r="D163" t="str">
            <v>SA049</v>
          </cell>
          <cell r="E163" t="str">
            <v>SIIX</v>
          </cell>
          <cell r="F163">
            <v>0.18010000000000001</v>
          </cell>
        </row>
        <row r="164">
          <cell r="B164" t="str">
            <v>1233624560</v>
          </cell>
          <cell r="C164" t="str">
            <v>Header TSW-103-07-F-S</v>
          </cell>
          <cell r="D164" t="str">
            <v>SB033</v>
          </cell>
          <cell r="E164" t="str">
            <v>SIIX</v>
          </cell>
          <cell r="F164">
            <v>9.2499999999999999E-2</v>
          </cell>
        </row>
        <row r="165">
          <cell r="B165" t="str">
            <v>1233624670</v>
          </cell>
          <cell r="C165" t="str">
            <v>Connector SNT-100-BK-G</v>
          </cell>
          <cell r="D165" t="str">
            <v>SA044</v>
          </cell>
          <cell r="E165" t="str">
            <v>SIIX</v>
          </cell>
          <cell r="F165">
            <v>6.4799999999999983E-2</v>
          </cell>
        </row>
        <row r="166">
          <cell r="B166" t="str">
            <v>111083145X</v>
          </cell>
          <cell r="C166" t="str">
            <v>HBR1105W-RR   CHIP T</v>
          </cell>
          <cell r="D166" t="str">
            <v>CT021</v>
          </cell>
          <cell r="E166" t="str">
            <v>SIIX</v>
          </cell>
          <cell r="F166">
            <v>5.4300000000000001E-2</v>
          </cell>
        </row>
        <row r="167">
          <cell r="B167" t="str">
            <v>111083259X</v>
          </cell>
          <cell r="C167" t="str">
            <v>HAY1105W-RR</v>
          </cell>
          <cell r="D167" t="str">
            <v>CT023</v>
          </cell>
          <cell r="E167" t="str">
            <v>SIIX</v>
          </cell>
          <cell r="F167">
            <v>5.5399999999999998E-2</v>
          </cell>
        </row>
        <row r="168">
          <cell r="B168" t="str">
            <v>1113149020</v>
          </cell>
          <cell r="C168" t="str">
            <v>BT829BKRF</v>
          </cell>
          <cell r="D168" t="str">
            <v>CT909</v>
          </cell>
          <cell r="E168" t="str">
            <v>SIIX</v>
          </cell>
          <cell r="F168">
            <v>6.3043000000000005</v>
          </cell>
        </row>
        <row r="169">
          <cell r="B169" t="str">
            <v>111316315X</v>
          </cell>
          <cell r="C169" t="str">
            <v>S-80942CNMC-G9C-T2</v>
          </cell>
          <cell r="D169" t="str">
            <v>CT030</v>
          </cell>
          <cell r="E169" t="str">
            <v>SIIX</v>
          </cell>
          <cell r="F169">
            <v>0.15</v>
          </cell>
        </row>
        <row r="170">
          <cell r="B170" t="str">
            <v>111316333X</v>
          </cell>
          <cell r="C170" t="str">
            <v>S-3513BEFS-TB</v>
          </cell>
          <cell r="D170" t="str">
            <v>CT648</v>
          </cell>
          <cell r="E170" t="str">
            <v>SIIX</v>
          </cell>
          <cell r="F170">
            <v>0.83699999999999997</v>
          </cell>
        </row>
        <row r="171">
          <cell r="B171" t="str">
            <v>111039254X</v>
          </cell>
          <cell r="C171" t="str">
            <v>D1F20-4063</v>
          </cell>
          <cell r="D171" t="str">
            <v>CT015</v>
          </cell>
          <cell r="E171" t="str">
            <v>SIIX</v>
          </cell>
          <cell r="F171">
            <v>3.2599999999999997E-2</v>
          </cell>
        </row>
        <row r="172">
          <cell r="B172" t="str">
            <v>111230530X</v>
          </cell>
          <cell r="C172" t="str">
            <v>D1FS4A-4063</v>
          </cell>
          <cell r="D172" t="str">
            <v>CT027</v>
          </cell>
          <cell r="E172" t="str">
            <v>SIIX</v>
          </cell>
          <cell r="F172">
            <v>8.1500000000000003E-2</v>
          </cell>
        </row>
        <row r="173">
          <cell r="B173" t="str">
            <v>111115053X</v>
          </cell>
          <cell r="C173" t="str">
            <v>HD74HC541FP EL  24MM Tape</v>
          </cell>
          <cell r="D173" t="str">
            <v>CT625</v>
          </cell>
          <cell r="E173" t="str">
            <v>SIIX</v>
          </cell>
          <cell r="F173">
            <v>0.35870000000000007</v>
          </cell>
        </row>
        <row r="174">
          <cell r="B174" t="str">
            <v>111115112X</v>
          </cell>
          <cell r="C174" t="str">
            <v>HD74HC08FPEL-E-Q</v>
          </cell>
          <cell r="D174" t="str">
            <v>CT626</v>
          </cell>
          <cell r="E174" t="str">
            <v>SIIX</v>
          </cell>
          <cell r="F174">
            <v>8.6999999999999994E-2</v>
          </cell>
        </row>
        <row r="175">
          <cell r="B175" t="str">
            <v>111116100X</v>
          </cell>
          <cell r="C175" t="str">
            <v>HD74HC123AFPEL-E-Q</v>
          </cell>
          <cell r="D175" t="str">
            <v>CT629</v>
          </cell>
          <cell r="E175" t="str">
            <v>SIIX</v>
          </cell>
          <cell r="F175">
            <v>0.1087</v>
          </cell>
        </row>
        <row r="176">
          <cell r="B176" t="str">
            <v>114197641X</v>
          </cell>
          <cell r="C176" t="str">
            <v>CDRH74  100MH     16 Tape</v>
          </cell>
          <cell r="D176" t="str">
            <v>CT673</v>
          </cell>
          <cell r="E176" t="str">
            <v>SIIX</v>
          </cell>
          <cell r="F176">
            <v>0.26500000000000001</v>
          </cell>
        </row>
        <row r="177">
          <cell r="B177" t="str">
            <v>111069022X</v>
          </cell>
          <cell r="C177" t="str">
            <v>MAX1627 Switching Controller</v>
          </cell>
          <cell r="D177" t="str">
            <v>CT612</v>
          </cell>
          <cell r="E177" t="str">
            <v>SIIX</v>
          </cell>
          <cell r="F177">
            <v>1.6738999999999999</v>
          </cell>
        </row>
        <row r="178">
          <cell r="B178" t="str">
            <v>111119080X</v>
          </cell>
          <cell r="C178" t="str">
            <v>MAX485CSA-T      12 Tape</v>
          </cell>
          <cell r="D178" t="str">
            <v>CT025</v>
          </cell>
          <cell r="E178" t="str">
            <v>SIIX</v>
          </cell>
          <cell r="F178">
            <v>1.024</v>
          </cell>
        </row>
        <row r="179">
          <cell r="B179" t="str">
            <v>111119439X</v>
          </cell>
          <cell r="C179" t="str">
            <v>MAX232CWE-T CMOS TAPING</v>
          </cell>
          <cell r="D179" t="str">
            <v>CT639</v>
          </cell>
          <cell r="E179" t="str">
            <v>SIIX</v>
          </cell>
          <cell r="F179">
            <v>0.79349999999999998</v>
          </cell>
        </row>
        <row r="180">
          <cell r="B180" t="str">
            <v>111012561X</v>
          </cell>
          <cell r="C180" t="str">
            <v>2SA1602A-T22-1F</v>
          </cell>
          <cell r="D180" t="str">
            <v>CT003</v>
          </cell>
          <cell r="E180" t="str">
            <v>SIIX</v>
          </cell>
          <cell r="F180">
            <v>1.41E-2</v>
          </cell>
        </row>
        <row r="181">
          <cell r="B181" t="str">
            <v>111024517X</v>
          </cell>
          <cell r="C181" t="str">
            <v>2SC4155A-T11-1S</v>
          </cell>
          <cell r="D181" t="str">
            <v>CT007</v>
          </cell>
          <cell r="E181" t="str">
            <v>SIIX</v>
          </cell>
          <cell r="F181">
            <v>1.41E-2</v>
          </cell>
        </row>
        <row r="182">
          <cell r="B182" t="str">
            <v>111101801X</v>
          </cell>
          <cell r="C182" t="str">
            <v>NE555PSR</v>
          </cell>
          <cell r="D182" t="str">
            <v>CT615</v>
          </cell>
          <cell r="E182" t="str">
            <v>SIIX</v>
          </cell>
          <cell r="F182">
            <v>0.14669999999999997</v>
          </cell>
        </row>
        <row r="183">
          <cell r="B183" t="str">
            <v>111103511X</v>
          </cell>
          <cell r="C183" t="str">
            <v>MC14001BF EL  16MM Tape</v>
          </cell>
          <cell r="D183" t="str">
            <v>CT616</v>
          </cell>
          <cell r="E183" t="str">
            <v>SIIX</v>
          </cell>
          <cell r="F183">
            <v>0.1232</v>
          </cell>
        </row>
        <row r="184">
          <cell r="B184" t="str">
            <v>111103524X</v>
          </cell>
          <cell r="C184" t="str">
            <v>MC74HC138AF EL</v>
          </cell>
          <cell r="D184" t="str">
            <v>CT617</v>
          </cell>
          <cell r="E184" t="str">
            <v>SIIX</v>
          </cell>
          <cell r="F184">
            <v>0.17610000000000001</v>
          </cell>
        </row>
        <row r="185">
          <cell r="B185" t="str">
            <v>111113783X</v>
          </cell>
          <cell r="C185" t="str">
            <v>MC74HC00AFEL    16MM Tape</v>
          </cell>
          <cell r="D185" t="str">
            <v>CT618</v>
          </cell>
          <cell r="E185" t="str">
            <v>SIIX</v>
          </cell>
          <cell r="F185">
            <v>0.1065</v>
          </cell>
        </row>
        <row r="186">
          <cell r="B186" t="str">
            <v>111113790X</v>
          </cell>
          <cell r="C186" t="str">
            <v>MC74HC04AFEL    16MM Tape</v>
          </cell>
          <cell r="D186" t="str">
            <v>CT619</v>
          </cell>
          <cell r="E186" t="str">
            <v>SIIX</v>
          </cell>
          <cell r="F186">
            <v>0.1065</v>
          </cell>
        </row>
        <row r="187">
          <cell r="B187" t="str">
            <v>111113806X</v>
          </cell>
          <cell r="C187" t="str">
            <v>MC74HC74AFEL    16MM Tape</v>
          </cell>
          <cell r="D187" t="str">
            <v>CT620</v>
          </cell>
          <cell r="E187" t="str">
            <v>SIIX</v>
          </cell>
          <cell r="F187">
            <v>0.1065</v>
          </cell>
        </row>
        <row r="188">
          <cell r="B188" t="str">
            <v>111114188X</v>
          </cell>
          <cell r="C188" t="str">
            <v>MC14538BF  Stick</v>
          </cell>
          <cell r="D188" t="str">
            <v>CT621</v>
          </cell>
          <cell r="E188" t="str">
            <v>SIIX</v>
          </cell>
          <cell r="F188">
            <v>0.313</v>
          </cell>
        </row>
        <row r="189">
          <cell r="B189" t="str">
            <v>111114290X</v>
          </cell>
          <cell r="C189" t="str">
            <v>MC14011BF  Stick</v>
          </cell>
          <cell r="D189" t="str">
            <v>CT622</v>
          </cell>
          <cell r="E189" t="str">
            <v>SIIX</v>
          </cell>
          <cell r="F189">
            <v>0.10665853658536585</v>
          </cell>
        </row>
        <row r="190">
          <cell r="B190" t="str">
            <v>111114542X</v>
          </cell>
          <cell r="C190" t="str">
            <v>MC14013BFEL     16MM Tape</v>
          </cell>
          <cell r="D190" t="str">
            <v>CT623</v>
          </cell>
          <cell r="E190" t="str">
            <v>SIIX</v>
          </cell>
          <cell r="F190">
            <v>0.11410000000000001</v>
          </cell>
        </row>
        <row r="191">
          <cell r="B191" t="str">
            <v>111114551X</v>
          </cell>
          <cell r="C191" t="str">
            <v>MC14093BFEL     16MM Tape</v>
          </cell>
          <cell r="D191" t="str">
            <v>CT624</v>
          </cell>
          <cell r="E191" t="str">
            <v>SIIX</v>
          </cell>
          <cell r="F191">
            <v>0.1467</v>
          </cell>
        </row>
        <row r="192">
          <cell r="B192" t="str">
            <v>1151625830</v>
          </cell>
          <cell r="C192" t="str">
            <v>Relay G6H-2 DC5V</v>
          </cell>
          <cell r="D192" t="str">
            <v>SA046</v>
          </cell>
          <cell r="E192" t="str">
            <v>SIIX</v>
          </cell>
          <cell r="F192">
            <v>0.69569999999999987</v>
          </cell>
        </row>
        <row r="193">
          <cell r="B193" t="str">
            <v>1231649570</v>
          </cell>
          <cell r="C193" t="str">
            <v>(W)B3P-VH</v>
          </cell>
          <cell r="D193" t="str">
            <v>SA053</v>
          </cell>
          <cell r="E193" t="str">
            <v>SIIX</v>
          </cell>
          <cell r="F193">
            <v>3.2099999999999997E-2</v>
          </cell>
        </row>
        <row r="194">
          <cell r="B194" t="str">
            <v>123361204X</v>
          </cell>
          <cell r="C194" t="str">
            <v>S11B-ZR-SM3A-TF   32 Tape</v>
          </cell>
          <cell r="D194" t="str">
            <v>CT683</v>
          </cell>
          <cell r="E194" t="str">
            <v>SIIX</v>
          </cell>
          <cell r="F194">
            <v>0.26200000000000001</v>
          </cell>
        </row>
        <row r="195">
          <cell r="B195" t="str">
            <v>1233614000</v>
          </cell>
          <cell r="C195" t="str">
            <v>6R-FJ Connector</v>
          </cell>
          <cell r="D195" t="str">
            <v>SA045</v>
          </cell>
          <cell r="E195" t="str">
            <v>SIIX</v>
          </cell>
          <cell r="F195">
            <v>7.0700000000000013E-2</v>
          </cell>
        </row>
        <row r="196">
          <cell r="B196" t="str">
            <v>1233614110</v>
          </cell>
          <cell r="C196" t="str">
            <v>6P-FJ Connector</v>
          </cell>
          <cell r="D196" t="str">
            <v>SA047</v>
          </cell>
          <cell r="E196" t="str">
            <v>SIIX</v>
          </cell>
          <cell r="F196">
            <v>0.1196</v>
          </cell>
        </row>
        <row r="197">
          <cell r="B197" t="str">
            <v>123362470X</v>
          </cell>
          <cell r="C197" t="str">
            <v>Connector B3B-PH-SM3-TB</v>
          </cell>
          <cell r="D197" t="str">
            <v>CT687</v>
          </cell>
          <cell r="E197" t="str">
            <v>SIIX</v>
          </cell>
          <cell r="F197">
            <v>0.10979999999999999</v>
          </cell>
        </row>
        <row r="198">
          <cell r="B198" t="str">
            <v>111041286X</v>
          </cell>
          <cell r="C198" t="str">
            <v>Thermistor 157-103-58099 Chip</v>
          </cell>
          <cell r="D198" t="str">
            <v>CT019</v>
          </cell>
          <cell r="E198" t="str">
            <v>SIIX</v>
          </cell>
          <cell r="F198">
            <v>0.13040000000000002</v>
          </cell>
        </row>
        <row r="199">
          <cell r="B199" t="str">
            <v>111068926X</v>
          </cell>
          <cell r="C199" t="str">
            <v xml:space="preserve">TL594INSR </v>
          </cell>
          <cell r="D199" t="str">
            <v>CT611</v>
          </cell>
          <cell r="E199" t="str">
            <v>SIIX</v>
          </cell>
          <cell r="F199">
            <v>0.58699999999999997</v>
          </cell>
        </row>
        <row r="200">
          <cell r="B200" t="str">
            <v>111316328X</v>
          </cell>
          <cell r="C200" t="str">
            <v>93LC86-I/SN</v>
          </cell>
          <cell r="D200" t="str">
            <v>CT647</v>
          </cell>
          <cell r="E200" t="str">
            <v>SIIX</v>
          </cell>
          <cell r="F200">
            <v>0.6522</v>
          </cell>
        </row>
        <row r="201">
          <cell r="B201" t="str">
            <v>113210598X</v>
          </cell>
          <cell r="C201" t="str">
            <v>TZB4S100AA10R00</v>
          </cell>
          <cell r="D201" t="str">
            <v>CT149</v>
          </cell>
          <cell r="E201" t="str">
            <v>SIIX</v>
          </cell>
          <cell r="F201">
            <v>0.187</v>
          </cell>
        </row>
        <row r="202">
          <cell r="B202" t="str">
            <v>113402052X</v>
          </cell>
          <cell r="C202" t="str">
            <v>GRM2161X1H151JZ01D</v>
          </cell>
          <cell r="D202" t="str">
            <v>CT163</v>
          </cell>
          <cell r="E202" t="str">
            <v>SIIX</v>
          </cell>
          <cell r="F202">
            <v>1.09E-2</v>
          </cell>
        </row>
        <row r="203">
          <cell r="B203" t="str">
            <v>113402098X</v>
          </cell>
          <cell r="C203" t="str">
            <v>GRM2161X1H331JZ01D</v>
          </cell>
          <cell r="D203" t="str">
            <v>CT166</v>
          </cell>
          <cell r="E203" t="str">
            <v>SIIX</v>
          </cell>
          <cell r="F203">
            <v>1.52E-2</v>
          </cell>
        </row>
        <row r="204">
          <cell r="B204" t="str">
            <v>113402100X</v>
          </cell>
          <cell r="C204" t="str">
            <v>GRM2161X1H391JZ01D</v>
          </cell>
          <cell r="D204" t="str">
            <v>CT167</v>
          </cell>
          <cell r="E204" t="str">
            <v>SIIX</v>
          </cell>
          <cell r="F204">
            <v>1.52E-2</v>
          </cell>
        </row>
        <row r="205">
          <cell r="B205" t="str">
            <v>113402139X</v>
          </cell>
          <cell r="C205" t="str">
            <v>GRM2161X1H681JZ01D</v>
          </cell>
          <cell r="D205" t="str">
            <v>CT168</v>
          </cell>
          <cell r="E205" t="str">
            <v>SIIX</v>
          </cell>
          <cell r="F205">
            <v>1.7500000000000002E-2</v>
          </cell>
        </row>
        <row r="206">
          <cell r="B206" t="str">
            <v>113402155X</v>
          </cell>
          <cell r="C206" t="str">
            <v>GRM2161X1H102JZ01D</v>
          </cell>
          <cell r="D206" t="str">
            <v>CT169</v>
          </cell>
          <cell r="E206" t="str">
            <v>SIIX</v>
          </cell>
          <cell r="F206">
            <v>2.1499999999999998E-2</v>
          </cell>
        </row>
        <row r="207">
          <cell r="B207" t="str">
            <v>113402289X</v>
          </cell>
          <cell r="C207" t="str">
            <v>GRM216B11H103KA01D</v>
          </cell>
          <cell r="D207" t="str">
            <v>CT172</v>
          </cell>
          <cell r="E207" t="str">
            <v>SIIX</v>
          </cell>
          <cell r="F207">
            <v>4.4999999999999997E-3</v>
          </cell>
        </row>
        <row r="208">
          <cell r="B208" t="str">
            <v>113402326X</v>
          </cell>
          <cell r="C208" t="str">
            <v>GRM216B11H223KA01D</v>
          </cell>
          <cell r="D208" t="str">
            <v>CT173</v>
          </cell>
          <cell r="E208" t="str">
            <v>SIIX</v>
          </cell>
          <cell r="F208">
            <v>7.4999999999999997E-3</v>
          </cell>
        </row>
        <row r="209">
          <cell r="B209" t="str">
            <v>113402348X</v>
          </cell>
          <cell r="C209" t="str">
            <v>GRM216F11E104ZA01D</v>
          </cell>
          <cell r="D209" t="str">
            <v>CT175</v>
          </cell>
          <cell r="E209" t="str">
            <v>SIIX</v>
          </cell>
          <cell r="F209">
            <v>3.8E-3</v>
          </cell>
        </row>
        <row r="210">
          <cell r="B210" t="str">
            <v>113404904X</v>
          </cell>
          <cell r="C210" t="str">
            <v>GRM21BB11A105KA01L</v>
          </cell>
          <cell r="D210" t="str">
            <v>CT177</v>
          </cell>
          <cell r="E210" t="str">
            <v>SIIX</v>
          </cell>
          <cell r="F210">
            <v>2.0400000000000001E-2</v>
          </cell>
        </row>
        <row r="211">
          <cell r="B211" t="str">
            <v>113406900X</v>
          </cell>
          <cell r="C211" t="str">
            <v>GRM21BB11H104KA01L</v>
          </cell>
          <cell r="D211" t="str">
            <v>CT201</v>
          </cell>
          <cell r="E211" t="str">
            <v>SIIX</v>
          </cell>
          <cell r="F211">
            <v>9.7999999999999979E-3</v>
          </cell>
        </row>
        <row r="212">
          <cell r="B212" t="str">
            <v>115460603X</v>
          </cell>
          <cell r="C212" t="str">
            <v>DMX26S 32.768KHz 16 Tape</v>
          </cell>
          <cell r="D212" t="str">
            <v>CT680</v>
          </cell>
          <cell r="E212" t="str">
            <v>SIIX</v>
          </cell>
          <cell r="F212">
            <v>0.2717</v>
          </cell>
        </row>
        <row r="213">
          <cell r="B213" t="str">
            <v>112800000T</v>
          </cell>
          <cell r="C213" t="str">
            <v>ERJ6GEYJ000V</v>
          </cell>
          <cell r="D213" t="str">
            <v>CT034</v>
          </cell>
          <cell r="E213" t="str">
            <v>SIIX</v>
          </cell>
          <cell r="F213">
            <v>1.0399999999999997E-3</v>
          </cell>
        </row>
        <row r="214">
          <cell r="B214" t="str">
            <v>112800046T</v>
          </cell>
          <cell r="C214" t="str">
            <v>ERJ6GEYJ2R2V</v>
          </cell>
          <cell r="D214" t="str">
            <v>CT035</v>
          </cell>
          <cell r="E214" t="str">
            <v>SIIX</v>
          </cell>
          <cell r="F214">
            <v>1.0399999999999999E-3</v>
          </cell>
        </row>
        <row r="215">
          <cell r="B215" t="str">
            <v>112800208T</v>
          </cell>
          <cell r="C215" t="str">
            <v>ERJ6GEYJ100V</v>
          </cell>
          <cell r="D215" t="str">
            <v>CT036</v>
          </cell>
          <cell r="E215" t="str">
            <v>SIIX</v>
          </cell>
          <cell r="F215">
            <v>1.0399999999999999E-3</v>
          </cell>
        </row>
        <row r="216">
          <cell r="B216" t="str">
            <v>112800282T</v>
          </cell>
          <cell r="C216" t="str">
            <v>ERJ6GEYJ220V</v>
          </cell>
          <cell r="D216" t="str">
            <v>CT037</v>
          </cell>
          <cell r="E216" t="str">
            <v>SIIX</v>
          </cell>
          <cell r="F216">
            <v>1.0399999999999999E-3</v>
          </cell>
        </row>
        <row r="217">
          <cell r="B217" t="str">
            <v>112800305T</v>
          </cell>
          <cell r="C217" t="str">
            <v>ERJ6GEYJ270V</v>
          </cell>
          <cell r="D217" t="str">
            <v>CT038</v>
          </cell>
          <cell r="E217" t="str">
            <v>SIIX</v>
          </cell>
          <cell r="F217">
            <v>1.0399999999999999E-3</v>
          </cell>
        </row>
        <row r="218">
          <cell r="B218" t="str">
            <v>112800341T</v>
          </cell>
          <cell r="C218" t="str">
            <v>ERJ6GEYJ390V</v>
          </cell>
          <cell r="D218" t="str">
            <v>CT039</v>
          </cell>
          <cell r="E218" t="str">
            <v>SIIX</v>
          </cell>
          <cell r="F218">
            <v>1.0399999999999999E-3</v>
          </cell>
        </row>
        <row r="219">
          <cell r="B219" t="str">
            <v>112800389T</v>
          </cell>
          <cell r="C219" t="str">
            <v>ERJ6GEYJ560V</v>
          </cell>
          <cell r="D219" t="str">
            <v>CT040</v>
          </cell>
          <cell r="E219" t="str">
            <v>SIIX</v>
          </cell>
          <cell r="F219">
            <v>1.0399999999999999E-3</v>
          </cell>
        </row>
        <row r="220">
          <cell r="B220" t="str">
            <v>112800396T</v>
          </cell>
          <cell r="C220" t="str">
            <v>ERJ6GEYJ620V</v>
          </cell>
          <cell r="D220" t="str">
            <v>CT041</v>
          </cell>
          <cell r="E220" t="str">
            <v>SIIX</v>
          </cell>
          <cell r="F220">
            <v>1.0399999999999999E-3</v>
          </cell>
        </row>
        <row r="221">
          <cell r="B221" t="str">
            <v>112800404T</v>
          </cell>
          <cell r="C221" t="str">
            <v>ERJ6GEYJ680V</v>
          </cell>
          <cell r="D221" t="str">
            <v>CT042</v>
          </cell>
          <cell r="E221" t="str">
            <v>SIIX</v>
          </cell>
          <cell r="F221">
            <v>1.0399999999999999E-3</v>
          </cell>
        </row>
        <row r="222">
          <cell r="B222" t="str">
            <v>112800415T</v>
          </cell>
          <cell r="C222" t="str">
            <v>ERJ6GEYJ750V</v>
          </cell>
          <cell r="D222" t="str">
            <v>CT043</v>
          </cell>
          <cell r="E222" t="str">
            <v>SIIX</v>
          </cell>
          <cell r="F222">
            <v>1.0399999999999999E-3</v>
          </cell>
        </row>
        <row r="223">
          <cell r="B223" t="str">
            <v>112800428T</v>
          </cell>
          <cell r="C223" t="str">
            <v>ERJ6GEYJ820V</v>
          </cell>
          <cell r="D223" t="str">
            <v>CT044</v>
          </cell>
          <cell r="E223" t="str">
            <v>SIIX</v>
          </cell>
          <cell r="F223">
            <v>1.0399999999999999E-3</v>
          </cell>
        </row>
        <row r="224">
          <cell r="B224" t="str">
            <v>112800440T</v>
          </cell>
          <cell r="C224" t="str">
            <v>ERJ6GEYJ101V</v>
          </cell>
          <cell r="D224" t="str">
            <v>CT045</v>
          </cell>
          <cell r="E224" t="str">
            <v>SIIX</v>
          </cell>
          <cell r="F224">
            <v>1.0399999999999999E-3</v>
          </cell>
        </row>
        <row r="225">
          <cell r="B225" t="str">
            <v>112800460T</v>
          </cell>
          <cell r="C225" t="str">
            <v>ERJ6GEYJ121V</v>
          </cell>
          <cell r="D225" t="str">
            <v>CT046</v>
          </cell>
          <cell r="E225" t="str">
            <v>SIIX</v>
          </cell>
          <cell r="F225">
            <v>1.0399999999999999E-3</v>
          </cell>
        </row>
        <row r="226">
          <cell r="B226" t="str">
            <v>112800488T</v>
          </cell>
          <cell r="C226" t="str">
            <v>ERJ6GEYJ151V</v>
          </cell>
          <cell r="D226" t="str">
            <v>CT047</v>
          </cell>
          <cell r="E226" t="str">
            <v>SIIX</v>
          </cell>
          <cell r="F226">
            <v>1.0399999999999999E-3</v>
          </cell>
        </row>
        <row r="227">
          <cell r="B227" t="str">
            <v>112800505T</v>
          </cell>
          <cell r="C227" t="str">
            <v>ERJ6GEYJ181V</v>
          </cell>
          <cell r="D227" t="str">
            <v>CT048</v>
          </cell>
          <cell r="E227" t="str">
            <v>SIIX</v>
          </cell>
          <cell r="F227">
            <v>1.0399999999999997E-3</v>
          </cell>
        </row>
        <row r="228">
          <cell r="B228" t="str">
            <v>112800529T</v>
          </cell>
          <cell r="C228" t="str">
            <v>ERJ6GEYJ221V</v>
          </cell>
          <cell r="D228" t="str">
            <v>CT049</v>
          </cell>
          <cell r="E228" t="str">
            <v>SIIX</v>
          </cell>
          <cell r="F228">
            <v>1.0399999999999999E-3</v>
          </cell>
        </row>
        <row r="229">
          <cell r="B229" t="str">
            <v>112800541T</v>
          </cell>
          <cell r="C229" t="str">
            <v>ERJ6GEYJ271V</v>
          </cell>
          <cell r="D229" t="str">
            <v>CT050</v>
          </cell>
          <cell r="E229" t="str">
            <v>SIIX</v>
          </cell>
          <cell r="F229">
            <v>1.0399999999999999E-3</v>
          </cell>
        </row>
        <row r="230">
          <cell r="B230" t="str">
            <v>112800561T</v>
          </cell>
          <cell r="C230" t="str">
            <v>ERJ6GEYJ331V</v>
          </cell>
          <cell r="D230" t="str">
            <v>CT051</v>
          </cell>
          <cell r="E230" t="str">
            <v>SIIX</v>
          </cell>
          <cell r="F230">
            <v>1.0399999999999999E-3</v>
          </cell>
        </row>
        <row r="231">
          <cell r="B231" t="str">
            <v>112800589T</v>
          </cell>
          <cell r="C231" t="str">
            <v>ERJ6GEYJ391V</v>
          </cell>
          <cell r="D231" t="str">
            <v>CT052</v>
          </cell>
          <cell r="E231" t="str">
            <v>SIIX</v>
          </cell>
          <cell r="F231">
            <v>1.0399999999999999E-3</v>
          </cell>
        </row>
        <row r="232">
          <cell r="B232" t="str">
            <v>112800608T</v>
          </cell>
          <cell r="C232" t="str">
            <v>ERJ6GEYJ471V</v>
          </cell>
          <cell r="D232" t="str">
            <v>CT053</v>
          </cell>
          <cell r="E232" t="str">
            <v>SIIX</v>
          </cell>
          <cell r="F232">
            <v>1.0399999999999999E-3</v>
          </cell>
        </row>
        <row r="233">
          <cell r="B233" t="str">
            <v>112800622T</v>
          </cell>
          <cell r="C233" t="str">
            <v>ERJ6GEYJ561V</v>
          </cell>
          <cell r="D233" t="str">
            <v>CT054</v>
          </cell>
          <cell r="E233" t="str">
            <v>SIIX</v>
          </cell>
          <cell r="F233">
            <v>1.0399999999999999E-3</v>
          </cell>
        </row>
        <row r="234">
          <cell r="B234" t="str">
            <v>112800644T</v>
          </cell>
          <cell r="C234" t="str">
            <v>ERJ6GEYJ681V</v>
          </cell>
          <cell r="D234" t="str">
            <v>CT055</v>
          </cell>
          <cell r="E234" t="str">
            <v>SIIX</v>
          </cell>
          <cell r="F234">
            <v>1.0399999999999999E-3</v>
          </cell>
        </row>
        <row r="235">
          <cell r="B235" t="str">
            <v>112800664T</v>
          </cell>
          <cell r="C235" t="str">
            <v>ERJ6GEYJ821V</v>
          </cell>
          <cell r="D235" t="str">
            <v>CT056</v>
          </cell>
          <cell r="E235" t="str">
            <v>SIIX</v>
          </cell>
          <cell r="F235">
            <v>1.0399999999999999E-3</v>
          </cell>
        </row>
        <row r="236">
          <cell r="B236" t="str">
            <v>112800682T</v>
          </cell>
          <cell r="C236" t="str">
            <v>ERJ6GEYJ102V</v>
          </cell>
          <cell r="D236" t="str">
            <v>CT057</v>
          </cell>
          <cell r="E236" t="str">
            <v>SIIX</v>
          </cell>
          <cell r="F236">
            <v>1.0399999999999999E-3</v>
          </cell>
        </row>
        <row r="237">
          <cell r="B237" t="str">
            <v>112800703T</v>
          </cell>
          <cell r="C237" t="str">
            <v>ERJ6GEYJ122V</v>
          </cell>
          <cell r="D237" t="str">
            <v>CT058</v>
          </cell>
          <cell r="E237" t="str">
            <v>SIIX</v>
          </cell>
          <cell r="F237">
            <v>1.0399999999999999E-3</v>
          </cell>
        </row>
        <row r="238">
          <cell r="B238" t="str">
            <v>112800727T</v>
          </cell>
          <cell r="C238" t="str">
            <v>ERJ6GEYJ152V</v>
          </cell>
          <cell r="D238" t="str">
            <v>CT059</v>
          </cell>
          <cell r="E238" t="str">
            <v>SIIX</v>
          </cell>
          <cell r="F238">
            <v>1.0399999999999999E-3</v>
          </cell>
        </row>
        <row r="239">
          <cell r="B239" t="str">
            <v>112800749T</v>
          </cell>
          <cell r="C239" t="str">
            <v>ERJ6GEYJ182V</v>
          </cell>
          <cell r="D239" t="str">
            <v>CT060</v>
          </cell>
          <cell r="E239" t="str">
            <v>SIIX</v>
          </cell>
          <cell r="F239">
            <v>1.0399999999999999E-3</v>
          </cell>
        </row>
        <row r="240">
          <cell r="B240" t="str">
            <v>112800769T</v>
          </cell>
          <cell r="C240" t="str">
            <v>ERJ6GEYJ222V</v>
          </cell>
          <cell r="D240" t="str">
            <v>CT061</v>
          </cell>
          <cell r="E240" t="str">
            <v>SIIX</v>
          </cell>
          <cell r="F240">
            <v>1.0399999999999999E-3</v>
          </cell>
        </row>
        <row r="241">
          <cell r="B241" t="str">
            <v>112800787T</v>
          </cell>
          <cell r="C241" t="str">
            <v>ERJ6GEYJ272V</v>
          </cell>
          <cell r="D241" t="str">
            <v>CT062</v>
          </cell>
          <cell r="E241" t="str">
            <v>SIIX</v>
          </cell>
          <cell r="F241">
            <v>1.0399999999999999E-3</v>
          </cell>
        </row>
        <row r="242">
          <cell r="B242" t="str">
            <v>112800794T</v>
          </cell>
          <cell r="C242" t="str">
            <v>ERJ6GEYJ302V</v>
          </cell>
          <cell r="D242" t="str">
            <v>CT063</v>
          </cell>
          <cell r="E242" t="str">
            <v>SIIX</v>
          </cell>
          <cell r="F242">
            <v>1.0399999999999999E-3</v>
          </cell>
        </row>
        <row r="243">
          <cell r="B243" t="str">
            <v>112800800T</v>
          </cell>
          <cell r="C243" t="str">
            <v>ERJ6GEYJ332V</v>
          </cell>
          <cell r="D243" t="str">
            <v>CT064</v>
          </cell>
          <cell r="E243" t="str">
            <v>SIIX</v>
          </cell>
          <cell r="F243">
            <v>1.0399999999999999E-3</v>
          </cell>
        </row>
        <row r="244">
          <cell r="B244" t="str">
            <v>112800824T</v>
          </cell>
          <cell r="C244" t="str">
            <v>ERJ6GEYJ392V</v>
          </cell>
          <cell r="D244" t="str">
            <v>CT065</v>
          </cell>
          <cell r="E244" t="str">
            <v>SIIX</v>
          </cell>
          <cell r="F244">
            <v>1.0399999999999999E-3</v>
          </cell>
        </row>
        <row r="245">
          <cell r="B245" t="str">
            <v>112800846T</v>
          </cell>
          <cell r="C245" t="str">
            <v>ERJ6GEYJ472V</v>
          </cell>
          <cell r="D245" t="str">
            <v>CT066</v>
          </cell>
          <cell r="E245" t="str">
            <v>SIIX</v>
          </cell>
          <cell r="F245">
            <v>1.0399999999999999E-3</v>
          </cell>
        </row>
        <row r="246">
          <cell r="B246" t="str">
            <v>112800866T</v>
          </cell>
          <cell r="C246" t="str">
            <v>ERJ6GEYJ562V</v>
          </cell>
          <cell r="D246" t="str">
            <v>CT067</v>
          </cell>
          <cell r="E246" t="str">
            <v>SIIX</v>
          </cell>
          <cell r="F246">
            <v>1.0399999999999999E-3</v>
          </cell>
        </row>
        <row r="247">
          <cell r="B247" t="str">
            <v>112800884T</v>
          </cell>
          <cell r="C247" t="str">
            <v>ERJ6GEYJ682V</v>
          </cell>
          <cell r="D247" t="str">
            <v>CT068</v>
          </cell>
          <cell r="E247" t="str">
            <v>SIIX</v>
          </cell>
          <cell r="F247">
            <v>1.0399999999999997E-3</v>
          </cell>
        </row>
        <row r="248">
          <cell r="B248" t="str">
            <v>112800909T</v>
          </cell>
          <cell r="C248" t="str">
            <v>ERJ6GEYJ822V</v>
          </cell>
          <cell r="D248" t="str">
            <v>CT069</v>
          </cell>
          <cell r="E248" t="str">
            <v>SIIX</v>
          </cell>
          <cell r="F248">
            <v>1.0399999999999999E-3</v>
          </cell>
        </row>
        <row r="249">
          <cell r="B249" t="str">
            <v>112800923T</v>
          </cell>
          <cell r="C249" t="str">
            <v>ERJ6GEYJ103V</v>
          </cell>
          <cell r="D249" t="str">
            <v>CT070</v>
          </cell>
          <cell r="E249" t="str">
            <v>SIIX</v>
          </cell>
          <cell r="F249">
            <v>1.0399999999999997E-3</v>
          </cell>
        </row>
        <row r="250">
          <cell r="B250" t="str">
            <v>112800945T</v>
          </cell>
          <cell r="C250" t="str">
            <v>ERJ6GEYJ123V</v>
          </cell>
          <cell r="D250" t="str">
            <v>CT071</v>
          </cell>
          <cell r="E250" t="str">
            <v>SIIX</v>
          </cell>
          <cell r="F250">
            <v>1.0399999999999999E-3</v>
          </cell>
        </row>
        <row r="251">
          <cell r="B251" t="str">
            <v>112800965T</v>
          </cell>
          <cell r="C251" t="str">
            <v>ERJ6GEYJ153V</v>
          </cell>
          <cell r="D251" t="str">
            <v>CT072</v>
          </cell>
          <cell r="E251" t="str">
            <v>SIIX</v>
          </cell>
          <cell r="F251">
            <v>1.0399999999999999E-3</v>
          </cell>
        </row>
        <row r="252">
          <cell r="B252" t="str">
            <v>112800983T</v>
          </cell>
          <cell r="C252" t="str">
            <v>ERJ6GEYJ183V</v>
          </cell>
          <cell r="D252" t="str">
            <v>CT073</v>
          </cell>
          <cell r="E252" t="str">
            <v>SIIX</v>
          </cell>
          <cell r="F252">
            <v>1.0399999999999997E-3</v>
          </cell>
        </row>
        <row r="253">
          <cell r="B253" t="str">
            <v>112800990T</v>
          </cell>
          <cell r="C253" t="str">
            <v>ERJ6GEYJ203V</v>
          </cell>
          <cell r="D253" t="str">
            <v>CT074</v>
          </cell>
          <cell r="E253" t="str">
            <v>SIIX</v>
          </cell>
          <cell r="F253">
            <v>1.0399999999999999E-3</v>
          </cell>
        </row>
        <row r="254">
          <cell r="B254" t="str">
            <v>112801009T</v>
          </cell>
          <cell r="C254" t="str">
            <v>ERJ6GEYJ223V</v>
          </cell>
          <cell r="D254" t="str">
            <v>CT075</v>
          </cell>
          <cell r="E254" t="str">
            <v>SIIX</v>
          </cell>
          <cell r="F254">
            <v>1.0399999999999999E-3</v>
          </cell>
        </row>
        <row r="255">
          <cell r="B255" t="str">
            <v>112801023T</v>
          </cell>
          <cell r="C255" t="str">
            <v>ERJ6GEYJ273V</v>
          </cell>
          <cell r="D255" t="str">
            <v>CT076</v>
          </cell>
          <cell r="E255" t="str">
            <v>SIIX</v>
          </cell>
          <cell r="F255">
            <v>1.0399999999999999E-3</v>
          </cell>
        </row>
        <row r="256">
          <cell r="B256" t="str">
            <v>112801045T</v>
          </cell>
          <cell r="C256" t="str">
            <v>ERJ6GEYJ333V</v>
          </cell>
          <cell r="D256" t="str">
            <v>CT077</v>
          </cell>
          <cell r="E256" t="str">
            <v>SIIX</v>
          </cell>
          <cell r="F256">
            <v>1.0399999999999999E-3</v>
          </cell>
        </row>
        <row r="257">
          <cell r="B257" t="str">
            <v>112801065T</v>
          </cell>
          <cell r="C257" t="str">
            <v>ERJ6GEYJ393V</v>
          </cell>
          <cell r="D257" t="str">
            <v>CT078</v>
          </cell>
          <cell r="E257" t="str">
            <v>SIIX</v>
          </cell>
          <cell r="F257">
            <v>1.0399999999999999E-3</v>
          </cell>
        </row>
        <row r="258">
          <cell r="B258" t="str">
            <v>112801083T</v>
          </cell>
          <cell r="C258" t="str">
            <v>ERJ6GEYJ473V</v>
          </cell>
          <cell r="D258" t="str">
            <v>CT079</v>
          </cell>
          <cell r="E258" t="str">
            <v>SIIX</v>
          </cell>
          <cell r="F258">
            <v>1.0399999999999997E-3</v>
          </cell>
        </row>
        <row r="259">
          <cell r="B259" t="str">
            <v>112801102T</v>
          </cell>
          <cell r="C259" t="str">
            <v>ERJ6GEYJ563V</v>
          </cell>
          <cell r="D259" t="str">
            <v>CT080</v>
          </cell>
          <cell r="E259" t="str">
            <v>SIIX</v>
          </cell>
          <cell r="F259">
            <v>1.0399999999999999E-3</v>
          </cell>
        </row>
        <row r="260">
          <cell r="B260" t="str">
            <v>112801126T</v>
          </cell>
          <cell r="C260" t="str">
            <v>ERJ6GEYJ683V</v>
          </cell>
          <cell r="D260" t="str">
            <v>CT081</v>
          </cell>
          <cell r="E260" t="str">
            <v>SIIX</v>
          </cell>
          <cell r="F260">
            <v>1.0399999999999999E-3</v>
          </cell>
        </row>
        <row r="261">
          <cell r="B261" t="str">
            <v>112801148T</v>
          </cell>
          <cell r="C261" t="str">
            <v>ERJ6GEYJ823V</v>
          </cell>
          <cell r="D261" t="str">
            <v>CT082</v>
          </cell>
          <cell r="E261" t="str">
            <v>SIIX</v>
          </cell>
          <cell r="F261">
            <v>1.0399999999999999E-3</v>
          </cell>
        </row>
        <row r="262">
          <cell r="B262" t="str">
            <v>112801168T</v>
          </cell>
          <cell r="C262" t="str">
            <v>ERJ6GEYJ104V</v>
          </cell>
          <cell r="D262" t="str">
            <v>CT083</v>
          </cell>
          <cell r="E262" t="str">
            <v>SIIX</v>
          </cell>
          <cell r="F262">
            <v>1.0399999999999999E-3</v>
          </cell>
        </row>
        <row r="263">
          <cell r="B263" t="str">
            <v>112801207T</v>
          </cell>
          <cell r="C263" t="str">
            <v>ERJ6GEYJ154V</v>
          </cell>
          <cell r="D263" t="str">
            <v>CT084</v>
          </cell>
          <cell r="E263" t="str">
            <v>SIIX</v>
          </cell>
          <cell r="F263">
            <v>1.0399999999999999E-3</v>
          </cell>
        </row>
        <row r="264">
          <cell r="B264" t="str">
            <v>112801221T</v>
          </cell>
          <cell r="C264" t="str">
            <v>ERJ6GEYJ184V</v>
          </cell>
          <cell r="D264" t="str">
            <v>CT085</v>
          </cell>
          <cell r="E264" t="str">
            <v>SIIX</v>
          </cell>
          <cell r="F264">
            <v>1.0399999999999999E-3</v>
          </cell>
        </row>
        <row r="265">
          <cell r="B265" t="str">
            <v>112801243T</v>
          </cell>
          <cell r="C265" t="str">
            <v>ERJ6GEYJ224V</v>
          </cell>
          <cell r="D265" t="str">
            <v>CT086</v>
          </cell>
          <cell r="E265" t="str">
            <v>SIIX</v>
          </cell>
          <cell r="F265">
            <v>1.0399999999999999E-3</v>
          </cell>
        </row>
        <row r="266">
          <cell r="B266" t="str">
            <v>112801263T</v>
          </cell>
          <cell r="C266" t="str">
            <v>ERJ6GEYJ274V</v>
          </cell>
          <cell r="D266" t="str">
            <v>CT087</v>
          </cell>
          <cell r="E266" t="str">
            <v>SIIX</v>
          </cell>
          <cell r="F266">
            <v>1.0399999999999999E-3</v>
          </cell>
        </row>
        <row r="267">
          <cell r="B267" t="str">
            <v>112801304T</v>
          </cell>
          <cell r="C267" t="str">
            <v>ERJ6GEYJ394V</v>
          </cell>
          <cell r="D267" t="str">
            <v>CT088</v>
          </cell>
          <cell r="E267" t="str">
            <v>SIIX</v>
          </cell>
          <cell r="F267">
            <v>1.0399999999999999E-3</v>
          </cell>
        </row>
        <row r="268">
          <cell r="B268" t="str">
            <v>112801328T</v>
          </cell>
          <cell r="C268" t="str">
            <v>ERJ6GEYJ474V</v>
          </cell>
          <cell r="D268" t="str">
            <v>CT089</v>
          </cell>
          <cell r="E268" t="str">
            <v>SIIX</v>
          </cell>
          <cell r="F268">
            <v>1.0399999999999999E-3</v>
          </cell>
        </row>
        <row r="269">
          <cell r="B269" t="str">
            <v>112801340T</v>
          </cell>
          <cell r="C269" t="str">
            <v>ERJ6GEYJ564V</v>
          </cell>
          <cell r="D269" t="str">
            <v>CT090</v>
          </cell>
          <cell r="E269" t="str">
            <v>SIIX</v>
          </cell>
          <cell r="F269">
            <v>1.0399999999999999E-3</v>
          </cell>
        </row>
        <row r="270">
          <cell r="B270" t="str">
            <v>112801403T</v>
          </cell>
          <cell r="C270" t="str">
            <v>ERJ6GEYJ105V</v>
          </cell>
          <cell r="D270" t="str">
            <v>CT091</v>
          </cell>
          <cell r="E270" t="str">
            <v>SIIX</v>
          </cell>
          <cell r="F270">
            <v>1.0399999999999999E-3</v>
          </cell>
        </row>
        <row r="271">
          <cell r="B271" t="str">
            <v>112802244T</v>
          </cell>
          <cell r="C271" t="str">
            <v>ERJ6ENF1001V</v>
          </cell>
          <cell r="D271" t="str">
            <v>CT092</v>
          </cell>
          <cell r="E271" t="str">
            <v>SIIX</v>
          </cell>
          <cell r="F271">
            <v>1.0399999999999999E-3</v>
          </cell>
        </row>
        <row r="272">
          <cell r="B272" t="str">
            <v>112802488T</v>
          </cell>
          <cell r="C272" t="str">
            <v>ERJ6ENF1002V</v>
          </cell>
          <cell r="D272" t="str">
            <v>CT093</v>
          </cell>
          <cell r="E272" t="str">
            <v>SIIX</v>
          </cell>
          <cell r="F272">
            <v>1.0399999999999999E-3</v>
          </cell>
        </row>
        <row r="273">
          <cell r="B273" t="str">
            <v>112802664T</v>
          </cell>
          <cell r="C273" t="str">
            <v>ERJ6ENF5602V</v>
          </cell>
          <cell r="D273" t="str">
            <v>CT094</v>
          </cell>
          <cell r="E273" t="str">
            <v>SIIX</v>
          </cell>
          <cell r="F273">
            <v>1.0399999999999999E-3</v>
          </cell>
        </row>
        <row r="274">
          <cell r="B274" t="str">
            <v>112803003X</v>
          </cell>
          <cell r="C274" t="str">
            <v>ERJ3GEYJ000V</v>
          </cell>
          <cell r="D274" t="str">
            <v>CT095</v>
          </cell>
          <cell r="E274" t="str">
            <v>SIIX</v>
          </cell>
          <cell r="F274">
            <v>1.0399999999999999E-3</v>
          </cell>
        </row>
        <row r="275">
          <cell r="B275" t="str">
            <v>112803212X</v>
          </cell>
          <cell r="C275" t="str">
            <v>ERJ3GEYJ220V</v>
          </cell>
          <cell r="D275" t="str">
            <v>CT096</v>
          </cell>
          <cell r="E275" t="str">
            <v>SIIX</v>
          </cell>
          <cell r="F275">
            <v>1.0399999999999999E-3</v>
          </cell>
        </row>
        <row r="276">
          <cell r="B276" t="str">
            <v>112803292X</v>
          </cell>
          <cell r="C276" t="str">
            <v>ERJ3GEYJ470V</v>
          </cell>
          <cell r="D276" t="str">
            <v>CT097</v>
          </cell>
          <cell r="E276" t="str">
            <v>SIIX</v>
          </cell>
          <cell r="F276">
            <v>1.0399999999999999E-3</v>
          </cell>
        </row>
        <row r="277">
          <cell r="B277" t="str">
            <v>112803337X</v>
          </cell>
          <cell r="C277" t="str">
            <v>ERJ3GEYJ680V</v>
          </cell>
          <cell r="D277" t="str">
            <v>CT098</v>
          </cell>
          <cell r="E277" t="str">
            <v>SIIX</v>
          </cell>
          <cell r="F277">
            <v>1.0399999999999999E-3</v>
          </cell>
        </row>
        <row r="278">
          <cell r="B278" t="str">
            <v>112803377X</v>
          </cell>
          <cell r="C278" t="str">
            <v>ERJ3GEYJ101V</v>
          </cell>
          <cell r="D278" t="str">
            <v>CT099</v>
          </cell>
          <cell r="E278" t="str">
            <v>SIIX</v>
          </cell>
          <cell r="F278">
            <v>1.0399999999999999E-3</v>
          </cell>
        </row>
        <row r="279">
          <cell r="B279" t="str">
            <v>112803399X</v>
          </cell>
          <cell r="C279" t="str">
            <v>ERJ3GEYJ121V</v>
          </cell>
          <cell r="D279" t="str">
            <v>CT100</v>
          </cell>
          <cell r="E279" t="str">
            <v>SIIX</v>
          </cell>
          <cell r="F279">
            <v>1.0399999999999999E-3</v>
          </cell>
        </row>
        <row r="280">
          <cell r="B280" t="str">
            <v>112803418X</v>
          </cell>
          <cell r="C280" t="str">
            <v>ERJ3GEYJ151V</v>
          </cell>
          <cell r="D280" t="str">
            <v>CT101</v>
          </cell>
          <cell r="E280" t="str">
            <v>SIIX</v>
          </cell>
          <cell r="F280">
            <v>1.0399999999999999E-3</v>
          </cell>
        </row>
        <row r="281">
          <cell r="B281" t="str">
            <v>112803452X</v>
          </cell>
          <cell r="C281" t="str">
            <v>ERJ3GEYJ221V</v>
          </cell>
          <cell r="D281" t="str">
            <v>CT102</v>
          </cell>
          <cell r="E281" t="str">
            <v>SIIX</v>
          </cell>
          <cell r="F281">
            <v>1.0399999999999999E-3</v>
          </cell>
        </row>
        <row r="282">
          <cell r="B282" t="str">
            <v>112803498X</v>
          </cell>
          <cell r="C282" t="str">
            <v>ERJ3GEYJ331V</v>
          </cell>
          <cell r="D282" t="str">
            <v>CT103</v>
          </cell>
          <cell r="E282" t="str">
            <v>SIIX</v>
          </cell>
          <cell r="F282">
            <v>1.0399999999999999E-3</v>
          </cell>
        </row>
        <row r="283">
          <cell r="B283" t="str">
            <v>112803519X</v>
          </cell>
          <cell r="C283" t="str">
            <v>ERJ3GEYJ391V</v>
          </cell>
          <cell r="D283" t="str">
            <v>CT104</v>
          </cell>
          <cell r="E283" t="str">
            <v>SIIX</v>
          </cell>
          <cell r="F283">
            <v>1.0399999999999999E-3</v>
          </cell>
        </row>
        <row r="284">
          <cell r="B284" t="str">
            <v>112803537X</v>
          </cell>
          <cell r="C284" t="str">
            <v>ERJ3GEYJ471V</v>
          </cell>
          <cell r="D284" t="str">
            <v>CT105</v>
          </cell>
          <cell r="E284" t="str">
            <v>SIIX</v>
          </cell>
          <cell r="F284">
            <v>1.0399999999999999E-3</v>
          </cell>
        </row>
        <row r="285">
          <cell r="B285" t="str">
            <v>112803553X</v>
          </cell>
          <cell r="C285" t="str">
            <v>ERJ3GEYJ561V</v>
          </cell>
          <cell r="D285" t="str">
            <v>CT106</v>
          </cell>
          <cell r="E285" t="str">
            <v>SIIX</v>
          </cell>
          <cell r="F285">
            <v>1.0399999999999999E-3</v>
          </cell>
        </row>
        <row r="286">
          <cell r="B286" t="str">
            <v>112803577X</v>
          </cell>
          <cell r="C286" t="str">
            <v>ERJ3GEYJ681V</v>
          </cell>
          <cell r="D286" t="str">
            <v>CT107</v>
          </cell>
          <cell r="E286" t="str">
            <v>SIIX</v>
          </cell>
          <cell r="F286">
            <v>1.0399999999999997E-3</v>
          </cell>
        </row>
        <row r="287">
          <cell r="B287" t="str">
            <v>112803599X</v>
          </cell>
          <cell r="C287" t="str">
            <v>ERJ3GEYJ821V</v>
          </cell>
          <cell r="D287" t="str">
            <v>CT108</v>
          </cell>
          <cell r="E287" t="str">
            <v>SIIX</v>
          </cell>
          <cell r="F287">
            <v>1.0399999999999999E-3</v>
          </cell>
        </row>
        <row r="288">
          <cell r="B288" t="str">
            <v>112803612X</v>
          </cell>
          <cell r="C288" t="str">
            <v>ERJ3GEYJ102V</v>
          </cell>
          <cell r="D288" t="str">
            <v>CT109</v>
          </cell>
          <cell r="E288" t="str">
            <v>SIIX</v>
          </cell>
          <cell r="F288">
            <v>1.0399999999999999E-3</v>
          </cell>
        </row>
        <row r="289">
          <cell r="B289" t="str">
            <v>112803656X</v>
          </cell>
          <cell r="C289" t="str">
            <v>ERJ3GEYJ152V</v>
          </cell>
          <cell r="D289" t="str">
            <v>CT110</v>
          </cell>
          <cell r="E289" t="str">
            <v>SIIX</v>
          </cell>
          <cell r="F289">
            <v>1.0399999999999999E-3</v>
          </cell>
        </row>
        <row r="290">
          <cell r="B290" t="str">
            <v>112803670X</v>
          </cell>
          <cell r="C290" t="str">
            <v>ERJ3GEYJ182V</v>
          </cell>
          <cell r="D290" t="str">
            <v>CT111</v>
          </cell>
          <cell r="E290" t="str">
            <v>SIIX</v>
          </cell>
          <cell r="F290">
            <v>1.0400000000000001E-3</v>
          </cell>
        </row>
        <row r="291">
          <cell r="B291" t="str">
            <v>112803692X</v>
          </cell>
          <cell r="C291" t="str">
            <v>ERJ3GEYJ222V</v>
          </cell>
          <cell r="D291" t="str">
            <v>CT112</v>
          </cell>
          <cell r="E291" t="str">
            <v>SIIX</v>
          </cell>
          <cell r="F291">
            <v>1.0399999999999997E-3</v>
          </cell>
        </row>
        <row r="292">
          <cell r="B292" t="str">
            <v>112803735X</v>
          </cell>
          <cell r="C292" t="str">
            <v>ERJ3GEYJ332V</v>
          </cell>
          <cell r="D292" t="str">
            <v>CT113</v>
          </cell>
          <cell r="E292" t="str">
            <v>SIIX</v>
          </cell>
          <cell r="F292">
            <v>1.0399999999999999E-3</v>
          </cell>
        </row>
        <row r="293">
          <cell r="B293" t="str">
            <v>112803751X</v>
          </cell>
          <cell r="C293" t="str">
            <v>ERJ3GEYJ392V</v>
          </cell>
          <cell r="D293" t="str">
            <v>CT114</v>
          </cell>
          <cell r="E293" t="str">
            <v>SIIX</v>
          </cell>
          <cell r="F293">
            <v>1.0399999999999999E-3</v>
          </cell>
        </row>
        <row r="294">
          <cell r="B294" t="str">
            <v>112803775X</v>
          </cell>
          <cell r="C294" t="str">
            <v>ERJ3GEYJ472V</v>
          </cell>
          <cell r="D294" t="str">
            <v>CT115</v>
          </cell>
          <cell r="E294" t="str">
            <v>SIIX</v>
          </cell>
          <cell r="F294">
            <v>1.0399999999999999E-3</v>
          </cell>
        </row>
        <row r="295">
          <cell r="B295" t="str">
            <v>112803797X</v>
          </cell>
          <cell r="C295" t="str">
            <v>ERJ3GEYJ562V</v>
          </cell>
          <cell r="D295" t="str">
            <v>CT116</v>
          </cell>
          <cell r="E295" t="str">
            <v>SIIX</v>
          </cell>
          <cell r="F295">
            <v>1.0399999999999999E-3</v>
          </cell>
        </row>
        <row r="296">
          <cell r="B296" t="str">
            <v>112803858X</v>
          </cell>
          <cell r="C296" t="str">
            <v>ERJ3GEYJ103V</v>
          </cell>
          <cell r="D296" t="str">
            <v>CT117</v>
          </cell>
          <cell r="E296" t="str">
            <v>SIIX</v>
          </cell>
          <cell r="F296">
            <v>1.0399999999999999E-3</v>
          </cell>
        </row>
        <row r="297">
          <cell r="B297" t="str">
            <v>112803872X</v>
          </cell>
          <cell r="C297" t="str">
            <v>ERJ3GEYJ123V</v>
          </cell>
          <cell r="D297" t="str">
            <v>CT118</v>
          </cell>
          <cell r="E297" t="str">
            <v>SIIX</v>
          </cell>
          <cell r="F297">
            <v>1.0399999999999999E-3</v>
          </cell>
        </row>
        <row r="298">
          <cell r="B298" t="str">
            <v>112803894X</v>
          </cell>
          <cell r="C298" t="str">
            <v>ERJ3GEYJ153V</v>
          </cell>
          <cell r="D298" t="str">
            <v>CT119</v>
          </cell>
          <cell r="E298" t="str">
            <v>SIIX</v>
          </cell>
          <cell r="F298">
            <v>1.0399999999999999E-3</v>
          </cell>
        </row>
        <row r="299">
          <cell r="B299" t="str">
            <v>112803913X</v>
          </cell>
          <cell r="C299" t="str">
            <v>ERJ3GEYJ183V</v>
          </cell>
          <cell r="D299" t="str">
            <v>CT120</v>
          </cell>
          <cell r="E299" t="str">
            <v>SIIX</v>
          </cell>
          <cell r="F299">
            <v>1.0399999999999999E-3</v>
          </cell>
        </row>
        <row r="300">
          <cell r="B300" t="str">
            <v>112803931X</v>
          </cell>
          <cell r="C300" t="str">
            <v>ERJ3GEYJ223V</v>
          </cell>
          <cell r="D300" t="str">
            <v>CT121</v>
          </cell>
          <cell r="E300" t="str">
            <v>SIIX</v>
          </cell>
          <cell r="F300">
            <v>1.0399999999999999E-3</v>
          </cell>
        </row>
        <row r="301">
          <cell r="B301" t="str">
            <v>112803957X</v>
          </cell>
          <cell r="C301" t="str">
            <v>ERJ3GEYJ273V</v>
          </cell>
          <cell r="D301" t="str">
            <v>CT122</v>
          </cell>
          <cell r="E301" t="str">
            <v>SIIX</v>
          </cell>
          <cell r="F301">
            <v>1.0399999999999999E-3</v>
          </cell>
        </row>
        <row r="302">
          <cell r="B302" t="str">
            <v>112803968X</v>
          </cell>
          <cell r="C302" t="str">
            <v>ERJ3GEYJ303V</v>
          </cell>
          <cell r="D302" t="str">
            <v>CT123</v>
          </cell>
          <cell r="E302" t="str">
            <v>SIIX</v>
          </cell>
          <cell r="F302">
            <v>1.0399999999999999E-3</v>
          </cell>
        </row>
        <row r="303">
          <cell r="B303" t="str">
            <v>112803971X</v>
          </cell>
          <cell r="C303" t="str">
            <v>ERJ3GEYJ333V</v>
          </cell>
          <cell r="D303" t="str">
            <v>CT124</v>
          </cell>
          <cell r="E303" t="str">
            <v>SIIX</v>
          </cell>
          <cell r="F303">
            <v>1.0399999999999999E-3</v>
          </cell>
        </row>
        <row r="304">
          <cell r="B304" t="str">
            <v>112804019X</v>
          </cell>
          <cell r="C304" t="str">
            <v>ERJ3GEYJ473V</v>
          </cell>
          <cell r="D304" t="str">
            <v>CT125</v>
          </cell>
          <cell r="E304" t="str">
            <v>SIIX</v>
          </cell>
          <cell r="F304">
            <v>1.0399999999999999E-3</v>
          </cell>
        </row>
        <row r="305">
          <cell r="B305" t="str">
            <v>112804099X</v>
          </cell>
          <cell r="C305" t="str">
            <v>ERJ3GEYJ104V</v>
          </cell>
          <cell r="D305" t="str">
            <v>CT126</v>
          </cell>
          <cell r="E305" t="str">
            <v>SIIX</v>
          </cell>
          <cell r="F305">
            <v>1.0399999999999999E-3</v>
          </cell>
        </row>
        <row r="306">
          <cell r="B306" t="str">
            <v>112804217X</v>
          </cell>
          <cell r="C306" t="str">
            <v>ERJ3GEYJ334V</v>
          </cell>
          <cell r="D306" t="str">
            <v>CT127</v>
          </cell>
          <cell r="E306" t="str">
            <v>SIIX</v>
          </cell>
          <cell r="F306">
            <v>1.0399999999999999E-3</v>
          </cell>
        </row>
        <row r="307">
          <cell r="B307" t="str">
            <v>112804251X</v>
          </cell>
          <cell r="C307" t="str">
            <v>ERJ3GEYJ474V</v>
          </cell>
          <cell r="D307" t="str">
            <v>CT128</v>
          </cell>
          <cell r="E307" t="str">
            <v>SIIX</v>
          </cell>
          <cell r="F307">
            <v>1.0399999999999999E-3</v>
          </cell>
        </row>
        <row r="308">
          <cell r="B308" t="str">
            <v>112804332X</v>
          </cell>
          <cell r="C308" t="str">
            <v>ERJ3GEYJ105V</v>
          </cell>
          <cell r="D308" t="str">
            <v>CT129</v>
          </cell>
          <cell r="E308" t="str">
            <v>SIIX</v>
          </cell>
          <cell r="F308">
            <v>1.0399999999999999E-3</v>
          </cell>
        </row>
        <row r="309">
          <cell r="B309" t="str">
            <v>112804606X</v>
          </cell>
          <cell r="C309" t="str">
            <v>ERJ3RBD153V</v>
          </cell>
          <cell r="D309" t="str">
            <v>CT130</v>
          </cell>
          <cell r="E309" t="str">
            <v>SIIX</v>
          </cell>
          <cell r="F309">
            <v>5.7999999999999996E-3</v>
          </cell>
        </row>
        <row r="310">
          <cell r="B310" t="str">
            <v>112804642X</v>
          </cell>
          <cell r="C310" t="str">
            <v>ERJ12YJ391U</v>
          </cell>
          <cell r="D310" t="str">
            <v>CT131</v>
          </cell>
          <cell r="E310" t="str">
            <v>SIIX</v>
          </cell>
          <cell r="F310">
            <v>1.8599999999999998E-2</v>
          </cell>
        </row>
        <row r="311">
          <cell r="B311" t="str">
            <v>112804651X</v>
          </cell>
          <cell r="C311" t="str">
            <v>ERJ12YJ682U</v>
          </cell>
          <cell r="D311" t="str">
            <v>CT132</v>
          </cell>
          <cell r="E311" t="str">
            <v>SIIX</v>
          </cell>
          <cell r="F311">
            <v>1.8599999999999998E-2</v>
          </cell>
        </row>
        <row r="312">
          <cell r="B312" t="str">
            <v>112804662X</v>
          </cell>
          <cell r="C312" t="str">
            <v>ERJ12YJ822U</v>
          </cell>
          <cell r="D312" t="str">
            <v>CT133</v>
          </cell>
          <cell r="E312" t="str">
            <v>SIIX</v>
          </cell>
          <cell r="F312">
            <v>1.8599999999999998E-2</v>
          </cell>
        </row>
        <row r="313">
          <cell r="B313" t="str">
            <v>112806088X</v>
          </cell>
          <cell r="C313" t="str">
            <v>RK73K2ETD821J</v>
          </cell>
          <cell r="D313" t="str">
            <v>CT134</v>
          </cell>
          <cell r="E313" t="str">
            <v>SIIX</v>
          </cell>
          <cell r="F313">
            <v>1.09E-2</v>
          </cell>
        </row>
        <row r="314">
          <cell r="B314" t="str">
            <v>112804680X</v>
          </cell>
          <cell r="C314" t="str">
            <v>ERJ12YJ392U</v>
          </cell>
          <cell r="D314" t="str">
            <v>CT135</v>
          </cell>
          <cell r="E314" t="str">
            <v>SIIX</v>
          </cell>
          <cell r="F314">
            <v>1.8599999999999998E-2</v>
          </cell>
        </row>
        <row r="315">
          <cell r="B315" t="str">
            <v>112806095X</v>
          </cell>
          <cell r="C315" t="str">
            <v>RK73K2ETD562J</v>
          </cell>
          <cell r="D315" t="str">
            <v>CT136</v>
          </cell>
          <cell r="E315" t="str">
            <v>SIIX</v>
          </cell>
          <cell r="F315">
            <v>1.09E-2</v>
          </cell>
        </row>
        <row r="316">
          <cell r="B316" t="str">
            <v>112806107X</v>
          </cell>
          <cell r="C316" t="str">
            <v>RK73K2ETD822J</v>
          </cell>
          <cell r="D316" t="str">
            <v>CT137</v>
          </cell>
          <cell r="E316" t="str">
            <v>SIIX</v>
          </cell>
          <cell r="F316">
            <v>1.09E-2</v>
          </cell>
        </row>
        <row r="317">
          <cell r="B317" t="str">
            <v>112804712X</v>
          </cell>
          <cell r="C317" t="str">
            <v>ERJ3RBD103V</v>
          </cell>
          <cell r="D317" t="str">
            <v>CT138</v>
          </cell>
          <cell r="E317" t="str">
            <v>SIIX</v>
          </cell>
          <cell r="F317">
            <v>5.7999999999999996E-3</v>
          </cell>
        </row>
        <row r="318">
          <cell r="B318" t="str">
            <v>112804730X</v>
          </cell>
          <cell r="C318" t="str">
            <v>ERJ3RBD751V</v>
          </cell>
          <cell r="D318" t="str">
            <v>CT140</v>
          </cell>
          <cell r="E318" t="str">
            <v>SIIX</v>
          </cell>
          <cell r="F318">
            <v>5.7999999999999996E-3</v>
          </cell>
        </row>
        <row r="319">
          <cell r="B319" t="str">
            <v>112810001T</v>
          </cell>
          <cell r="C319" t="str">
            <v>ERJ8GEY000V</v>
          </cell>
          <cell r="D319" t="str">
            <v>CT141</v>
          </cell>
          <cell r="E319" t="str">
            <v>SIIX</v>
          </cell>
          <cell r="F319">
            <v>1.5E-3</v>
          </cell>
        </row>
        <row r="320">
          <cell r="B320" t="str">
            <v>112810067X</v>
          </cell>
          <cell r="C320" t="str">
            <v>ERJ8GEYJ1R0V</v>
          </cell>
          <cell r="D320" t="str">
            <v>CT142</v>
          </cell>
          <cell r="E320" t="str">
            <v>SIIX</v>
          </cell>
          <cell r="F320">
            <v>1.5E-3</v>
          </cell>
        </row>
        <row r="321">
          <cell r="B321" t="str">
            <v>112806118X</v>
          </cell>
          <cell r="C321" t="str">
            <v>RK73K2ETD750J</v>
          </cell>
          <cell r="D321" t="str">
            <v>CT143</v>
          </cell>
          <cell r="E321" t="str">
            <v>SIIX</v>
          </cell>
          <cell r="F321">
            <v>1.09E-2</v>
          </cell>
        </row>
        <row r="322">
          <cell r="B322" t="str">
            <v>111011540X</v>
          </cell>
          <cell r="C322" t="str">
            <v>2SA1037AKT146R</v>
          </cell>
          <cell r="D322" t="str">
            <v>CT001</v>
          </cell>
          <cell r="E322" t="str">
            <v>SIIX</v>
          </cell>
          <cell r="F322">
            <v>2.013125E-2</v>
          </cell>
        </row>
        <row r="323">
          <cell r="B323" t="str">
            <v>111012664X</v>
          </cell>
          <cell r="C323" t="str">
            <v>2SB1189-R  T100</v>
          </cell>
          <cell r="D323" t="str">
            <v>CT004</v>
          </cell>
          <cell r="E323" t="str">
            <v>SIIX</v>
          </cell>
          <cell r="F323">
            <v>7.7600000000000002E-2</v>
          </cell>
        </row>
        <row r="324">
          <cell r="B324" t="str">
            <v>111022849X</v>
          </cell>
          <cell r="C324" t="str">
            <v>2SC2412KT146R</v>
          </cell>
          <cell r="D324" t="str">
            <v>CT005</v>
          </cell>
          <cell r="E324" t="str">
            <v>SIIX</v>
          </cell>
          <cell r="F324">
            <v>2.0054263565891472E-2</v>
          </cell>
        </row>
        <row r="325">
          <cell r="B325" t="str">
            <v>111024801X</v>
          </cell>
          <cell r="C325" t="str">
            <v>2SC2413KT146P/Q</v>
          </cell>
          <cell r="D325" t="str">
            <v>CT009</v>
          </cell>
          <cell r="E325" t="str">
            <v>SIIX</v>
          </cell>
          <cell r="F325">
            <v>4.1800000000000004E-2</v>
          </cell>
        </row>
        <row r="326">
          <cell r="B326" t="str">
            <v>111023017X</v>
          </cell>
          <cell r="C326" t="str">
            <v>DTC114EKAT146</v>
          </cell>
          <cell r="D326" t="str">
            <v>CT006</v>
          </cell>
          <cell r="E326" t="str">
            <v>SIIX</v>
          </cell>
          <cell r="F326">
            <v>1.6299999999999999E-2</v>
          </cell>
        </row>
        <row r="327">
          <cell r="B327" t="str">
            <v>111024683X</v>
          </cell>
          <cell r="C327" t="str">
            <v>2SD1767T100R</v>
          </cell>
          <cell r="D327" t="str">
            <v>CT008</v>
          </cell>
          <cell r="E327" t="str">
            <v>SIIX</v>
          </cell>
          <cell r="F327">
            <v>9.2700000000000005E-2</v>
          </cell>
        </row>
        <row r="328">
          <cell r="B328" t="str">
            <v>111036655X</v>
          </cell>
          <cell r="C328" t="str">
            <v>DA204KT146</v>
          </cell>
          <cell r="D328" t="str">
            <v>CT010</v>
          </cell>
          <cell r="E328" t="str">
            <v>SIIX</v>
          </cell>
          <cell r="F328">
            <v>2.9300000000000003E-2</v>
          </cell>
        </row>
        <row r="329">
          <cell r="B329" t="str">
            <v>111038347X</v>
          </cell>
          <cell r="C329" t="str">
            <v>DAN202KAT146</v>
          </cell>
          <cell r="D329" t="str">
            <v>CT012</v>
          </cell>
          <cell r="E329" t="str">
            <v>SIIX</v>
          </cell>
          <cell r="F329">
            <v>2.2700000000000001E-2</v>
          </cell>
        </row>
        <row r="330">
          <cell r="B330" t="str">
            <v>111038446X</v>
          </cell>
          <cell r="C330" t="str">
            <v>RB705DT146</v>
          </cell>
          <cell r="D330" t="str">
            <v>CT013</v>
          </cell>
          <cell r="E330" t="str">
            <v>SIIX</v>
          </cell>
          <cell r="F330">
            <v>6.8599999999999994E-2</v>
          </cell>
        </row>
        <row r="331">
          <cell r="B331" t="str">
            <v>111039678X</v>
          </cell>
          <cell r="C331" t="str">
            <v>1SS355 TE-17  Chip T</v>
          </cell>
          <cell r="D331" t="str">
            <v>CT016</v>
          </cell>
          <cell r="E331" t="str">
            <v>SIIX</v>
          </cell>
          <cell r="F331">
            <v>1.4799999999999997E-2</v>
          </cell>
        </row>
        <row r="332">
          <cell r="B332" t="str">
            <v>111083154X</v>
          </cell>
          <cell r="C332" t="str">
            <v>SML-210VTT    Chip T</v>
          </cell>
          <cell r="D332" t="str">
            <v>CT022</v>
          </cell>
          <cell r="E332" t="str">
            <v>SIIX</v>
          </cell>
          <cell r="F332">
            <v>4.2699999999999995E-2</v>
          </cell>
        </row>
        <row r="333">
          <cell r="B333" t="str">
            <v>111317103X</v>
          </cell>
          <cell r="C333" t="str">
            <v>BR9040F-W E2</v>
          </cell>
          <cell r="D333" t="str">
            <v>CT650</v>
          </cell>
          <cell r="E333" t="str">
            <v>SIIX</v>
          </cell>
          <cell r="F333">
            <v>0.438</v>
          </cell>
        </row>
        <row r="334">
          <cell r="B334" t="str">
            <v>1110410330</v>
          </cell>
          <cell r="C334" t="str">
            <v>ERZV07D820</v>
          </cell>
          <cell r="D334" t="str">
            <v>SA042</v>
          </cell>
          <cell r="E334" t="str">
            <v>SIIX</v>
          </cell>
          <cell r="F334">
            <v>4.4700000000000004E-2</v>
          </cell>
        </row>
        <row r="335">
          <cell r="B335" t="str">
            <v>113210435X</v>
          </cell>
          <cell r="C335" t="str">
            <v xml:space="preserve">ECR-JA020E12-W  Chip T  </v>
          </cell>
          <cell r="D335" t="str">
            <v>CT148</v>
          </cell>
          <cell r="E335" t="str">
            <v>SIIX</v>
          </cell>
          <cell r="F335">
            <v>0.1348</v>
          </cell>
        </row>
        <row r="336">
          <cell r="B336" t="str">
            <v>113327791X</v>
          </cell>
          <cell r="C336" t="str">
            <v>ECEV1CA100NR</v>
          </cell>
          <cell r="D336" t="str">
            <v>CT654</v>
          </cell>
          <cell r="E336" t="str">
            <v>SIIX</v>
          </cell>
          <cell r="F336">
            <v>5.2999999999999999E-2</v>
          </cell>
        </row>
        <row r="337">
          <cell r="B337" t="str">
            <v>113327876X</v>
          </cell>
          <cell r="C337" t="str">
            <v>EEVHB1C470P</v>
          </cell>
          <cell r="D337" t="str">
            <v>CT656</v>
          </cell>
          <cell r="E337" t="str">
            <v>SIIX</v>
          </cell>
          <cell r="F337">
            <v>4.7700000000000006E-2</v>
          </cell>
        </row>
        <row r="338">
          <cell r="B338" t="str">
            <v>113328637X</v>
          </cell>
          <cell r="C338" t="str">
            <v>EEVHB0J470R</v>
          </cell>
          <cell r="D338" t="str">
            <v>CT657</v>
          </cell>
          <cell r="E338" t="str">
            <v>SIIX</v>
          </cell>
          <cell r="F338">
            <v>4.3299999999999998E-2</v>
          </cell>
        </row>
        <row r="339">
          <cell r="B339" t="str">
            <v>113328644X</v>
          </cell>
          <cell r="C339" t="str">
            <v>EEVHB0J101P</v>
          </cell>
          <cell r="D339" t="str">
            <v>CT658</v>
          </cell>
          <cell r="E339" t="str">
            <v>SIIX</v>
          </cell>
          <cell r="F339">
            <v>4.3200000000000002E-2</v>
          </cell>
        </row>
        <row r="340">
          <cell r="B340" t="str">
            <v>113328653X</v>
          </cell>
          <cell r="C340" t="str">
            <v>EEVHB1C220R</v>
          </cell>
          <cell r="D340" t="str">
            <v>CT659</v>
          </cell>
          <cell r="E340" t="str">
            <v>SIIX</v>
          </cell>
          <cell r="F340">
            <v>4.7699999999999992E-2</v>
          </cell>
        </row>
        <row r="341">
          <cell r="B341" t="str">
            <v>113328699X</v>
          </cell>
          <cell r="C341" t="str">
            <v>EEVHB1V100R</v>
          </cell>
          <cell r="D341" t="str">
            <v>CT660</v>
          </cell>
          <cell r="E341" t="str">
            <v>SIIX</v>
          </cell>
          <cell r="F341">
            <v>4.3299999999999998E-2</v>
          </cell>
        </row>
        <row r="342">
          <cell r="B342" t="str">
            <v>113328703X</v>
          </cell>
          <cell r="C342" t="str">
            <v>EEVHP1H1ROR</v>
          </cell>
          <cell r="D342" t="str">
            <v>CT661</v>
          </cell>
          <cell r="E342" t="str">
            <v>SIIX</v>
          </cell>
          <cell r="F342">
            <v>5.4300000000000001E-2</v>
          </cell>
        </row>
        <row r="343">
          <cell r="B343" t="str">
            <v>113328909X</v>
          </cell>
          <cell r="C343" t="str">
            <v>EEVHP1E220P</v>
          </cell>
          <cell r="D343" t="str">
            <v>CT662</v>
          </cell>
          <cell r="E343" t="str">
            <v>SIIX</v>
          </cell>
          <cell r="F343">
            <v>7.8600000000000003E-2</v>
          </cell>
        </row>
        <row r="344">
          <cell r="B344" t="str">
            <v>113400980X</v>
          </cell>
          <cell r="C344" t="str">
            <v>ECJ2VC1H050C</v>
          </cell>
          <cell r="D344" t="str">
            <v>CT150</v>
          </cell>
          <cell r="E344" t="str">
            <v>SIIX</v>
          </cell>
          <cell r="F344">
            <v>9.1000000000000004E-3</v>
          </cell>
        </row>
        <row r="345">
          <cell r="B345" t="str">
            <v>113401183X</v>
          </cell>
          <cell r="C345" t="str">
            <v>ECJ2VC1H100D</v>
          </cell>
          <cell r="D345" t="str">
            <v>CT151</v>
          </cell>
          <cell r="E345" t="str">
            <v>SIIX</v>
          </cell>
          <cell r="F345">
            <v>0.01</v>
          </cell>
        </row>
        <row r="346">
          <cell r="B346" t="str">
            <v>113401260X</v>
          </cell>
          <cell r="C346" t="str">
            <v>ECJ2VC1H120J</v>
          </cell>
          <cell r="D346" t="str">
            <v>CT152</v>
          </cell>
          <cell r="E346" t="str">
            <v>SIIX</v>
          </cell>
          <cell r="F346">
            <v>8.8999999999999999E-3</v>
          </cell>
        </row>
        <row r="347">
          <cell r="B347" t="str">
            <v>113401347X</v>
          </cell>
          <cell r="C347" t="str">
            <v>ECJ2VC1H150J</v>
          </cell>
          <cell r="D347" t="str">
            <v>CT153</v>
          </cell>
          <cell r="E347" t="str">
            <v>SIIX</v>
          </cell>
          <cell r="F347">
            <v>9.7999999999999997E-3</v>
          </cell>
        </row>
        <row r="348">
          <cell r="B348" t="str">
            <v>113401424X</v>
          </cell>
          <cell r="C348" t="str">
            <v>ECJ2VC1H180J</v>
          </cell>
          <cell r="D348" t="str">
            <v>CT154</v>
          </cell>
          <cell r="E348" t="str">
            <v>SIIX</v>
          </cell>
          <cell r="F348">
            <v>1.0200000000000001E-2</v>
          </cell>
        </row>
        <row r="349">
          <cell r="B349" t="str">
            <v>113401501X</v>
          </cell>
          <cell r="C349" t="str">
            <v>ECJ2VC1H220J</v>
          </cell>
          <cell r="D349" t="str">
            <v>CT156</v>
          </cell>
          <cell r="E349" t="str">
            <v>SIIX</v>
          </cell>
          <cell r="F349">
            <v>1.1599999999999999E-2</v>
          </cell>
        </row>
        <row r="350">
          <cell r="B350" t="str">
            <v>113401585X</v>
          </cell>
          <cell r="C350" t="str">
            <v>ECJ2VC1H270J</v>
          </cell>
          <cell r="D350" t="str">
            <v>CT157</v>
          </cell>
          <cell r="E350" t="str">
            <v>SIIX</v>
          </cell>
          <cell r="F350">
            <v>5.1999999999999998E-3</v>
          </cell>
        </row>
        <row r="351">
          <cell r="B351" t="str">
            <v>113401660X</v>
          </cell>
          <cell r="C351" t="str">
            <v>ECJ2VC1H330J</v>
          </cell>
          <cell r="D351" t="str">
            <v>CT158</v>
          </cell>
          <cell r="E351" t="str">
            <v>SIIX</v>
          </cell>
          <cell r="F351">
            <v>3.8999999999999998E-3</v>
          </cell>
        </row>
        <row r="352">
          <cell r="B352" t="str">
            <v>113401820X</v>
          </cell>
          <cell r="C352" t="str">
            <v>ECJ2VC1H470J</v>
          </cell>
          <cell r="D352" t="str">
            <v>CT159</v>
          </cell>
          <cell r="E352" t="str">
            <v>SIIX</v>
          </cell>
          <cell r="F352">
            <v>3.8999999999999998E-3</v>
          </cell>
        </row>
        <row r="353">
          <cell r="B353" t="str">
            <v>113401905X</v>
          </cell>
          <cell r="C353" t="str">
            <v>ECJ2VC1H560J</v>
          </cell>
          <cell r="D353" t="str">
            <v>CT160</v>
          </cell>
          <cell r="E353" t="str">
            <v>SIIX</v>
          </cell>
          <cell r="F353">
            <v>3.8999999999999998E-3</v>
          </cell>
        </row>
        <row r="354">
          <cell r="B354" t="str">
            <v>113402036X</v>
          </cell>
          <cell r="C354" t="str">
            <v>ECJ2VG1H101J</v>
          </cell>
          <cell r="D354" t="str">
            <v>CT161</v>
          </cell>
          <cell r="E354" t="str">
            <v>SIIX</v>
          </cell>
          <cell r="F354">
            <v>3.8E-3</v>
          </cell>
        </row>
        <row r="355">
          <cell r="B355" t="str">
            <v>113402043X</v>
          </cell>
          <cell r="C355" t="str">
            <v>ECJ2VG1H121J</v>
          </cell>
          <cell r="D355" t="str">
            <v>CT162</v>
          </cell>
          <cell r="E355" t="str">
            <v>SIIX</v>
          </cell>
          <cell r="F355">
            <v>4.1000000000000003E-3</v>
          </cell>
        </row>
        <row r="356">
          <cell r="B356" t="str">
            <v>113402076X</v>
          </cell>
          <cell r="C356" t="str">
            <v>ECJ2VG1H221J</v>
          </cell>
          <cell r="D356" t="str">
            <v>CT164</v>
          </cell>
          <cell r="E356" t="str">
            <v>SIIX</v>
          </cell>
          <cell r="F356">
            <v>4.1000000000000003E-3</v>
          </cell>
        </row>
        <row r="357">
          <cell r="B357" t="str">
            <v>113402081X</v>
          </cell>
          <cell r="C357" t="str">
            <v>ECJ2VG1H270J</v>
          </cell>
          <cell r="D357" t="str">
            <v>CT165</v>
          </cell>
          <cell r="E357" t="str">
            <v>SIIX</v>
          </cell>
          <cell r="F357">
            <v>5.3E-3</v>
          </cell>
        </row>
        <row r="358">
          <cell r="B358" t="str">
            <v>113402184X</v>
          </cell>
          <cell r="C358" t="str">
            <v>ECJ2VB1H152K</v>
          </cell>
          <cell r="D358" t="str">
            <v>CT170</v>
          </cell>
          <cell r="E358" t="str">
            <v>SIIX</v>
          </cell>
          <cell r="F358">
            <v>5.4999999999999997E-3</v>
          </cell>
        </row>
        <row r="359">
          <cell r="B359" t="str">
            <v>113402250X</v>
          </cell>
          <cell r="C359" t="str">
            <v>ECJ2VB1H562K</v>
          </cell>
          <cell r="D359" t="str">
            <v>CT171</v>
          </cell>
          <cell r="E359" t="str">
            <v>SIIX</v>
          </cell>
          <cell r="F359">
            <v>5.7000000000000002E-3</v>
          </cell>
        </row>
        <row r="360">
          <cell r="B360" t="str">
            <v>113402331X</v>
          </cell>
          <cell r="C360" t="str">
            <v>ECJ2VB1E473K</v>
          </cell>
          <cell r="D360" t="str">
            <v>CT174</v>
          </cell>
          <cell r="E360" t="str">
            <v>SIIX</v>
          </cell>
          <cell r="F360">
            <v>4.8999999999999998E-3</v>
          </cell>
        </row>
        <row r="361">
          <cell r="B361" t="str">
            <v>113404555X</v>
          </cell>
          <cell r="C361" t="str">
            <v>GRM219F11H104ZA01D</v>
          </cell>
          <cell r="D361" t="str">
            <v>CT176</v>
          </cell>
          <cell r="E361" t="str">
            <v>SIIX</v>
          </cell>
          <cell r="F361">
            <v>5.7000000000000002E-3</v>
          </cell>
        </row>
        <row r="362">
          <cell r="B362" t="str">
            <v>1240433160</v>
          </cell>
          <cell r="C362" t="str">
            <v>SML2CD-33X152-BDX6(BL)-P0.5-S3-N-M （UL2896）</v>
          </cell>
          <cell r="D362" t="str">
            <v>SE040</v>
          </cell>
          <cell r="E362" t="str">
            <v>SIIX</v>
          </cell>
          <cell r="F362">
            <v>0.22</v>
          </cell>
        </row>
        <row r="363">
          <cell r="B363" t="str">
            <v>1240433290</v>
          </cell>
          <cell r="C363" t="str">
            <v>SML2CD-40X152-BDX6(BL)-P0.5-S3-N-M （UL2896）</v>
          </cell>
          <cell r="D363" t="str">
            <v>SE039</v>
          </cell>
          <cell r="E363" t="str">
            <v>SIIX</v>
          </cell>
          <cell r="F363">
            <v>0.19620000000000004</v>
          </cell>
        </row>
        <row r="364">
          <cell r="B364" t="str">
            <v>1240433340</v>
          </cell>
          <cell r="C364" t="str">
            <v>SML2CD-15X82-BDX6(BL)-P0.5-S3-N-M （UL2896）</v>
          </cell>
          <cell r="D364" t="str">
            <v>SE041</v>
          </cell>
          <cell r="E364" t="str">
            <v>SIIX</v>
          </cell>
          <cell r="F364">
            <v>0.33</v>
          </cell>
        </row>
        <row r="365">
          <cell r="B365" t="str">
            <v>112068743X</v>
          </cell>
          <cell r="C365" t="str">
            <v>VG033CPXT 500 OHM Chip T</v>
          </cell>
          <cell r="D365" t="str">
            <v>CT031</v>
          </cell>
          <cell r="E365" t="str">
            <v>SIIX</v>
          </cell>
          <cell r="F365">
            <v>3.9300000000000009E-2</v>
          </cell>
        </row>
        <row r="366">
          <cell r="B366" t="str">
            <v>112068763X</v>
          </cell>
          <cell r="C366" t="str">
            <v>RH03ADCJ3X(2.2KΩ）</v>
          </cell>
          <cell r="D366" t="str">
            <v>CT032</v>
          </cell>
          <cell r="E366" t="str">
            <v>SIIX</v>
          </cell>
          <cell r="F366">
            <v>3.9300000000000009E-2</v>
          </cell>
        </row>
        <row r="367">
          <cell r="B367" t="str">
            <v>112068798X</v>
          </cell>
          <cell r="C367" t="str">
            <v>RH03ADC14X(10KΩ）</v>
          </cell>
          <cell r="D367" t="str">
            <v>CT033</v>
          </cell>
          <cell r="E367" t="str">
            <v>SIIX</v>
          </cell>
          <cell r="F367">
            <v>3.9300000000000002E-2</v>
          </cell>
        </row>
        <row r="368">
          <cell r="B368" t="str">
            <v>111039245X</v>
          </cell>
          <cell r="C368" t="str">
            <v>02CZ-4.3-X(TE85L)</v>
          </cell>
          <cell r="D368" t="str">
            <v>CT014</v>
          </cell>
          <cell r="E368" t="str">
            <v>SIIX</v>
          </cell>
          <cell r="F368">
            <v>3.32E-2</v>
          </cell>
        </row>
        <row r="369">
          <cell r="B369" t="str">
            <v>111039740X</v>
          </cell>
          <cell r="C369" t="str">
            <v>02CA5.1-Y(TE85L)</v>
          </cell>
          <cell r="D369" t="str">
            <v>CT017</v>
          </cell>
          <cell r="E369" t="str">
            <v>SIIX</v>
          </cell>
          <cell r="F369">
            <v>3.2500000000000001E-2</v>
          </cell>
        </row>
        <row r="370">
          <cell r="B370" t="str">
            <v>111039759X</v>
          </cell>
          <cell r="C370" t="str">
            <v>02CA8.2-Y(TE85L)</v>
          </cell>
          <cell r="D370" t="str">
            <v>CT018</v>
          </cell>
          <cell r="E370" t="str">
            <v>SIIX</v>
          </cell>
          <cell r="F370">
            <v>3.61E-2</v>
          </cell>
        </row>
        <row r="371">
          <cell r="B371" t="str">
            <v>111065794X</v>
          </cell>
          <cell r="C371" t="str">
            <v>TA78L05F(TE12L)</v>
          </cell>
          <cell r="D371" t="str">
            <v>CT020</v>
          </cell>
          <cell r="E371" t="str">
            <v>SIIX</v>
          </cell>
          <cell r="F371">
            <v>0.11210000000000001</v>
          </cell>
        </row>
        <row r="372">
          <cell r="B372" t="str">
            <v>111230604X</v>
          </cell>
          <cell r="C372" t="str">
            <v>02CZ 2.7-X(TE85L)</v>
          </cell>
          <cell r="D372" t="str">
            <v>CT028</v>
          </cell>
          <cell r="E372" t="str">
            <v>SIIX</v>
          </cell>
          <cell r="F372">
            <v>3.5099999999999999E-2</v>
          </cell>
        </row>
        <row r="373">
          <cell r="B373" t="str">
            <v>113401466X</v>
          </cell>
          <cell r="C373" t="str">
            <v>GRM2162C1H200JZ01D</v>
          </cell>
          <cell r="D373" t="str">
            <v>CT155</v>
          </cell>
          <cell r="E373" t="str">
            <v>SIIX</v>
          </cell>
          <cell r="F373">
            <v>1.1599999999999999E-2</v>
          </cell>
        </row>
        <row r="374">
          <cell r="B374" t="str">
            <v>133124138A</v>
          </cell>
          <cell r="C374" t="str">
            <v>CP10AL Manual (JPN)</v>
          </cell>
          <cell r="D374" t="str">
            <v>SF003</v>
          </cell>
          <cell r="E374" t="str">
            <v>TRANGVANG</v>
          </cell>
          <cell r="F374">
            <v>0.16255272596843615</v>
          </cell>
        </row>
        <row r="375">
          <cell r="B375" t="str">
            <v>133124154A</v>
          </cell>
          <cell r="C375" t="str">
            <v>CP40L Manual (JPN)</v>
          </cell>
          <cell r="D375" t="str">
            <v>SF016</v>
          </cell>
          <cell r="E375" t="str">
            <v>TRANGVANG</v>
          </cell>
          <cell r="F375">
            <v>0.29330044117647058</v>
          </cell>
        </row>
        <row r="376">
          <cell r="B376" t="str">
            <v>133124260B</v>
          </cell>
          <cell r="C376" t="str">
            <v>CMC0100 Manual (JPN)</v>
          </cell>
          <cell r="D376" t="str">
            <v>SF012</v>
          </cell>
          <cell r="E376" t="str">
            <v>TRANGVANG</v>
          </cell>
          <cell r="F376">
            <v>0.14117647058823529</v>
          </cell>
        </row>
        <row r="377">
          <cell r="B377" t="str">
            <v>133124273B</v>
          </cell>
          <cell r="C377" t="str">
            <v>CMC0120 Manual (JPN)</v>
          </cell>
          <cell r="D377" t="str">
            <v>SF014</v>
          </cell>
          <cell r="E377" t="str">
            <v>TRANGVANG</v>
          </cell>
          <cell r="F377">
            <v>0.31764705882352939</v>
          </cell>
        </row>
        <row r="378">
          <cell r="B378" t="str">
            <v>133125353C</v>
          </cell>
          <cell r="C378" t="str">
            <v>CMS40P Manual (JPN)</v>
          </cell>
          <cell r="D378" t="str">
            <v>SF004</v>
          </cell>
          <cell r="E378" t="str">
            <v>TRANGVANG</v>
          </cell>
          <cell r="F378">
            <v>0.98823529411764699</v>
          </cell>
        </row>
        <row r="379">
          <cell r="B379" t="str">
            <v>133125599B</v>
          </cell>
          <cell r="C379" t="str">
            <v>CMC0150 Manual (JPN)</v>
          </cell>
          <cell r="D379" t="str">
            <v>SF009</v>
          </cell>
          <cell r="E379" t="str">
            <v>TRANGVANG</v>
          </cell>
          <cell r="F379">
            <v>0.98037995642701525</v>
          </cell>
        </row>
        <row r="380">
          <cell r="B380" t="str">
            <v>133212505B</v>
          </cell>
          <cell r="C380" t="str">
            <v xml:space="preserve">CP10AL CDU Caution </v>
          </cell>
          <cell r="D380" t="str">
            <v>SF001</v>
          </cell>
          <cell r="E380" t="str">
            <v>TRANGVANG</v>
          </cell>
          <cell r="F380">
            <v>2.8943152573529404E-2</v>
          </cell>
        </row>
        <row r="381">
          <cell r="B381" t="str">
            <v>1332125160</v>
          </cell>
          <cell r="C381" t="str">
            <v>CMC0100 Caution</v>
          </cell>
          <cell r="D381" t="str">
            <v>SF002</v>
          </cell>
          <cell r="E381" t="str">
            <v>TRANGVANG</v>
          </cell>
          <cell r="F381">
            <v>2.9411764705882353E-2</v>
          </cell>
        </row>
        <row r="382">
          <cell r="B382" t="str">
            <v>1332125500</v>
          </cell>
          <cell r="C382" t="str">
            <v>Information Address</v>
          </cell>
          <cell r="D382" t="str">
            <v>SF007</v>
          </cell>
          <cell r="E382" t="str">
            <v>TRANGVANG</v>
          </cell>
          <cell r="F382">
            <v>5.7342574948602294E-2</v>
          </cell>
        </row>
        <row r="383">
          <cell r="B383" t="str">
            <v>1332127940</v>
          </cell>
          <cell r="C383" t="str">
            <v>SECOM PL Caution NO.1</v>
          </cell>
          <cell r="D383" t="str">
            <v>SF011</v>
          </cell>
          <cell r="E383" t="str">
            <v>TRANGVANG</v>
          </cell>
          <cell r="F383">
            <v>0.11764705882352942</v>
          </cell>
        </row>
        <row r="384">
          <cell r="B384" t="str">
            <v>1332129540</v>
          </cell>
          <cell r="C384" t="str">
            <v>Safety Caution</v>
          </cell>
          <cell r="D384" t="str">
            <v>SF015</v>
          </cell>
          <cell r="E384" t="str">
            <v>TRANGVANG</v>
          </cell>
          <cell r="F384">
            <v>3.921568627450981E-2</v>
          </cell>
        </row>
        <row r="385">
          <cell r="B385" t="str">
            <v>133213601A</v>
          </cell>
          <cell r="C385" t="str">
            <v>Set Up Caution (JPN-ENG)</v>
          </cell>
          <cell r="D385" t="str">
            <v>SF010</v>
          </cell>
          <cell r="E385" t="str">
            <v>TRANGVANG</v>
          </cell>
          <cell r="F385">
            <v>3.2679738562091505E-2</v>
          </cell>
        </row>
        <row r="386">
          <cell r="B386" t="str">
            <v>133214112A</v>
          </cell>
          <cell r="C386" t="str">
            <v>CMS40P Caution</v>
          </cell>
          <cell r="D386" t="str">
            <v>SF008</v>
          </cell>
          <cell r="E386" t="str">
            <v>TRANGVANG</v>
          </cell>
          <cell r="F386">
            <v>3.5294117647058816E-2</v>
          </cell>
        </row>
        <row r="387">
          <cell r="B387" t="str">
            <v>133127971A</v>
          </cell>
          <cell r="C387" t="str">
            <v>CMS161D Manual (JPN)</v>
          </cell>
          <cell r="D387" t="str">
            <v>SF021</v>
          </cell>
          <cell r="E387" t="str">
            <v>TRANGVANG</v>
          </cell>
          <cell r="F387">
            <v>2.104575163398692</v>
          </cell>
        </row>
        <row r="388">
          <cell r="B388" t="str">
            <v>133127986A</v>
          </cell>
          <cell r="C388" t="str">
            <v>CMS161S Manual (JPN)</v>
          </cell>
          <cell r="D388" t="str">
            <v>SF022</v>
          </cell>
          <cell r="E388" t="str">
            <v>TRANGVANG</v>
          </cell>
          <cell r="F388">
            <v>2.3333333333333335</v>
          </cell>
        </row>
        <row r="389">
          <cell r="B389" t="str">
            <v>1331281100</v>
          </cell>
          <cell r="C389" t="str">
            <v>CMS0140 Manual (JPN)</v>
          </cell>
          <cell r="D389" t="str">
            <v>SF023</v>
          </cell>
          <cell r="E389" t="str">
            <v>TRANGVANG</v>
          </cell>
          <cell r="F389">
            <v>2.2875816993464051</v>
          </cell>
        </row>
        <row r="390">
          <cell r="B390" t="str">
            <v>1331281230</v>
          </cell>
          <cell r="C390" t="str">
            <v>CMS0160 Manual (JPN)</v>
          </cell>
          <cell r="D390" t="str">
            <v>SF024</v>
          </cell>
          <cell r="E390" t="str">
            <v>TRANGVANG</v>
          </cell>
          <cell r="F390">
            <v>2.0588235294117649</v>
          </cell>
        </row>
        <row r="391">
          <cell r="B391" t="str">
            <v>V322100180</v>
          </cell>
          <cell r="C391" t="str">
            <v>Poly Bag 390X580</v>
          </cell>
          <cell r="D391" t="str">
            <v>SD021</v>
          </cell>
          <cell r="E391" t="str">
            <v>TUAN NGOC</v>
          </cell>
          <cell r="F391">
            <v>1.9607843137254905E-2</v>
          </cell>
        </row>
        <row r="392">
          <cell r="B392" t="str">
            <v>V322100210</v>
          </cell>
          <cell r="C392" t="str">
            <v>Poly Bag 220X360</v>
          </cell>
          <cell r="D392" t="str">
            <v>SD023</v>
          </cell>
          <cell r="E392" t="str">
            <v>TUAN NGOC</v>
          </cell>
          <cell r="F392">
            <v>7.1895424836601295E-3</v>
          </cell>
        </row>
        <row r="393">
          <cell r="B393" t="str">
            <v>V322100360</v>
          </cell>
          <cell r="C393" t="str">
            <v>Poly Bag 450X850</v>
          </cell>
          <cell r="D393" t="str">
            <v>SD022</v>
          </cell>
          <cell r="E393" t="str">
            <v>TUAN NGOC</v>
          </cell>
          <cell r="F393">
            <v>3.5947712418300651E-2</v>
          </cell>
        </row>
        <row r="394">
          <cell r="B394" t="str">
            <v>V322100430</v>
          </cell>
          <cell r="C394" t="str">
            <v>Poly Bag 120X200</v>
          </cell>
          <cell r="D394" t="str">
            <v>SD024</v>
          </cell>
          <cell r="E394" t="str">
            <v>TUAN NGOC</v>
          </cell>
          <cell r="F394">
            <v>4.9019607843137254E-3</v>
          </cell>
        </row>
        <row r="395">
          <cell r="B395" t="str">
            <v>1253201000</v>
          </cell>
          <cell r="C395" t="str">
            <v>POWER SUPLLY CODESET (JPN)</v>
          </cell>
          <cell r="D395" t="str">
            <v>SM004</v>
          </cell>
          <cell r="E395" t="str">
            <v>VOLEX</v>
          </cell>
          <cell r="F395">
            <v>0.37</v>
          </cell>
        </row>
        <row r="396">
          <cell r="B396" t="str">
            <v>123010906A</v>
          </cell>
          <cell r="C396" t="str">
            <v>BNC Connector JXT1146-0100202</v>
          </cell>
          <cell r="D396" t="str">
            <v>SA050</v>
          </cell>
          <cell r="E396" t="str">
            <v>おおとり</v>
          </cell>
          <cell r="F396">
            <v>0.94420000000000004</v>
          </cell>
        </row>
        <row r="397">
          <cell r="B397" t="str">
            <v>123010917A</v>
          </cell>
          <cell r="C397" t="str">
            <v>BNC Connector JXT1146-0100104</v>
          </cell>
          <cell r="D397" t="str">
            <v>SA052</v>
          </cell>
          <cell r="E397" t="str">
            <v>おおとり</v>
          </cell>
          <cell r="F397">
            <v>1.3733</v>
          </cell>
        </row>
        <row r="398">
          <cell r="B398" t="str">
            <v>1230331470</v>
          </cell>
          <cell r="C398" t="str">
            <v>Pin Jack JP J1451-01-111</v>
          </cell>
          <cell r="D398" t="str">
            <v>SB034</v>
          </cell>
          <cell r="E398" t="str">
            <v>おおとり</v>
          </cell>
          <cell r="F398">
            <v>0.42920000000000008</v>
          </cell>
        </row>
        <row r="399">
          <cell r="B399" t="str">
            <v>1110817290</v>
          </cell>
          <cell r="C399" t="str">
            <v>GL8EG24 LED(GRN)</v>
          </cell>
          <cell r="D399" t="str">
            <v>SB031</v>
          </cell>
          <cell r="E399" t="str">
            <v>おおとり</v>
          </cell>
          <cell r="F399">
            <v>5.16E-2</v>
          </cell>
        </row>
        <row r="400">
          <cell r="B400" t="str">
            <v>113133853X</v>
          </cell>
          <cell r="C400" t="str">
            <v>16V   1MF 267M(F) CHIP T</v>
          </cell>
          <cell r="D400" t="str">
            <v>CT144</v>
          </cell>
          <cell r="E400" t="str">
            <v>おおとり</v>
          </cell>
          <cell r="F400">
            <v>5.0899999999999994E-2</v>
          </cell>
        </row>
        <row r="401">
          <cell r="B401" t="str">
            <v>113133882X</v>
          </cell>
          <cell r="C401" t="str">
            <v>25V0.47MF 267M(F) CHIP T</v>
          </cell>
          <cell r="D401" t="str">
            <v>CT145</v>
          </cell>
          <cell r="E401" t="str">
            <v>おおとり</v>
          </cell>
          <cell r="F401">
            <v>5.0900000000000001E-2</v>
          </cell>
        </row>
        <row r="402">
          <cell r="B402" t="str">
            <v>113133952X</v>
          </cell>
          <cell r="C402" t="str">
            <v>16V  10MF 267M(F) CHIP T</v>
          </cell>
          <cell r="D402" t="str">
            <v>CT146</v>
          </cell>
          <cell r="E402" t="str">
            <v>おおとり</v>
          </cell>
          <cell r="F402">
            <v>0.18050000000000002</v>
          </cell>
        </row>
        <row r="403">
          <cell r="B403" t="str">
            <v>113134353X</v>
          </cell>
          <cell r="C403" t="str">
            <v>10V  10MF 267E(M) CHIP T</v>
          </cell>
          <cell r="D403" t="str">
            <v>CT147</v>
          </cell>
          <cell r="E403" t="str">
            <v>おおとり</v>
          </cell>
          <cell r="F403">
            <v>7.329999999999999E-2</v>
          </cell>
        </row>
        <row r="404">
          <cell r="B404" t="str">
            <v>115443767X</v>
          </cell>
          <cell r="C404" t="str">
            <v>HF50ACC575018-T  12 TAPE</v>
          </cell>
          <cell r="D404" t="str">
            <v>CT207</v>
          </cell>
          <cell r="E404" t="str">
            <v>おおとり</v>
          </cell>
          <cell r="F404">
            <v>0.1416</v>
          </cell>
        </row>
        <row r="405">
          <cell r="B405" t="str">
            <v>115443808X</v>
          </cell>
          <cell r="C405" t="str">
            <v>ACF321825-681-T  12 TAPE</v>
          </cell>
          <cell r="D405" t="str">
            <v>CT208</v>
          </cell>
          <cell r="E405" t="str">
            <v>おおとり</v>
          </cell>
          <cell r="F405">
            <v>0.1108</v>
          </cell>
        </row>
        <row r="406">
          <cell r="B406" t="str">
            <v>1151215510</v>
          </cell>
          <cell r="C406" t="str">
            <v>Slide Switch SS-302-B12H09</v>
          </cell>
          <cell r="D406" t="str">
            <v>SB039</v>
          </cell>
          <cell r="E406" t="str">
            <v>おおとり</v>
          </cell>
          <cell r="F406">
            <v>0.24890000000000001</v>
          </cell>
        </row>
        <row r="407">
          <cell r="B407" t="str">
            <v>1154208870</v>
          </cell>
          <cell r="C407" t="str">
            <v>FDKﾘﾁｭｳﾑﾃﾞﾝﾁ CR2450</v>
          </cell>
          <cell r="D407" t="str">
            <v>SB035</v>
          </cell>
          <cell r="E407" t="str">
            <v>おおとり</v>
          </cell>
          <cell r="F407">
            <v>0.50640000000000007</v>
          </cell>
        </row>
        <row r="408">
          <cell r="B408" t="str">
            <v>1240271720</v>
          </cell>
          <cell r="C408" t="str">
            <v>Terminal ML-700NH-14P</v>
          </cell>
          <cell r="D408" t="str">
            <v>SA048</v>
          </cell>
          <cell r="E408" t="str">
            <v>おおとり</v>
          </cell>
          <cell r="F408">
            <v>2.1972999999999998</v>
          </cell>
        </row>
        <row r="409">
          <cell r="B409">
            <v>1113163400</v>
          </cell>
          <cell r="C409" t="str">
            <v>MBCG46134-137</v>
          </cell>
          <cell r="D409" t="str">
            <v>CT911</v>
          </cell>
          <cell r="E409" t="str">
            <v>おおとり</v>
          </cell>
          <cell r="F409">
            <v>6.18</v>
          </cell>
        </row>
        <row r="410">
          <cell r="B410" t="str">
            <v>1011302530</v>
          </cell>
          <cell r="C410" t="str">
            <v>Battery Holder 24H-1</v>
          </cell>
          <cell r="D410" t="str">
            <v>SA043</v>
          </cell>
          <cell r="E410" t="str">
            <v>おおとり</v>
          </cell>
          <cell r="F410">
            <v>0.29652941176470593</v>
          </cell>
        </row>
        <row r="411">
          <cell r="B411" t="str">
            <v>111036761X</v>
          </cell>
          <cell r="C411" t="str">
            <v>SB01-05CP-TB Short Key Chip T</v>
          </cell>
          <cell r="D411" t="str">
            <v>CT011</v>
          </cell>
          <cell r="E411" t="str">
            <v>おおとり</v>
          </cell>
          <cell r="F411">
            <v>5.1204132231404964E-2</v>
          </cell>
        </row>
        <row r="412">
          <cell r="B412" t="str">
            <v>1133295660</v>
          </cell>
          <cell r="C412" t="str">
            <v>MV-AX 10V 470MF</v>
          </cell>
          <cell r="D412" t="str">
            <v>SB038</v>
          </cell>
          <cell r="E412" t="str">
            <v>おおとり</v>
          </cell>
          <cell r="F412">
            <v>7.3466666666666666E-2</v>
          </cell>
        </row>
        <row r="413">
          <cell r="B413" t="str">
            <v>1111025520</v>
          </cell>
          <cell r="C413" t="str">
            <v>CXD1159Q</v>
          </cell>
          <cell r="D413" t="str">
            <v>CT901</v>
          </cell>
          <cell r="E413" t="str">
            <v>おおとり</v>
          </cell>
          <cell r="F413">
            <v>1.6394000000000002</v>
          </cell>
        </row>
        <row r="414">
          <cell r="B414" t="str">
            <v>1113120050</v>
          </cell>
          <cell r="C414" t="str">
            <v>HM530281 RTT-(20､25) Tray</v>
          </cell>
          <cell r="D414" t="str">
            <v>CT907</v>
          </cell>
          <cell r="E414" t="str">
            <v>おおとり</v>
          </cell>
          <cell r="F414">
            <v>8.5832999999999995</v>
          </cell>
        </row>
        <row r="415">
          <cell r="B415">
            <v>1113163730</v>
          </cell>
          <cell r="C415" t="str">
            <v>HD64F2643FC25</v>
          </cell>
          <cell r="D415" t="str">
            <v>CT913</v>
          </cell>
          <cell r="E415" t="str">
            <v>おおとり</v>
          </cell>
          <cell r="F415">
            <v>10.729200000000001</v>
          </cell>
        </row>
        <row r="416">
          <cell r="B416">
            <v>1113163950</v>
          </cell>
          <cell r="C416" t="str">
            <v>HD64F2238RFA13</v>
          </cell>
          <cell r="D416" t="str">
            <v>CT914</v>
          </cell>
          <cell r="E416" t="str">
            <v>おおとり</v>
          </cell>
          <cell r="F416">
            <v>8.5832999999999995</v>
          </cell>
        </row>
        <row r="417">
          <cell r="B417" t="str">
            <v>111066786X</v>
          </cell>
          <cell r="C417" t="str">
            <v>NJM2267M TE3    12MM Tape</v>
          </cell>
          <cell r="D417" t="str">
            <v>CT605</v>
          </cell>
          <cell r="E417" t="str">
            <v>おおとり</v>
          </cell>
          <cell r="F417">
            <v>0.38279999999999997</v>
          </cell>
        </row>
        <row r="418">
          <cell r="B418" t="str">
            <v>111066823X</v>
          </cell>
          <cell r="C418" t="str">
            <v>NJM2248M  TE3     12 Tape</v>
          </cell>
          <cell r="D418" t="str">
            <v>CT606</v>
          </cell>
          <cell r="E418" t="str">
            <v>おおとり</v>
          </cell>
          <cell r="F418">
            <v>0.36480000000000001</v>
          </cell>
        </row>
        <row r="419">
          <cell r="B419" t="str">
            <v>111067079X</v>
          </cell>
          <cell r="C419" t="str">
            <v>NJM2207M(TE1)   16MM Tape</v>
          </cell>
          <cell r="D419" t="str">
            <v>CT607</v>
          </cell>
          <cell r="E419" t="str">
            <v>おおとり</v>
          </cell>
          <cell r="F419">
            <v>0.61799999999999999</v>
          </cell>
        </row>
        <row r="420">
          <cell r="B420" t="str">
            <v>111067127X</v>
          </cell>
          <cell r="C420" t="str">
            <v>NJM2235M</v>
          </cell>
          <cell r="D420" t="str">
            <v>CT608</v>
          </cell>
          <cell r="E420" t="str">
            <v>おおとり</v>
          </cell>
          <cell r="F420">
            <v>0.1459</v>
          </cell>
        </row>
        <row r="421">
          <cell r="B421" t="str">
            <v>113327807X</v>
          </cell>
          <cell r="C421" t="str">
            <v>RGV 50V 1MF 12 Tape</v>
          </cell>
          <cell r="D421" t="str">
            <v>CT655</v>
          </cell>
          <cell r="E421" t="str">
            <v>おおとり</v>
          </cell>
          <cell r="F421">
            <v>3.4200000000000001E-2</v>
          </cell>
        </row>
        <row r="422">
          <cell r="B422" t="str">
            <v>1133295460</v>
          </cell>
          <cell r="C422" t="str">
            <v>NXA 25V 470MF BP</v>
          </cell>
          <cell r="D422" t="str">
            <v>SB037</v>
          </cell>
          <cell r="E422" t="str">
            <v>おおとり</v>
          </cell>
          <cell r="F422">
            <v>0.13082131147540985</v>
          </cell>
        </row>
        <row r="423">
          <cell r="B423" t="str">
            <v>113329603X</v>
          </cell>
          <cell r="C423" t="str">
            <v>RGV 35V  22MF   16MM Tape</v>
          </cell>
          <cell r="D423" t="str">
            <v>CT663</v>
          </cell>
          <cell r="E423" t="str">
            <v>おおとり</v>
          </cell>
          <cell r="F423">
            <v>5.1462251655629135E-2</v>
          </cell>
        </row>
        <row r="424">
          <cell r="B424" t="str">
            <v>113329614X</v>
          </cell>
          <cell r="C424" t="str">
            <v>RGV 50V  47MF Tape</v>
          </cell>
          <cell r="D424" t="str">
            <v>CT664</v>
          </cell>
          <cell r="E424" t="str">
            <v>おおとり</v>
          </cell>
          <cell r="F424">
            <v>8.0048175182481751E-2</v>
          </cell>
        </row>
        <row r="425">
          <cell r="B425" t="str">
            <v>113329627X</v>
          </cell>
          <cell r="C425" t="str">
            <v>RGV 25V 100MF Tape</v>
          </cell>
          <cell r="D425" t="str">
            <v>CT665</v>
          </cell>
          <cell r="E425" t="str">
            <v>おおとり</v>
          </cell>
          <cell r="F425">
            <v>7.4573333333333339E-2</v>
          </cell>
        </row>
        <row r="426">
          <cell r="B426" t="str">
            <v>113329632X</v>
          </cell>
          <cell r="C426" t="str">
            <v>RGV 16V 470MF Tape</v>
          </cell>
          <cell r="D426" t="str">
            <v>CT666</v>
          </cell>
          <cell r="E426" t="str">
            <v>おおとり</v>
          </cell>
          <cell r="F426">
            <v>7.8024752475247525E-2</v>
          </cell>
        </row>
        <row r="427">
          <cell r="B427" t="str">
            <v>113329649X</v>
          </cell>
          <cell r="C427" t="str">
            <v>RZV 16V 47MF Tape</v>
          </cell>
          <cell r="D427" t="str">
            <v>CT667</v>
          </cell>
          <cell r="E427" t="str">
            <v>おおとり</v>
          </cell>
          <cell r="F427">
            <v>5.1853846153846153E-2</v>
          </cell>
        </row>
        <row r="428">
          <cell r="B428" t="str">
            <v>113329940X</v>
          </cell>
          <cell r="C428" t="str">
            <v>RGV 16V   10MF  12 Tape</v>
          </cell>
          <cell r="D428" t="str">
            <v>CT670</v>
          </cell>
          <cell r="E428" t="str">
            <v>おおとり</v>
          </cell>
          <cell r="F428">
            <v>3.1011542610571735E-2</v>
          </cell>
        </row>
        <row r="429">
          <cell r="B429" t="str">
            <v>113420056X</v>
          </cell>
          <cell r="C429" t="str">
            <v>RGV 50V  2.2MF 12 Tape</v>
          </cell>
          <cell r="D429" t="str">
            <v>CT671</v>
          </cell>
          <cell r="E429" t="str">
            <v>おおとり</v>
          </cell>
          <cell r="F429">
            <v>3.2924590163934425E-2</v>
          </cell>
        </row>
        <row r="430">
          <cell r="B430" t="str">
            <v>1000323490</v>
          </cell>
          <cell r="C430" t="str">
            <v>AES30-5</v>
          </cell>
          <cell r="D430" t="str">
            <v>SA051</v>
          </cell>
          <cell r="E430" t="str">
            <v>おおとり</v>
          </cell>
          <cell r="F430">
            <v>9.3558000000000003</v>
          </cell>
        </row>
        <row r="431">
          <cell r="B431" t="str">
            <v>111063998X</v>
          </cell>
          <cell r="C431" t="str">
            <v>PC4570G    T1 32MM Tape</v>
          </cell>
          <cell r="D431" t="str">
            <v>CT601</v>
          </cell>
          <cell r="E431" t="str">
            <v>おおとり</v>
          </cell>
          <cell r="F431">
            <v>0.16740000000000002</v>
          </cell>
        </row>
        <row r="432">
          <cell r="B432" t="str">
            <v>111102563X</v>
          </cell>
          <cell r="C432" t="str">
            <v>PD6466GS (TOA ROM1)</v>
          </cell>
          <cell r="D432" t="str">
            <v>CT902</v>
          </cell>
          <cell r="E432" t="str">
            <v>おおとり</v>
          </cell>
          <cell r="F432">
            <v>2.1114999999999999</v>
          </cell>
        </row>
        <row r="433">
          <cell r="B433" t="str">
            <v>1111190510</v>
          </cell>
          <cell r="C433" t="str">
            <v>PD65802GD-012-LBD  Tray</v>
          </cell>
          <cell r="D433" t="str">
            <v>CT903</v>
          </cell>
          <cell r="E433" t="str">
            <v>おおとり</v>
          </cell>
          <cell r="F433">
            <v>7.4675000000000002</v>
          </cell>
        </row>
        <row r="434">
          <cell r="B434" t="str">
            <v>111119347X</v>
          </cell>
          <cell r="C434" t="str">
            <v>PD6453GT-101 Stick</v>
          </cell>
          <cell r="D434" t="str">
            <v>CT636</v>
          </cell>
          <cell r="E434" t="str">
            <v>おおとり</v>
          </cell>
          <cell r="F434">
            <v>2.8325</v>
          </cell>
        </row>
        <row r="435">
          <cell r="B435" t="str">
            <v>1113171580</v>
          </cell>
          <cell r="C435" t="str">
            <v>uPD78P078GF-3BA</v>
          </cell>
          <cell r="D435" t="str">
            <v>CT915</v>
          </cell>
          <cell r="E435" t="str">
            <v>おおとり</v>
          </cell>
          <cell r="F435">
            <v>10.3</v>
          </cell>
        </row>
        <row r="436">
          <cell r="B436" t="str">
            <v>111316676X</v>
          </cell>
          <cell r="C436" t="str">
            <v>NJU7223DL1-33</v>
          </cell>
          <cell r="D436" t="str">
            <v>CT649</v>
          </cell>
          <cell r="E436" t="str">
            <v>おおとり</v>
          </cell>
          <cell r="F436">
            <v>0.24640000000000001</v>
          </cell>
        </row>
        <row r="437">
          <cell r="B437" t="str">
            <v>111314582X</v>
          </cell>
          <cell r="C437" t="str">
            <v>PC659AGS Stick</v>
          </cell>
          <cell r="D437" t="str">
            <v>CT644</v>
          </cell>
          <cell r="E437" t="str">
            <v>おおとり</v>
          </cell>
          <cell r="F437">
            <v>3.4847999999999999</v>
          </cell>
        </row>
        <row r="438">
          <cell r="B438" t="str">
            <v>115442782X</v>
          </cell>
          <cell r="C438" t="str">
            <v>630LMN-1062     12MM Tape</v>
          </cell>
          <cell r="D438" t="str">
            <v>CT678</v>
          </cell>
          <cell r="E438" t="str">
            <v>おおとり</v>
          </cell>
          <cell r="F438">
            <v>0.83260000000000012</v>
          </cell>
        </row>
        <row r="439">
          <cell r="B439" t="str">
            <v>111122215A</v>
          </cell>
          <cell r="C439" t="str">
            <v>EPM7160ELC84-20 QUAD Tray</v>
          </cell>
          <cell r="D439" t="str">
            <v>CT904</v>
          </cell>
          <cell r="E439" t="str">
            <v>おおとり</v>
          </cell>
          <cell r="F439">
            <v>13.904999999999999</v>
          </cell>
        </row>
        <row r="440">
          <cell r="B440" t="str">
            <v>111122228A</v>
          </cell>
          <cell r="C440" t="str">
            <v>EPM7160ELC84-20MULTI Tray</v>
          </cell>
          <cell r="D440" t="str">
            <v>CT905</v>
          </cell>
          <cell r="E440" t="str">
            <v>おおとり</v>
          </cell>
          <cell r="F440">
            <v>13.904999999999999</v>
          </cell>
        </row>
        <row r="441">
          <cell r="B441" t="str">
            <v>1111231710</v>
          </cell>
          <cell r="C441" t="str">
            <v>EPC1441LC20(CMS161D-1.0)</v>
          </cell>
          <cell r="D441" t="str">
            <v>CT906</v>
          </cell>
          <cell r="E441" t="str">
            <v>おおとり</v>
          </cell>
          <cell r="F441">
            <v>3.5619999999999998</v>
          </cell>
        </row>
        <row r="442">
          <cell r="B442" t="str">
            <v>1113163590</v>
          </cell>
          <cell r="C442" t="str">
            <v>EPF6016ATC100-3</v>
          </cell>
          <cell r="D442" t="str">
            <v>CT912</v>
          </cell>
          <cell r="E442" t="str">
            <v>おおとり</v>
          </cell>
          <cell r="F442">
            <v>19.140999999999998</v>
          </cell>
        </row>
        <row r="443">
          <cell r="B443" t="str">
            <v>100031821B</v>
          </cell>
          <cell r="C443" t="str">
            <v>Switching  Power Supply RPS-7240</v>
          </cell>
          <cell r="D443" t="str">
            <v>SN006</v>
          </cell>
          <cell r="E443" t="str">
            <v>ﾀｹｯｸｽ</v>
          </cell>
          <cell r="F443">
            <v>38.056071428571428</v>
          </cell>
        </row>
        <row r="444">
          <cell r="B444" t="str">
            <v>1000321700</v>
          </cell>
          <cell r="C444" t="str">
            <v>Switching  Power Supply LCA50S-24X</v>
          </cell>
          <cell r="D444" t="str">
            <v>SK005</v>
          </cell>
          <cell r="E444" t="str">
            <v>ﾀｹｯｸｽ</v>
          </cell>
          <cell r="F444">
            <v>15.964966666666665</v>
          </cell>
        </row>
        <row r="445">
          <cell r="B445" t="str">
            <v>1010478450</v>
          </cell>
          <cell r="C445" t="str">
            <v>EV300R Front Cover</v>
          </cell>
          <cell r="D445" t="str">
            <v>SN005</v>
          </cell>
          <cell r="E445" t="str">
            <v>おおとり</v>
          </cell>
          <cell r="F445">
            <v>0.42410869565217391</v>
          </cell>
        </row>
        <row r="446">
          <cell r="B446" t="str">
            <v>102152696A</v>
          </cell>
          <cell r="C446" t="str">
            <v>CP40SA 12*12 Square Knob Guide</v>
          </cell>
          <cell r="D446" t="str">
            <v>SL007</v>
          </cell>
          <cell r="E446" t="str">
            <v>DAIWA</v>
          </cell>
          <cell r="F446">
            <v>0.14858927074601844</v>
          </cell>
        </row>
        <row r="447">
          <cell r="B447" t="str">
            <v>1022502840</v>
          </cell>
          <cell r="C447" t="str">
            <v>Rubber Foot DA-1820A(23*12.5)</v>
          </cell>
          <cell r="D447" t="str">
            <v>SJ011</v>
          </cell>
          <cell r="E447" t="str">
            <v>ﾀｹｯｸｽ</v>
          </cell>
          <cell r="F447">
            <v>9.5536468129571561E-2</v>
          </cell>
        </row>
        <row r="448">
          <cell r="B448" t="str">
            <v>1110114030</v>
          </cell>
          <cell r="C448" t="str">
            <v>2SB940</v>
          </cell>
          <cell r="D448" t="str">
            <v>SL011</v>
          </cell>
          <cell r="E448" t="str">
            <v>ﾀｹｯｸｽ</v>
          </cell>
          <cell r="F448">
            <v>0.17731712962962964</v>
          </cell>
        </row>
        <row r="449">
          <cell r="B449" t="str">
            <v>1133287320</v>
          </cell>
          <cell r="C449" t="str">
            <v>YXF 10V 220MF</v>
          </cell>
          <cell r="D449" t="str">
            <v>SB018</v>
          </cell>
          <cell r="E449" t="str">
            <v>ﾀｹｯｸｽ</v>
          </cell>
          <cell r="F449">
            <v>2.4635593220338987E-2</v>
          </cell>
        </row>
        <row r="450">
          <cell r="B450" t="str">
            <v>1133288110</v>
          </cell>
          <cell r="C450" t="str">
            <v>YXF 10V 470MF</v>
          </cell>
          <cell r="D450" t="str">
            <v>SB006</v>
          </cell>
          <cell r="E450" t="str">
            <v>ﾀｹｯｸｽ</v>
          </cell>
          <cell r="F450">
            <v>4.1628571428571431E-2</v>
          </cell>
        </row>
        <row r="451">
          <cell r="B451" t="str">
            <v>1133288390</v>
          </cell>
          <cell r="C451" t="str">
            <v>YXF 25V 470MF</v>
          </cell>
          <cell r="D451" t="str">
            <v>SA038</v>
          </cell>
          <cell r="E451" t="str">
            <v>ﾀｹｯｸｽ</v>
          </cell>
          <cell r="F451">
            <v>6.2311111111111109E-2</v>
          </cell>
        </row>
        <row r="452">
          <cell r="B452" t="str">
            <v>1133288840</v>
          </cell>
          <cell r="C452" t="str">
            <v>CE04 YXF 10V1000MF</v>
          </cell>
          <cell r="D452" t="str">
            <v>SB008</v>
          </cell>
          <cell r="E452" t="str">
            <v>ﾀｹｯｸｽ</v>
          </cell>
          <cell r="F452">
            <v>6.2311111111111109E-2</v>
          </cell>
        </row>
        <row r="453">
          <cell r="B453" t="str">
            <v>1133290160</v>
          </cell>
          <cell r="C453" t="str">
            <v>YXF 35V 1000MF</v>
          </cell>
          <cell r="D453" t="str">
            <v>SB026</v>
          </cell>
          <cell r="E453" t="str">
            <v>ﾀｹｯｸｽ</v>
          </cell>
          <cell r="F453">
            <v>0.12943673469387756</v>
          </cell>
        </row>
        <row r="454">
          <cell r="B454" t="str">
            <v>1133290290</v>
          </cell>
          <cell r="C454" t="str">
            <v>NXA 35V 470MF</v>
          </cell>
          <cell r="D454" t="str">
            <v>SC016</v>
          </cell>
          <cell r="E454" t="str">
            <v>ﾀｹｯｸｽ</v>
          </cell>
          <cell r="F454">
            <v>0.20956250000000001</v>
          </cell>
        </row>
        <row r="455">
          <cell r="B455" t="str">
            <v>1133290610</v>
          </cell>
          <cell r="C455" t="str">
            <v>YXG 35V560MF</v>
          </cell>
          <cell r="D455" t="str">
            <v>SC014</v>
          </cell>
          <cell r="E455" t="str">
            <v>ﾀｹｯｸｽ</v>
          </cell>
          <cell r="F455">
            <v>8.4870312500000017E-2</v>
          </cell>
        </row>
        <row r="456">
          <cell r="B456" t="str">
            <v>1133295390</v>
          </cell>
          <cell r="C456" t="str">
            <v>YXF 25V 100MF</v>
          </cell>
          <cell r="D456" t="str">
            <v>SB011</v>
          </cell>
          <cell r="E456" t="str">
            <v>ﾀｹｯｸｽ</v>
          </cell>
          <cell r="F456">
            <v>3.5523809523809527E-2</v>
          </cell>
        </row>
        <row r="457">
          <cell r="B457" t="str">
            <v>1133295910</v>
          </cell>
          <cell r="C457" t="str">
            <v>CE04 MH7 16V 100MF</v>
          </cell>
          <cell r="D457" t="str">
            <v>SB022</v>
          </cell>
          <cell r="E457" t="str">
            <v>ﾀｹｯｸｽ</v>
          </cell>
          <cell r="F457">
            <v>2.4603389830508478E-2</v>
          </cell>
        </row>
        <row r="458">
          <cell r="B458" t="str">
            <v>1133296940</v>
          </cell>
          <cell r="C458" t="str">
            <v>ZA 16V470MF</v>
          </cell>
          <cell r="D458" t="str">
            <v>SB020</v>
          </cell>
          <cell r="E458" t="str">
            <v>ﾀｹｯｸｽ</v>
          </cell>
          <cell r="F458">
            <v>0.27480882352941183</v>
          </cell>
        </row>
        <row r="459">
          <cell r="B459" t="str">
            <v>1133298740</v>
          </cell>
          <cell r="C459" t="str">
            <v>YXF 16V 1000MF</v>
          </cell>
          <cell r="D459" t="str">
            <v>SC012</v>
          </cell>
          <cell r="E459" t="str">
            <v>ﾀｹｯｸｽ</v>
          </cell>
          <cell r="F459">
            <v>8.4224691358024698E-2</v>
          </cell>
        </row>
        <row r="460">
          <cell r="B460" t="str">
            <v>1133298890</v>
          </cell>
          <cell r="C460" t="str">
            <v>YXF 35V 470MF</v>
          </cell>
          <cell r="D460" t="str">
            <v>SB024</v>
          </cell>
          <cell r="E460" t="str">
            <v>ﾀｹｯｸｽ</v>
          </cell>
          <cell r="F460">
            <v>7.9912499999999997E-2</v>
          </cell>
        </row>
        <row r="461">
          <cell r="B461" t="str">
            <v>1151214500</v>
          </cell>
          <cell r="C461" t="str">
            <v>ESD-11V120  Slide Switch</v>
          </cell>
          <cell r="D461" t="str">
            <v>SB009</v>
          </cell>
          <cell r="E461" t="str">
            <v>おおとり</v>
          </cell>
          <cell r="F461">
            <v>0.18559999999999999</v>
          </cell>
        </row>
        <row r="462">
          <cell r="B462">
            <v>1151445630</v>
          </cell>
          <cell r="C462" t="str">
            <v>Power Switch  AAP8Y2112</v>
          </cell>
          <cell r="D462" t="str">
            <v>SJ016</v>
          </cell>
          <cell r="E462" t="str">
            <v>おおとり</v>
          </cell>
          <cell r="F462">
            <v>0.76999411764705894</v>
          </cell>
        </row>
        <row r="463">
          <cell r="B463" t="str">
            <v>1154604900</v>
          </cell>
          <cell r="C463" t="str">
            <v>HC-49U 14.31818M 17P KDK</v>
          </cell>
          <cell r="D463" t="str">
            <v>SB015</v>
          </cell>
          <cell r="E463" t="str">
            <v>九州電通</v>
          </cell>
          <cell r="F463">
            <v>0.89192142857142853</v>
          </cell>
        </row>
        <row r="464">
          <cell r="B464" t="str">
            <v>1154605660</v>
          </cell>
          <cell r="C464" t="str">
            <v>HC-49/U 28.63636MHz KDK</v>
          </cell>
          <cell r="D464" t="str">
            <v>SC011</v>
          </cell>
          <cell r="E464" t="str">
            <v>九州電通</v>
          </cell>
          <cell r="F464">
            <v>0.73299999999999998</v>
          </cell>
        </row>
        <row r="465">
          <cell r="B465" t="str">
            <v>1210141590</v>
          </cell>
          <cell r="C465" t="str">
            <v>Round Knob13       WHT</v>
          </cell>
          <cell r="D465" t="str">
            <v>SL001</v>
          </cell>
          <cell r="E465" t="str">
            <v>おおとり</v>
          </cell>
          <cell r="F465">
            <v>0.12930000000000003</v>
          </cell>
        </row>
        <row r="466">
          <cell r="B466" t="str">
            <v>1210171300</v>
          </cell>
          <cell r="C466" t="str">
            <v>CDS16M 12*12 2 Color  Knob</v>
          </cell>
          <cell r="D466" t="str">
            <v>SN002</v>
          </cell>
          <cell r="E466" t="str">
            <v>おおとり</v>
          </cell>
          <cell r="F466">
            <v>0.20748792270531399</v>
          </cell>
        </row>
        <row r="467">
          <cell r="B467" t="str">
            <v>1210171470</v>
          </cell>
          <cell r="C467" t="str">
            <v>CDS16M 3.5*7 Knob</v>
          </cell>
          <cell r="D467" t="str">
            <v>SN001</v>
          </cell>
          <cell r="E467" t="str">
            <v>おおとり</v>
          </cell>
          <cell r="F467">
            <v>6.7248529411764707E-2</v>
          </cell>
        </row>
        <row r="468">
          <cell r="B468" t="str">
            <v>1210171560</v>
          </cell>
          <cell r="C468" t="str">
            <v>CP40SA 12*12 Square Knob</v>
          </cell>
          <cell r="D468" t="str">
            <v>SL006</v>
          </cell>
          <cell r="E468" t="str">
            <v>DAIWA</v>
          </cell>
          <cell r="F468">
            <v>0.15504682779456194</v>
          </cell>
        </row>
        <row r="469">
          <cell r="B469" t="str">
            <v>1210301330</v>
          </cell>
          <cell r="C469" t="str">
            <v>Plastic Foot NO1</v>
          </cell>
          <cell r="D469" t="str">
            <v>SK004</v>
          </cell>
          <cell r="E469" t="str">
            <v>ﾀｹｯｸｽ</v>
          </cell>
          <cell r="F469">
            <v>3.7913924050632909E-2</v>
          </cell>
        </row>
        <row r="470">
          <cell r="B470" t="str">
            <v>1210901060</v>
          </cell>
          <cell r="C470" t="str">
            <v>D1103 LED Light 2*4</v>
          </cell>
          <cell r="D470" t="str">
            <v>SJ004</v>
          </cell>
          <cell r="E470" t="str">
            <v>おおとり</v>
          </cell>
          <cell r="F470">
            <v>3.8981845238095239E-2</v>
          </cell>
        </row>
        <row r="471">
          <cell r="B471" t="str">
            <v>1230204400</v>
          </cell>
          <cell r="C471" t="str">
            <v>D Sub Plug 25P JBZ-25P</v>
          </cell>
          <cell r="D471" t="str">
            <v>SN004</v>
          </cell>
          <cell r="E471" t="str">
            <v>SIIX</v>
          </cell>
          <cell r="F471">
            <v>0.93515625000000002</v>
          </cell>
        </row>
        <row r="472">
          <cell r="B472" t="str">
            <v>1230211570</v>
          </cell>
          <cell r="C472" t="str">
            <v>D Sub Connetor DBR40-25K110</v>
          </cell>
          <cell r="D472" t="str">
            <v>SC013</v>
          </cell>
          <cell r="E472" t="str">
            <v>SIIX</v>
          </cell>
          <cell r="F472">
            <v>0.38355263157894737</v>
          </cell>
        </row>
        <row r="473">
          <cell r="B473" t="str">
            <v>1230206640</v>
          </cell>
          <cell r="C473" t="str">
            <v>D Sub Shield CoverJ-C25-2C25P</v>
          </cell>
          <cell r="D473" t="str">
            <v>SN003</v>
          </cell>
          <cell r="E473" t="str">
            <v>ﾀｹｯｸｽ</v>
          </cell>
          <cell r="F473">
            <v>0.96785714285714286</v>
          </cell>
        </row>
        <row r="474">
          <cell r="B474" t="str">
            <v>1230329590</v>
          </cell>
          <cell r="C474" t="str">
            <v>BNC J2 Ream</v>
          </cell>
          <cell r="D474" t="str">
            <v>SA041</v>
          </cell>
          <cell r="E474" t="str">
            <v>おおとり</v>
          </cell>
          <cell r="F474">
            <v>0.74353582089552228</v>
          </cell>
        </row>
        <row r="475">
          <cell r="B475" t="str">
            <v>1230330990</v>
          </cell>
          <cell r="C475" t="str">
            <v>Pinjack JPJ1044-01-010</v>
          </cell>
          <cell r="D475" t="str">
            <v>SB001</v>
          </cell>
          <cell r="E475" t="str">
            <v>おおとり</v>
          </cell>
          <cell r="F475">
            <v>0.36249999999999999</v>
          </cell>
        </row>
        <row r="476">
          <cell r="B476" t="str">
            <v>1230525800</v>
          </cell>
          <cell r="C476" t="str">
            <v>HXC0328-01-110 None Switch BNC</v>
          </cell>
          <cell r="D476" t="str">
            <v>SC018</v>
          </cell>
          <cell r="E476" t="str">
            <v>おおとり</v>
          </cell>
          <cell r="F476">
            <v>0.33893029150823828</v>
          </cell>
        </row>
        <row r="477">
          <cell r="B477" t="str">
            <v>1240433410</v>
          </cell>
          <cell r="C477" t="str">
            <v>15T96(120)P1.25-8BB</v>
          </cell>
          <cell r="D477" t="str">
            <v>SE037</v>
          </cell>
          <cell r="E477" t="str">
            <v>SIIX</v>
          </cell>
          <cell r="F477">
            <v>0.1605990291262136</v>
          </cell>
        </row>
        <row r="478">
          <cell r="B478">
            <v>1253202290</v>
          </cell>
          <cell r="C478" t="str">
            <v>Table Tap 4600BC-N</v>
          </cell>
          <cell r="D478" t="str">
            <v>SG004</v>
          </cell>
          <cell r="E478" t="str">
            <v>ﾀｹｯｸｽ</v>
          </cell>
          <cell r="F478">
            <v>3.8063000000000002</v>
          </cell>
        </row>
        <row r="479">
          <cell r="B479" t="str">
            <v>1323117170</v>
          </cell>
          <cell r="C479" t="str">
            <v>Bar Code Label 56*135</v>
          </cell>
          <cell r="D479" t="str">
            <v>SG001</v>
          </cell>
          <cell r="E479" t="str">
            <v>ﾀｹｯｸｽ</v>
          </cell>
          <cell r="F479">
            <v>2.2449999999999998E-2</v>
          </cell>
        </row>
        <row r="480">
          <cell r="B480" t="str">
            <v>1333105310</v>
          </cell>
          <cell r="C480" t="str">
            <v>Guarantee Certificate YEL</v>
          </cell>
          <cell r="D480" t="str">
            <v>SG002</v>
          </cell>
          <cell r="E480" t="str">
            <v>ﾀｹｯｸｽ</v>
          </cell>
          <cell r="F480">
            <v>3.5000000000000003E-2</v>
          </cell>
        </row>
        <row r="481">
          <cell r="B481" t="str">
            <v>V220100150</v>
          </cell>
          <cell r="C481" t="str">
            <v>ULTube3/8 T-105BLK L=180</v>
          </cell>
          <cell r="D481" t="str">
            <v>SM002</v>
          </cell>
          <cell r="E481" t="str">
            <v>東電企業</v>
          </cell>
          <cell r="F481">
            <v>6.6639072847682113E-2</v>
          </cell>
        </row>
        <row r="482">
          <cell r="B482" t="str">
            <v>V060100150</v>
          </cell>
          <cell r="C482" t="str">
            <v>+Pan 3*6 3 Set Screw P4 FEZNC</v>
          </cell>
          <cell r="D482" t="str">
            <v>SD009</v>
          </cell>
          <cell r="E482" t="str">
            <v>東電企業</v>
          </cell>
          <cell r="F482">
            <v>9.4590909090909083E-3</v>
          </cell>
        </row>
        <row r="483">
          <cell r="B483" t="str">
            <v>V060300860</v>
          </cell>
          <cell r="C483" t="str">
            <v>+Bind 4*35 FE NI</v>
          </cell>
          <cell r="D483" t="str">
            <v>SD004</v>
          </cell>
          <cell r="E483" t="str">
            <v>東電企業</v>
          </cell>
          <cell r="F483">
            <v>1.6451851851851853E-2</v>
          </cell>
        </row>
        <row r="484">
          <cell r="B484" t="str">
            <v>V066200160</v>
          </cell>
          <cell r="C484" t="str">
            <v>+Flat B 3*8 FE NI</v>
          </cell>
          <cell r="D484" t="str">
            <v>SD006</v>
          </cell>
          <cell r="E484" t="str">
            <v>東電企業</v>
          </cell>
          <cell r="F484">
            <v>5.0909090909090913E-3</v>
          </cell>
        </row>
        <row r="485">
          <cell r="B485" t="str">
            <v>V063600150</v>
          </cell>
          <cell r="C485" t="str">
            <v>Flange Nut M4 FE ZNC</v>
          </cell>
          <cell r="D485" t="str">
            <v>SD010</v>
          </cell>
          <cell r="E485" t="str">
            <v>東電企業</v>
          </cell>
          <cell r="F485">
            <v>1.1366666666666667E-2</v>
          </cell>
        </row>
        <row r="486">
          <cell r="B486" t="str">
            <v>V063700180</v>
          </cell>
          <cell r="C486" t="str">
            <v>Washer  3X8X0.5 FE ZNC</v>
          </cell>
          <cell r="D486" t="str">
            <v>SD005</v>
          </cell>
          <cell r="E486" t="str">
            <v>東電企業</v>
          </cell>
          <cell r="F486">
            <v>2.190909090909091E-3</v>
          </cell>
        </row>
        <row r="487">
          <cell r="B487" t="str">
            <v>V063800130</v>
          </cell>
          <cell r="C487" t="str">
            <v>S Washer M3   FE ZNC</v>
          </cell>
          <cell r="D487" t="str">
            <v>SD003</v>
          </cell>
          <cell r="E487" t="str">
            <v>東電企業</v>
          </cell>
          <cell r="F487">
            <v>1.6999999999999999E-3</v>
          </cell>
        </row>
        <row r="488">
          <cell r="B488" t="str">
            <v>6310600080</v>
          </cell>
          <cell r="C488" t="str">
            <v>SECOM Seal (Mini)</v>
          </cell>
          <cell r="D488" t="str">
            <v>SF006</v>
          </cell>
          <cell r="E488" t="str">
            <v>ﾀｹｯｸｽ</v>
          </cell>
          <cell r="F488">
            <v>1E-4</v>
          </cell>
        </row>
        <row r="489">
          <cell r="B489" t="str">
            <v>V323100150</v>
          </cell>
          <cell r="C489" t="str">
            <v>Cutting Seal 8MM（RED)</v>
          </cell>
          <cell r="D489" t="str">
            <v>SF005</v>
          </cell>
          <cell r="E489" t="str">
            <v>おおとり</v>
          </cell>
          <cell r="F489">
            <v>8.9999999999999998E-4</v>
          </cell>
        </row>
        <row r="490">
          <cell r="B490" t="str">
            <v>1230524410</v>
          </cell>
          <cell r="C490" t="str">
            <v>Connector J8A-0211</v>
          </cell>
          <cell r="D490" t="str">
            <v>SB002</v>
          </cell>
          <cell r="E490" t="str">
            <v>おおとり</v>
          </cell>
          <cell r="F490">
            <v>0.10314615384615385</v>
          </cell>
        </row>
        <row r="491">
          <cell r="B491" t="str">
            <v>1233624010</v>
          </cell>
          <cell r="C491" t="str">
            <v>Connector XG8S-0331 3P Header</v>
          </cell>
          <cell r="D491" t="str">
            <v>SB003</v>
          </cell>
          <cell r="E491" t="str">
            <v>おおとり</v>
          </cell>
          <cell r="F491">
            <v>6.3053846153846155E-2</v>
          </cell>
        </row>
        <row r="492">
          <cell r="B492" t="str">
            <v>7999910440</v>
          </cell>
          <cell r="C492" t="str">
            <v>Solder thread 1.2mm</v>
          </cell>
          <cell r="D492" t="str">
            <v>SF017</v>
          </cell>
          <cell r="E492" t="str">
            <v>ﾀｹｯｸｽ</v>
          </cell>
          <cell r="F492">
            <v>6.7185714285714289</v>
          </cell>
        </row>
        <row r="493">
          <cell r="B493" t="str">
            <v>7999910370</v>
          </cell>
          <cell r="C493" t="str">
            <v>Solder thread 1.0mm</v>
          </cell>
          <cell r="D493" t="str">
            <v>SF020</v>
          </cell>
          <cell r="E493" t="str">
            <v>ﾀｹｯｸｽ</v>
          </cell>
          <cell r="F493">
            <v>7.4336800000000007</v>
          </cell>
        </row>
        <row r="494">
          <cell r="B494" t="str">
            <v>7999910220</v>
          </cell>
          <cell r="C494" t="str">
            <v>Solder thread 0.8mm</v>
          </cell>
          <cell r="D494" t="str">
            <v>SF018</v>
          </cell>
          <cell r="E494" t="str">
            <v>ﾀｹｯｸｽ</v>
          </cell>
          <cell r="F494">
            <v>0</v>
          </cell>
        </row>
        <row r="495">
          <cell r="B495" t="str">
            <v>7999910640</v>
          </cell>
          <cell r="C495" t="str">
            <v>Solder thread 1.6mm</v>
          </cell>
          <cell r="D495" t="str">
            <v>SF019</v>
          </cell>
          <cell r="E495" t="str">
            <v>ﾀｹｯｸｽ</v>
          </cell>
          <cell r="F495">
            <v>0</v>
          </cell>
        </row>
        <row r="496">
          <cell r="B496" t="str">
            <v>111115369X</v>
          </cell>
          <cell r="C496" t="str">
            <v>CXD1030M CMOS T6  24 Tape</v>
          </cell>
          <cell r="D496" t="str">
            <v>CT627</v>
          </cell>
          <cell r="E496" t="str">
            <v>ﾀｹｯｸｽ</v>
          </cell>
          <cell r="F496">
            <v>1.6713</v>
          </cell>
        </row>
        <row r="497">
          <cell r="B497" t="str">
            <v>115460591X</v>
          </cell>
          <cell r="C497" t="str">
            <v>SD-3 19.6608MHz T/R24 Tape</v>
          </cell>
          <cell r="D497" t="str">
            <v>CT679</v>
          </cell>
          <cell r="E497" t="str">
            <v>九州電通</v>
          </cell>
          <cell r="F497">
            <v>0.47499999999999998</v>
          </cell>
        </row>
        <row r="498">
          <cell r="B498" t="str">
            <v>115460614X</v>
          </cell>
          <cell r="C498" t="str">
            <v>SD-3 27.0MHz T/R 24 Tape</v>
          </cell>
          <cell r="D498" t="str">
            <v>CT681</v>
          </cell>
          <cell r="E498" t="str">
            <v>九州電通</v>
          </cell>
          <cell r="F498">
            <v>0.69199999999999995</v>
          </cell>
        </row>
        <row r="499">
          <cell r="B499" t="str">
            <v>115461163X</v>
          </cell>
          <cell r="C499" t="str">
            <v>SD-3 12.288MHz   24 Tape</v>
          </cell>
          <cell r="D499" t="str">
            <v>CT682</v>
          </cell>
          <cell r="E499" t="str">
            <v>九州電通</v>
          </cell>
          <cell r="F499">
            <v>0.40799999999999997</v>
          </cell>
        </row>
        <row r="500">
          <cell r="B500" t="str">
            <v>115221295D</v>
          </cell>
          <cell r="C500" t="str">
            <v>CMS40P MAIN P4G 230*310</v>
          </cell>
          <cell r="D500" t="str">
            <v>CP001</v>
          </cell>
          <cell r="E500" t="str">
            <v>昭和電気㈱</v>
          </cell>
          <cell r="F500">
            <v>12.9</v>
          </cell>
        </row>
        <row r="501">
          <cell r="B501" t="str">
            <v>1152706550</v>
          </cell>
          <cell r="C501" t="str">
            <v xml:space="preserve">CMS40P-SUB-PCB </v>
          </cell>
          <cell r="D501" t="str">
            <v>CP003</v>
          </cell>
          <cell r="E501" t="str">
            <v>昭和電気㈱</v>
          </cell>
          <cell r="F501">
            <v>4.5999999999999996</v>
          </cell>
        </row>
        <row r="502">
          <cell r="B502" t="str">
            <v>1152219160</v>
          </cell>
          <cell r="C502" t="str">
            <v>P6G-CMS161D MAIN 230*330</v>
          </cell>
          <cell r="D502" t="str">
            <v>CP002</v>
          </cell>
          <cell r="E502" t="str">
            <v>昭和電気㈱</v>
          </cell>
          <cell r="F502">
            <v>22.5</v>
          </cell>
        </row>
        <row r="503">
          <cell r="B503" t="str">
            <v>1152707890</v>
          </cell>
          <cell r="C503" t="str">
            <v>P2G-CMS160D SW   154*330</v>
          </cell>
          <cell r="D503" t="str">
            <v>CP004</v>
          </cell>
          <cell r="E503" t="str">
            <v>昭和電気㈱</v>
          </cell>
          <cell r="F503">
            <v>6.8</v>
          </cell>
        </row>
        <row r="504">
          <cell r="B504" t="str">
            <v>1152707960</v>
          </cell>
          <cell r="C504" t="str">
            <v>P4G-CMS90D SW    154*318</v>
          </cell>
          <cell r="D504" t="str">
            <v>CP005</v>
          </cell>
          <cell r="E504" t="str">
            <v>昭和電気㈱</v>
          </cell>
          <cell r="F504">
            <v>9</v>
          </cell>
        </row>
        <row r="505">
          <cell r="B505" t="str">
            <v>1152708310</v>
          </cell>
          <cell r="C505" t="str">
            <v>P2G-CMS160D BNC  180*310</v>
          </cell>
          <cell r="D505" t="str">
            <v>CP006</v>
          </cell>
          <cell r="E505" t="str">
            <v>昭和電気㈱</v>
          </cell>
          <cell r="F505">
            <v>6.85</v>
          </cell>
        </row>
        <row r="506">
          <cell r="B506" t="str">
            <v>1152708480</v>
          </cell>
          <cell r="C506" t="str">
            <v>P2G-CMS90D BNC   154*311</v>
          </cell>
          <cell r="D506" t="str">
            <v>CP007</v>
          </cell>
          <cell r="E506" t="str">
            <v>昭和電気㈱</v>
          </cell>
          <cell r="F506">
            <v>5.4</v>
          </cell>
        </row>
        <row r="507">
          <cell r="B507" t="str">
            <v>V255100150</v>
          </cell>
          <cell r="C507" t="str">
            <v>KI Band 100MM (YJ-100)</v>
          </cell>
          <cell r="D507" t="str">
            <v>SJ008</v>
          </cell>
          <cell r="E507" t="str">
            <v>東電企業</v>
          </cell>
          <cell r="F507">
            <v>3.0000000000000001E-3</v>
          </cell>
        </row>
        <row r="508">
          <cell r="B508" t="str">
            <v>1010475400</v>
          </cell>
          <cell r="C508" t="str">
            <v>CP10AL Front Panel</v>
          </cell>
          <cell r="D508" t="str">
            <v>SJ014</v>
          </cell>
          <cell r="E508" t="str">
            <v>東電企業</v>
          </cell>
          <cell r="F508">
            <v>2.48</v>
          </cell>
        </row>
        <row r="509">
          <cell r="B509" t="str">
            <v>101047559A</v>
          </cell>
          <cell r="C509" t="str">
            <v>CP40L Front Panel</v>
          </cell>
          <cell r="D509" t="str">
            <v>SK001</v>
          </cell>
          <cell r="E509" t="str">
            <v>東電企業</v>
          </cell>
          <cell r="F509">
            <v>2.83</v>
          </cell>
        </row>
        <row r="510">
          <cell r="B510" t="str">
            <v>1010475600</v>
          </cell>
          <cell r="C510" t="str">
            <v>CP40SAL Front Panel</v>
          </cell>
          <cell r="D510" t="str">
            <v>SL012</v>
          </cell>
          <cell r="E510" t="str">
            <v>東電企業</v>
          </cell>
          <cell r="F510">
            <v>2.83</v>
          </cell>
        </row>
        <row r="511">
          <cell r="B511" t="str">
            <v>1010479190</v>
          </cell>
          <cell r="C511" t="str">
            <v>CMS40P Front Panel</v>
          </cell>
          <cell r="D511" t="str">
            <v>PA007</v>
          </cell>
          <cell r="E511" t="str">
            <v>東電企業</v>
          </cell>
          <cell r="F511">
            <v>3.71</v>
          </cell>
        </row>
        <row r="512">
          <cell r="B512" t="str">
            <v>1010845500</v>
          </cell>
          <cell r="C512" t="str">
            <v>Heat Sink 2511-50</v>
          </cell>
          <cell r="D512" t="str">
            <v>SB029</v>
          </cell>
          <cell r="E512" t="str">
            <v>東電企業</v>
          </cell>
          <cell r="F512">
            <v>0.24</v>
          </cell>
        </row>
        <row r="513">
          <cell r="B513" t="str">
            <v>1020215360</v>
          </cell>
          <cell r="C513" t="str">
            <v>RCM-6 PCB Support</v>
          </cell>
          <cell r="D513" t="str">
            <v>SJ005</v>
          </cell>
          <cell r="E513" t="str">
            <v>東電企業</v>
          </cell>
          <cell r="F513">
            <v>2.4E-2</v>
          </cell>
        </row>
        <row r="514">
          <cell r="B514" t="str">
            <v>1020215520</v>
          </cell>
          <cell r="C514" t="str">
            <v>RCM-8 PCB Support</v>
          </cell>
          <cell r="D514" t="str">
            <v>SL005</v>
          </cell>
          <cell r="E514" t="str">
            <v>東電企業</v>
          </cell>
          <cell r="F514">
            <v>2.5700000000000001E-2</v>
          </cell>
        </row>
        <row r="515">
          <cell r="B515" t="str">
            <v>1020243620</v>
          </cell>
          <cell r="C515" t="str">
            <v>Support M3*8*5.5</v>
          </cell>
          <cell r="D515" t="str">
            <v>SL010</v>
          </cell>
          <cell r="E515" t="str">
            <v>東電企業</v>
          </cell>
          <cell r="F515">
            <v>3.6999999999999998E-2</v>
          </cell>
        </row>
        <row r="516">
          <cell r="B516" t="str">
            <v>1020235920</v>
          </cell>
          <cell r="C516" t="str">
            <v>Support M3*10*5.5</v>
          </cell>
          <cell r="D516" t="str">
            <v>SL008</v>
          </cell>
          <cell r="E516" t="str">
            <v>東電企業</v>
          </cell>
          <cell r="F516">
            <v>4.2000000000000003E-2</v>
          </cell>
        </row>
        <row r="517">
          <cell r="B517" t="str">
            <v>1021511230</v>
          </cell>
          <cell r="C517" t="str">
            <v>D4 Knob Guide Black</v>
          </cell>
          <cell r="D517" t="str">
            <v>SL003</v>
          </cell>
          <cell r="E517" t="str">
            <v>東電企業</v>
          </cell>
          <cell r="F517">
            <v>4.0599999999999997E-2</v>
          </cell>
        </row>
        <row r="518">
          <cell r="B518" t="str">
            <v>1021522050</v>
          </cell>
          <cell r="C518" t="str">
            <v xml:space="preserve">WT760 Knob Joint </v>
          </cell>
          <cell r="D518" t="str">
            <v>SJ006</v>
          </cell>
          <cell r="E518" t="str">
            <v>東電企業</v>
          </cell>
          <cell r="F518">
            <v>7.060000000000001E-2</v>
          </cell>
        </row>
        <row r="519">
          <cell r="B519" t="str">
            <v>1022173770</v>
          </cell>
          <cell r="C519" t="str">
            <v>E1231 SW Pixing Plate</v>
          </cell>
          <cell r="D519" t="str">
            <v>SJ007</v>
          </cell>
          <cell r="E519" t="str">
            <v>東電企業</v>
          </cell>
          <cell r="F519">
            <v>8.2299999999999998E-2</v>
          </cell>
        </row>
        <row r="520">
          <cell r="B520" t="str">
            <v>V060300130</v>
          </cell>
          <cell r="C520" t="str">
            <v>+Bind 3X8 FE ZNC</v>
          </cell>
          <cell r="D520" t="str">
            <v>SD019</v>
          </cell>
          <cell r="E520" t="str">
            <v>東電企業</v>
          </cell>
          <cell r="F520">
            <v>2E-3</v>
          </cell>
        </row>
        <row r="521">
          <cell r="B521" t="str">
            <v>V060300260</v>
          </cell>
          <cell r="C521" t="str">
            <v>+Bind 4X10 FE ZNC</v>
          </cell>
          <cell r="D521" t="str">
            <v>SD008</v>
          </cell>
          <cell r="E521" t="str">
            <v>東電企業</v>
          </cell>
          <cell r="F521">
            <v>3.0000000000000001E-3</v>
          </cell>
        </row>
        <row r="522">
          <cell r="B522" t="str">
            <v>V060300310</v>
          </cell>
          <cell r="C522" t="str">
            <v>+Bind 4X15 FE ZNC</v>
          </cell>
          <cell r="D522" t="str">
            <v>SD007</v>
          </cell>
          <cell r="E522" t="str">
            <v>東電企業</v>
          </cell>
          <cell r="F522">
            <v>0</v>
          </cell>
        </row>
        <row r="523">
          <cell r="B523" t="str">
            <v>1110831650</v>
          </cell>
          <cell r="C523" t="str">
            <v>MO34PC LED(RED)</v>
          </cell>
          <cell r="D523" t="str">
            <v>SB012</v>
          </cell>
          <cell r="E523" t="str">
            <v>東電企業</v>
          </cell>
          <cell r="F523">
            <v>2.5700000000000004E-2</v>
          </cell>
        </row>
        <row r="524">
          <cell r="B524" t="str">
            <v>1110831780</v>
          </cell>
          <cell r="C524" t="str">
            <v>MO34GC LED(GRN)</v>
          </cell>
          <cell r="D524" t="str">
            <v>SB017</v>
          </cell>
          <cell r="E524" t="str">
            <v>東電企業</v>
          </cell>
          <cell r="F524">
            <v>2.5700000000000004E-2</v>
          </cell>
        </row>
        <row r="525">
          <cell r="B525" t="str">
            <v>1120439370</v>
          </cell>
          <cell r="C525" t="str">
            <v>RD1631111009-2MA(DT)</v>
          </cell>
          <cell r="D525" t="str">
            <v>SK006</v>
          </cell>
          <cell r="E525" t="str">
            <v>東電企業</v>
          </cell>
          <cell r="F525">
            <v>0.68</v>
          </cell>
        </row>
        <row r="526">
          <cell r="B526" t="str">
            <v>114017309C</v>
          </cell>
          <cell r="C526" t="str">
            <v>PT-651 Power Transformer</v>
          </cell>
          <cell r="D526" t="str">
            <v>SA054</v>
          </cell>
          <cell r="E526" t="str">
            <v>東電企業</v>
          </cell>
          <cell r="F526">
            <v>3.3520000000000003</v>
          </cell>
        </row>
        <row r="527">
          <cell r="B527" t="str">
            <v>1140518570</v>
          </cell>
          <cell r="C527" t="str">
            <v>RCH-110 391K</v>
          </cell>
          <cell r="D527" t="str">
            <v>SB019</v>
          </cell>
          <cell r="E527" t="str">
            <v>東電企業</v>
          </cell>
          <cell r="F527">
            <v>0.33500000000000002</v>
          </cell>
        </row>
        <row r="528">
          <cell r="B528" t="str">
            <v>1141107160</v>
          </cell>
          <cell r="C528" t="str">
            <v>P-S7B 10.7M FM-DET Coil</v>
          </cell>
          <cell r="D528" t="str">
            <v>SB010</v>
          </cell>
          <cell r="E528" t="str">
            <v>東電企業</v>
          </cell>
          <cell r="F528">
            <v>0.15</v>
          </cell>
        </row>
        <row r="529">
          <cell r="B529" t="str">
            <v>1141950430</v>
          </cell>
          <cell r="C529" t="str">
            <v>RCH-895-101K Coil</v>
          </cell>
          <cell r="D529" t="str">
            <v>SC015</v>
          </cell>
          <cell r="E529" t="str">
            <v>東電企業</v>
          </cell>
          <cell r="F529">
            <v>0.16800000000000001</v>
          </cell>
        </row>
        <row r="530">
          <cell r="B530" t="str">
            <v>1141954010</v>
          </cell>
          <cell r="C530" t="str">
            <v>RCR-664D 101K</v>
          </cell>
          <cell r="D530" t="str">
            <v>SB007</v>
          </cell>
          <cell r="E530" t="str">
            <v>東電企業</v>
          </cell>
          <cell r="F530">
            <v>0.23</v>
          </cell>
        </row>
        <row r="531">
          <cell r="B531" t="str">
            <v>1145104640</v>
          </cell>
          <cell r="C531" t="str">
            <v>DC Fan  KD1206PTS2</v>
          </cell>
          <cell r="D531" t="str">
            <v>SM001</v>
          </cell>
          <cell r="E531" t="str">
            <v>東電企業</v>
          </cell>
          <cell r="F531">
            <v>2</v>
          </cell>
        </row>
        <row r="532">
          <cell r="B532" t="str">
            <v>1151210120</v>
          </cell>
          <cell r="C532" t="str">
            <v>SSTP12P-06R Slide SW</v>
          </cell>
          <cell r="D532" t="str">
            <v>SB005</v>
          </cell>
          <cell r="E532" t="str">
            <v>東電企業</v>
          </cell>
          <cell r="F532">
            <v>8.3000000000000018E-2</v>
          </cell>
        </row>
        <row r="533">
          <cell r="B533" t="str">
            <v>1151224170</v>
          </cell>
          <cell r="C533" t="str">
            <v>SHB-239-05B Slide Switch</v>
          </cell>
          <cell r="D533" t="str">
            <v>SB014</v>
          </cell>
          <cell r="E533" t="str">
            <v>東電企業</v>
          </cell>
          <cell r="F533">
            <v>0.14000000000000001</v>
          </cell>
        </row>
        <row r="534">
          <cell r="B534" t="str">
            <v>115230521A</v>
          </cell>
          <cell r="C534" t="str">
            <v>CP40SAL Sub PCB</v>
          </cell>
          <cell r="D534" t="str">
            <v>SG003</v>
          </cell>
          <cell r="E534" t="str">
            <v>東電企業</v>
          </cell>
          <cell r="F534">
            <v>0.7</v>
          </cell>
        </row>
        <row r="535">
          <cell r="B535" t="str">
            <v>1210149000</v>
          </cell>
          <cell r="C535" t="str">
            <v>Push Knob 10 BLK</v>
          </cell>
          <cell r="D535" t="str">
            <v>SL004</v>
          </cell>
          <cell r="E535" t="str">
            <v>東電企業</v>
          </cell>
          <cell r="F535">
            <v>4.9500000000000002E-2</v>
          </cell>
        </row>
        <row r="536">
          <cell r="B536" t="str">
            <v>1230332970</v>
          </cell>
          <cell r="C536" t="str">
            <v>WTJ032-04BB</v>
          </cell>
          <cell r="D536" t="str">
            <v>SB027</v>
          </cell>
          <cell r="E536" t="str">
            <v>東電企業</v>
          </cell>
          <cell r="F536">
            <v>5.6999999999999995E-2</v>
          </cell>
        </row>
        <row r="537">
          <cell r="B537" t="str">
            <v>1230531760</v>
          </cell>
          <cell r="C537" t="str">
            <v>AC Socket SS-6C</v>
          </cell>
          <cell r="D537" t="str">
            <v>SJ012</v>
          </cell>
          <cell r="E537" t="str">
            <v>東電企業</v>
          </cell>
          <cell r="F537">
            <v>9.5999999999999988E-2</v>
          </cell>
        </row>
        <row r="538">
          <cell r="B538" t="str">
            <v>1230526100</v>
          </cell>
          <cell r="C538" t="str">
            <v>AC Inlet SS-7B</v>
          </cell>
          <cell r="D538" t="str">
            <v>SK002</v>
          </cell>
          <cell r="E538" t="str">
            <v>東電企業</v>
          </cell>
          <cell r="F538">
            <v>0.14799999999999999</v>
          </cell>
        </row>
        <row r="539">
          <cell r="B539" t="str">
            <v>1240431270</v>
          </cell>
          <cell r="C539" t="str">
            <v>Wire Joints TM-1</v>
          </cell>
          <cell r="D539" t="str">
            <v>SJ001</v>
          </cell>
          <cell r="E539" t="str">
            <v>東電企業</v>
          </cell>
          <cell r="F539">
            <v>2.5000000000000001E-2</v>
          </cell>
        </row>
        <row r="540">
          <cell r="B540" t="str">
            <v>1240271870</v>
          </cell>
          <cell r="C540" t="str">
            <v>ST-311-9PH</v>
          </cell>
          <cell r="D540" t="str">
            <v>SB025</v>
          </cell>
          <cell r="E540" t="str">
            <v>東電企業</v>
          </cell>
          <cell r="F540">
            <v>0.78</v>
          </cell>
        </row>
        <row r="541">
          <cell r="B541" t="str">
            <v>1240271940</v>
          </cell>
          <cell r="C541" t="str">
            <v>ST-311/13.2-8PH</v>
          </cell>
          <cell r="D541" t="str">
            <v>SL009</v>
          </cell>
          <cell r="E541" t="str">
            <v>東電企業</v>
          </cell>
          <cell r="F541">
            <v>0.7</v>
          </cell>
        </row>
        <row r="542">
          <cell r="B542" t="str">
            <v>1240312980</v>
          </cell>
          <cell r="C542" t="str">
            <v>Terminal Lug 4MM</v>
          </cell>
          <cell r="D542" t="str">
            <v>SJ003</v>
          </cell>
          <cell r="E542" t="str">
            <v>東電企業</v>
          </cell>
          <cell r="F542">
            <v>2.5999999999999995E-2</v>
          </cell>
        </row>
        <row r="543">
          <cell r="B543" t="str">
            <v>1240432370</v>
          </cell>
          <cell r="C543" t="str">
            <v>Jumper 0.6*4.6*3/5*4.6</v>
          </cell>
          <cell r="D543" t="str">
            <v>SB004</v>
          </cell>
          <cell r="E543" t="str">
            <v>東電企業</v>
          </cell>
          <cell r="F543">
            <v>6.000000000000001E-3</v>
          </cell>
        </row>
        <row r="544">
          <cell r="B544" t="str">
            <v>1255117170</v>
          </cell>
          <cell r="C544" t="str">
            <v>Wire Mount MWS-6</v>
          </cell>
          <cell r="D544" t="str">
            <v>SL002</v>
          </cell>
          <cell r="E544" t="str">
            <v>東電企業</v>
          </cell>
          <cell r="F544">
            <v>2.2099999999999998E-2</v>
          </cell>
        </row>
        <row r="545">
          <cell r="B545" t="str">
            <v>1312765320</v>
          </cell>
          <cell r="C545" t="str">
            <v>CC5220 Safety Earth Mark</v>
          </cell>
          <cell r="D545" t="str">
            <v>SJ002</v>
          </cell>
          <cell r="E545" t="str">
            <v>東電企業</v>
          </cell>
          <cell r="F545">
            <v>3.7999999999999999E-2</v>
          </cell>
        </row>
        <row r="546">
          <cell r="B546" t="str">
            <v>V060300480</v>
          </cell>
          <cell r="C546" t="str">
            <v>+Bind   3X6  FE NI</v>
          </cell>
          <cell r="D546" t="str">
            <v>SD017</v>
          </cell>
          <cell r="E546" t="str">
            <v>東電企業</v>
          </cell>
          <cell r="F546">
            <v>2E-3</v>
          </cell>
        </row>
        <row r="547">
          <cell r="B547" t="str">
            <v>V060300570</v>
          </cell>
          <cell r="C547" t="str">
            <v>+Bind  3X4  FE ZNC</v>
          </cell>
          <cell r="D547" t="str">
            <v>SD011</v>
          </cell>
          <cell r="E547" t="str">
            <v>東電企業</v>
          </cell>
          <cell r="F547">
            <v>2E-3</v>
          </cell>
        </row>
        <row r="548">
          <cell r="B548" t="str">
            <v>V060300680</v>
          </cell>
          <cell r="C548" t="str">
            <v>+Bind  3X6  FE ZNC</v>
          </cell>
          <cell r="D548" t="str">
            <v>SD013</v>
          </cell>
          <cell r="E548" t="str">
            <v>東電企業</v>
          </cell>
          <cell r="F548">
            <v>2E-3</v>
          </cell>
        </row>
        <row r="549">
          <cell r="B549" t="str">
            <v>V060300710</v>
          </cell>
          <cell r="C549" t="str">
            <v>+Bind  4X8  FE ZNC-BLK</v>
          </cell>
          <cell r="D549" t="str">
            <v>SD018</v>
          </cell>
          <cell r="E549" t="str">
            <v>東電企業</v>
          </cell>
          <cell r="F549">
            <v>4.0000000000000001E-3</v>
          </cell>
        </row>
        <row r="550">
          <cell r="B550" t="str">
            <v>V063100380</v>
          </cell>
          <cell r="C550" t="str">
            <v>+Bind B 3X12 FE ZNC</v>
          </cell>
          <cell r="D550" t="str">
            <v>SD015</v>
          </cell>
          <cell r="E550" t="str">
            <v>東電企業</v>
          </cell>
          <cell r="F550">
            <v>4.0000000000000001E-3</v>
          </cell>
        </row>
        <row r="551">
          <cell r="B551" t="str">
            <v xml:space="preserve">V063100450 </v>
          </cell>
          <cell r="C551" t="str">
            <v>+Bind B 3X6  FE ZNC</v>
          </cell>
          <cell r="D551" t="str">
            <v>SD016</v>
          </cell>
          <cell r="E551" t="str">
            <v>東電企業</v>
          </cell>
          <cell r="F551">
            <v>3.0000000000000001E-3</v>
          </cell>
        </row>
        <row r="552">
          <cell r="B552" t="str">
            <v>V063100540</v>
          </cell>
          <cell r="C552" t="str">
            <v>+Bind B 3X8  FE ZNC</v>
          </cell>
          <cell r="D552" t="str">
            <v>SD012</v>
          </cell>
          <cell r="E552" t="str">
            <v>東電企業</v>
          </cell>
          <cell r="F552">
            <v>4.0000000000000001E-3</v>
          </cell>
        </row>
        <row r="553">
          <cell r="B553" t="str">
            <v>V063100650</v>
          </cell>
          <cell r="C553" t="str">
            <v>+Bind B 4X10 FE ZNC</v>
          </cell>
          <cell r="D553" t="str">
            <v>SD001</v>
          </cell>
          <cell r="E553" t="str">
            <v>東電企業</v>
          </cell>
          <cell r="F553">
            <v>6.0000000000000001E-3</v>
          </cell>
        </row>
        <row r="554">
          <cell r="B554" t="str">
            <v>V063100780</v>
          </cell>
          <cell r="C554" t="str">
            <v>+Bind B 3X8  FE NI</v>
          </cell>
          <cell r="D554" t="str">
            <v>SD002</v>
          </cell>
          <cell r="E554" t="str">
            <v>東電企業</v>
          </cell>
          <cell r="F554">
            <v>0</v>
          </cell>
        </row>
        <row r="555">
          <cell r="B555" t="str">
            <v>V066000120</v>
          </cell>
          <cell r="C555" t="str">
            <v>+Pan B 3X8 FE ZNC</v>
          </cell>
          <cell r="D555" t="str">
            <v>SD020</v>
          </cell>
          <cell r="E555" t="str">
            <v>東電企業</v>
          </cell>
          <cell r="F555">
            <v>0</v>
          </cell>
        </row>
        <row r="556">
          <cell r="B556" t="str">
            <v>V063100100</v>
          </cell>
          <cell r="C556" t="str">
            <v>+Bind B  3X8  FE ZNC-BLK</v>
          </cell>
          <cell r="D556" t="str">
            <v>SD014</v>
          </cell>
          <cell r="E556" t="str">
            <v>東電企業</v>
          </cell>
          <cell r="F556">
            <v>4.0000000000000001E-3</v>
          </cell>
        </row>
        <row r="557">
          <cell r="B557" t="str">
            <v>V312100170</v>
          </cell>
          <cell r="C557" t="str">
            <v>Blank Name Plate 55*36mm</v>
          </cell>
          <cell r="D557" t="str">
            <v>SF013</v>
          </cell>
          <cell r="E557" t="str">
            <v>東電企業</v>
          </cell>
          <cell r="F557">
            <v>2.8500000000000001E-2</v>
          </cell>
        </row>
        <row r="558">
          <cell r="B558" t="str">
            <v>1350105380</v>
          </cell>
          <cell r="C558" t="str">
            <v>TOA Tape (48*50M）</v>
          </cell>
          <cell r="D558" t="str">
            <v>SC017</v>
          </cell>
          <cell r="E558" t="str">
            <v>東電企業</v>
          </cell>
          <cell r="F558">
            <v>0.78</v>
          </cell>
        </row>
        <row r="559">
          <cell r="B559" t="str">
            <v>1333105310</v>
          </cell>
          <cell r="C559" t="str">
            <v>Guarantee Certificate YEL</v>
          </cell>
          <cell r="E559" t="str">
            <v>東電企業</v>
          </cell>
          <cell r="F559">
            <v>3.5000000000000003E-2</v>
          </cell>
        </row>
        <row r="560">
          <cell r="B560" t="str">
            <v>111066748X</v>
          </cell>
          <cell r="C560" t="str">
            <v>NJM2241TE1 24mm</v>
          </cell>
          <cell r="D560" t="str">
            <v>CT603</v>
          </cell>
          <cell r="E560" t="str">
            <v>東電企業</v>
          </cell>
          <cell r="F560">
            <v>0.66966666666666663</v>
          </cell>
        </row>
        <row r="561">
          <cell r="B561" t="str">
            <v>111066757X</v>
          </cell>
          <cell r="C561" t="str">
            <v>NJM12103 TE3 12mm</v>
          </cell>
          <cell r="D561" t="str">
            <v>CT604</v>
          </cell>
          <cell r="E561" t="str">
            <v>東電企業</v>
          </cell>
          <cell r="F561">
            <v>0.47299999999999998</v>
          </cell>
        </row>
        <row r="562">
          <cell r="B562" t="str">
            <v>111068625X</v>
          </cell>
          <cell r="C562" t="str">
            <v>NJM2520M  TE1  16mm</v>
          </cell>
          <cell r="D562" t="str">
            <v>CT610</v>
          </cell>
          <cell r="E562" t="str">
            <v>東電企業</v>
          </cell>
          <cell r="F562">
            <v>0.309</v>
          </cell>
        </row>
        <row r="563">
          <cell r="B563" t="str">
            <v>113326062X</v>
          </cell>
          <cell r="C563" t="str">
            <v>MVK 10V 220MF 24mm</v>
          </cell>
          <cell r="D563" t="str">
            <v>CT653</v>
          </cell>
          <cell r="E563" t="str">
            <v>東電企業</v>
          </cell>
          <cell r="F563">
            <v>9.3999999999999986E-2</v>
          </cell>
        </row>
        <row r="564">
          <cell r="B564" t="str">
            <v>113329915X</v>
          </cell>
          <cell r="C564" t="str">
            <v>PXA 10VC 270MF  TAPING</v>
          </cell>
          <cell r="D564" t="str">
            <v>CT668</v>
          </cell>
          <cell r="E564" t="str">
            <v>東電企業</v>
          </cell>
          <cell r="F564">
            <v>0.42399999999999999</v>
          </cell>
        </row>
        <row r="565">
          <cell r="B565" t="str">
            <v>113329928X</v>
          </cell>
          <cell r="C565" t="str">
            <v>PXA 6.3VC 330MF  TAPING</v>
          </cell>
          <cell r="D565" t="str">
            <v>CT669</v>
          </cell>
          <cell r="E565" t="str">
            <v>東電企業</v>
          </cell>
          <cell r="F565">
            <v>0.42399999999999999</v>
          </cell>
        </row>
        <row r="566">
          <cell r="B566" t="str">
            <v>113420924X</v>
          </cell>
          <cell r="C566" t="str">
            <v>PXA 10VC 120MF    TAPING</v>
          </cell>
          <cell r="D566" t="str">
            <v>CT672</v>
          </cell>
          <cell r="E566" t="str">
            <v>東電企業</v>
          </cell>
          <cell r="F566">
            <v>0.39400000000000002</v>
          </cell>
        </row>
        <row r="567">
          <cell r="B567" t="str">
            <v>111317194X</v>
          </cell>
          <cell r="C567" t="str">
            <v>TC4S11F  TE85L CHIP</v>
          </cell>
          <cell r="D567" t="str">
            <v>CT024</v>
          </cell>
          <cell r="E567" t="str">
            <v>東電企業</v>
          </cell>
          <cell r="F567">
            <v>9.6000000000000002E-2</v>
          </cell>
        </row>
        <row r="568">
          <cell r="B568" t="str">
            <v>111310483X</v>
          </cell>
          <cell r="C568" t="str">
            <v>TC7S14F     TE85L  CHIP</v>
          </cell>
          <cell r="D568" t="str">
            <v>CT029</v>
          </cell>
          <cell r="E568" t="str">
            <v>東電企業</v>
          </cell>
          <cell r="F568">
            <v>8.6999999999999994E-2</v>
          </cell>
        </row>
        <row r="569">
          <cell r="B569" t="str">
            <v>V063800260</v>
          </cell>
          <cell r="C569" t="str">
            <v>S Washer M4 SWHR4 ZNC</v>
          </cell>
          <cell r="D569" t="str">
            <v>SB042</v>
          </cell>
          <cell r="E569" t="str">
            <v>東電企業</v>
          </cell>
          <cell r="F569">
            <v>3.0000000000000001E-3</v>
          </cell>
        </row>
        <row r="570">
          <cell r="B570" t="str">
            <v>101048174A</v>
          </cell>
          <cell r="C570" t="str">
            <v>CMS160S Front Panel</v>
          </cell>
          <cell r="D570" t="str">
            <v>PA011</v>
          </cell>
          <cell r="E570" t="str">
            <v>東電企業</v>
          </cell>
          <cell r="F570">
            <v>3.84</v>
          </cell>
        </row>
        <row r="571">
          <cell r="B571" t="str">
            <v>101048196A</v>
          </cell>
          <cell r="C571" t="str">
            <v>CMS90S Front Panel</v>
          </cell>
          <cell r="D571" t="str">
            <v>PA010</v>
          </cell>
          <cell r="E571" t="str">
            <v>東電企業</v>
          </cell>
          <cell r="F571">
            <v>2.7</v>
          </cell>
        </row>
        <row r="572">
          <cell r="B572" t="str">
            <v>1020240920</v>
          </cell>
          <cell r="C572" t="str">
            <v>CMS160D Led Spacer Led-4.2</v>
          </cell>
          <cell r="D572" t="str">
            <v>SB032</v>
          </cell>
          <cell r="E572" t="str">
            <v>東電企業</v>
          </cell>
          <cell r="F572">
            <v>1.2E-2</v>
          </cell>
        </row>
        <row r="573">
          <cell r="B573" t="str">
            <v>1021539650</v>
          </cell>
          <cell r="C573" t="str">
            <v>CMS160D Knob Guide</v>
          </cell>
          <cell r="D573" t="str">
            <v>SB041</v>
          </cell>
          <cell r="E573" t="str">
            <v>東電企業</v>
          </cell>
          <cell r="F573">
            <v>6.3E-2</v>
          </cell>
        </row>
        <row r="574">
          <cell r="B574" t="str">
            <v>115270857B</v>
          </cell>
          <cell r="C574" t="str">
            <v>P2G-CP10ALCOMPPCB154*145</v>
          </cell>
          <cell r="D574" t="str">
            <v>CP008</v>
          </cell>
          <cell r="E574" t="str">
            <v>東電企業</v>
          </cell>
          <cell r="F574">
            <v>2.2000000000000002</v>
          </cell>
        </row>
        <row r="575">
          <cell r="B575" t="str">
            <v>115270893B</v>
          </cell>
          <cell r="C575" t="str">
            <v>P2G-CP40SAL COMP 230*230</v>
          </cell>
          <cell r="D575" t="str">
            <v>CP009</v>
          </cell>
          <cell r="E575" t="str">
            <v>東電企業</v>
          </cell>
          <cell r="F575">
            <v>5.6</v>
          </cell>
        </row>
        <row r="576">
          <cell r="B576" t="str">
            <v>1155117270</v>
          </cell>
          <cell r="C576" t="str">
            <v>CMS160D Rubber Keypad</v>
          </cell>
          <cell r="D576" t="str">
            <v>SB036</v>
          </cell>
          <cell r="E576" t="str">
            <v>東電企業</v>
          </cell>
          <cell r="F576">
            <v>0.432</v>
          </cell>
        </row>
        <row r="577">
          <cell r="B577" t="str">
            <v>1230208110</v>
          </cell>
          <cell r="C577" t="str">
            <v xml:space="preserve">D SUB 213A-25DSBAAA3 </v>
          </cell>
          <cell r="D577" t="str">
            <v>SJ013</v>
          </cell>
          <cell r="E577" t="str">
            <v>東電企業</v>
          </cell>
          <cell r="F577">
            <v>1.25</v>
          </cell>
        </row>
        <row r="578">
          <cell r="B578" t="str">
            <v>V312100170</v>
          </cell>
          <cell r="C578" t="str">
            <v>Blank Name Plate 55*36mm</v>
          </cell>
          <cell r="D578" t="str">
            <v>SF013</v>
          </cell>
          <cell r="E578" t="str">
            <v>東電企業</v>
          </cell>
          <cell r="F578">
            <v>2.8500000000000001E-2</v>
          </cell>
        </row>
        <row r="579">
          <cell r="B579" t="str">
            <v>V258000530</v>
          </cell>
          <cell r="C579" t="str">
            <v>UL LEAD WIRE 1672#22 WHT 2000F/ROLL</v>
          </cell>
          <cell r="D579" t="str">
            <v>SE046</v>
          </cell>
          <cell r="E579" t="str">
            <v>東電企業</v>
          </cell>
          <cell r="F579">
            <v>28.5</v>
          </cell>
        </row>
        <row r="580">
          <cell r="B580" t="str">
            <v>V258000640</v>
          </cell>
          <cell r="C580" t="str">
            <v>UL LEAD WIRE 1672#22 BLK 2000F/ROLL</v>
          </cell>
          <cell r="D580" t="str">
            <v>SE047</v>
          </cell>
          <cell r="E580" t="str">
            <v>東電企業</v>
          </cell>
          <cell r="F580">
            <v>28.5</v>
          </cell>
        </row>
        <row r="581">
          <cell r="B581" t="str">
            <v>V258000770</v>
          </cell>
          <cell r="C581" t="str">
            <v>UL LEAD WIRE 1015#18 GRN/YEL 2000F/ROLL</v>
          </cell>
          <cell r="D581" t="str">
            <v>SE048</v>
          </cell>
          <cell r="E581" t="str">
            <v>東電企業</v>
          </cell>
          <cell r="F581">
            <v>30.5</v>
          </cell>
        </row>
        <row r="582">
          <cell r="B582" t="str">
            <v>111066236X</v>
          </cell>
          <cell r="C582" t="str">
            <v>TD62083AF EL</v>
          </cell>
          <cell r="D582" t="str">
            <v>CT602</v>
          </cell>
          <cell r="E582" t="str">
            <v>㈱光アルファクス</v>
          </cell>
          <cell r="F582">
            <v>0.33300000000000002</v>
          </cell>
        </row>
        <row r="583">
          <cell r="B583" t="str">
            <v>111067488X</v>
          </cell>
          <cell r="C583" t="str">
            <v>TLP181    GR-TPL  12TAPE</v>
          </cell>
          <cell r="D583" t="str">
            <v>CT609</v>
          </cell>
          <cell r="E583" t="str">
            <v>㈱光アルファクス</v>
          </cell>
          <cell r="F583">
            <v>9.1999999999999998E-2</v>
          </cell>
        </row>
        <row r="584">
          <cell r="B584" t="str">
            <v>111070899X</v>
          </cell>
          <cell r="C584" t="str">
            <v>TPC8104-H       TAPING</v>
          </cell>
          <cell r="D584" t="str">
            <v>CT613</v>
          </cell>
          <cell r="E584" t="str">
            <v>㈱光アルファクス</v>
          </cell>
          <cell r="F584">
            <v>0.33300000000000002</v>
          </cell>
        </row>
        <row r="585">
          <cell r="B585" t="str">
            <v>111070907X</v>
          </cell>
          <cell r="C585" t="str">
            <v xml:space="preserve">2SJ377   TE16L  16MM TAPE  </v>
          </cell>
          <cell r="D585" t="str">
            <v>CT614</v>
          </cell>
          <cell r="E585" t="str">
            <v>㈱光アルファクス</v>
          </cell>
          <cell r="F585">
            <v>0.33300000000000002</v>
          </cell>
        </row>
        <row r="586">
          <cell r="B586" t="str">
            <v>111317149X</v>
          </cell>
          <cell r="C586" t="str">
            <v xml:space="preserve">TC74HC14AF  TP1 32MM TAPE </v>
          </cell>
          <cell r="D586" t="str">
            <v>CT651</v>
          </cell>
          <cell r="E586" t="str">
            <v>㈱光アルファクス</v>
          </cell>
          <cell r="F586">
            <v>0.13300000000000001</v>
          </cell>
        </row>
        <row r="587">
          <cell r="B587" t="str">
            <v>111116975X</v>
          </cell>
          <cell r="C587" t="str">
            <v xml:space="preserve">TC74HC273AF(EL)   24 TAPE </v>
          </cell>
          <cell r="D587" t="str">
            <v>CT630</v>
          </cell>
          <cell r="E587" t="str">
            <v>㈱光アルファクス</v>
          </cell>
          <cell r="F587">
            <v>0.25</v>
          </cell>
        </row>
        <row r="588">
          <cell r="B588" t="str">
            <v>111118320X</v>
          </cell>
          <cell r="C588" t="str">
            <v>TC74HC4051AF</v>
          </cell>
          <cell r="D588" t="str">
            <v>CT631</v>
          </cell>
          <cell r="E588" t="str">
            <v>㈱光アルファクス</v>
          </cell>
          <cell r="F588">
            <v>0.28299999999999997</v>
          </cell>
        </row>
        <row r="589">
          <cell r="B589" t="str">
            <v>111118434X</v>
          </cell>
          <cell r="C589" t="str">
            <v>TC4081 BF TP1   16MMTAPE</v>
          </cell>
          <cell r="D589" t="str">
            <v>CT632</v>
          </cell>
          <cell r="E589" t="str">
            <v>㈱光アルファクス</v>
          </cell>
          <cell r="F589">
            <v>0.13300000000000001</v>
          </cell>
        </row>
        <row r="590">
          <cell r="B590" t="str">
            <v>111118441X</v>
          </cell>
          <cell r="C590" t="str">
            <v>TC4071 BF TP1   16MMTAPE</v>
          </cell>
          <cell r="D590" t="str">
            <v>CT633</v>
          </cell>
          <cell r="E590" t="str">
            <v>㈱光アルファクス</v>
          </cell>
          <cell r="F590">
            <v>0.13300000000000001</v>
          </cell>
        </row>
        <row r="591">
          <cell r="B591" t="str">
            <v>111119260X</v>
          </cell>
          <cell r="C591" t="str">
            <v xml:space="preserve">TC74HCU04AF EL  16MM TAPE </v>
          </cell>
          <cell r="D591" t="str">
            <v>CT634</v>
          </cell>
          <cell r="E591" t="str">
            <v>㈱光アルファクス</v>
          </cell>
          <cell r="F591">
            <v>0.1</v>
          </cell>
        </row>
        <row r="592">
          <cell r="B592" t="str">
            <v>111119295X</v>
          </cell>
          <cell r="C592" t="str">
            <v xml:space="preserve">TC74HC125       16MM TAPE  </v>
          </cell>
          <cell r="D592" t="str">
            <v>CT635</v>
          </cell>
          <cell r="E592" t="str">
            <v>㈱光アルファクス</v>
          </cell>
          <cell r="F592">
            <v>0.23300000000000001</v>
          </cell>
        </row>
        <row r="593">
          <cell r="B593" t="str">
            <v>111119370X</v>
          </cell>
          <cell r="C593" t="str">
            <v>TC74HC05AF(EL)  16MMTAPE</v>
          </cell>
          <cell r="D593" t="str">
            <v>CT637</v>
          </cell>
          <cell r="E593" t="str">
            <v>㈱光アルファクス</v>
          </cell>
          <cell r="F593">
            <v>0.1</v>
          </cell>
        </row>
        <row r="594">
          <cell r="B594" t="str">
            <v>111312829X</v>
          </cell>
          <cell r="C594" t="str">
            <v>TC74HC07AF</v>
          </cell>
          <cell r="D594" t="str">
            <v>CT640</v>
          </cell>
          <cell r="E594" t="str">
            <v>㈱光アルファクス</v>
          </cell>
          <cell r="F594">
            <v>0.11700000000000001</v>
          </cell>
        </row>
        <row r="595">
          <cell r="B595" t="str">
            <v>111312850X</v>
          </cell>
          <cell r="C595" t="str">
            <v>TC74HCT04AF     16MM TAPE</v>
          </cell>
          <cell r="D595" t="str">
            <v>CT641</v>
          </cell>
          <cell r="E595" t="str">
            <v>㈱光アルファクス</v>
          </cell>
          <cell r="F595">
            <v>0.13300000000000001</v>
          </cell>
        </row>
        <row r="596">
          <cell r="B596" t="str">
            <v>111312889X</v>
          </cell>
          <cell r="C596" t="str">
            <v>TC74HCT32AF</v>
          </cell>
          <cell r="D596" t="str">
            <v>CT642</v>
          </cell>
          <cell r="E596" t="str">
            <v>㈱光アルファクス</v>
          </cell>
          <cell r="F596">
            <v>0.13300000000000001</v>
          </cell>
        </row>
        <row r="597">
          <cell r="B597" t="str">
            <v>111312896X</v>
          </cell>
          <cell r="C597" t="str">
            <v>TC74HCT541AF    24MM TAPE</v>
          </cell>
          <cell r="D597" t="str">
            <v>CT643</v>
          </cell>
          <cell r="E597" t="str">
            <v>㈱光アルファクス</v>
          </cell>
          <cell r="F597">
            <v>0.433</v>
          </cell>
        </row>
        <row r="598">
          <cell r="B598">
            <v>1113145530</v>
          </cell>
          <cell r="C598" t="str">
            <v>MSM7652       TRAY</v>
          </cell>
          <cell r="D598" t="str">
            <v>CT908</v>
          </cell>
          <cell r="E598" t="str">
            <v>㈱光アルファクス</v>
          </cell>
          <cell r="F598">
            <v>3.4330000000000003</v>
          </cell>
        </row>
        <row r="599">
          <cell r="B599" t="str">
            <v>111314599X</v>
          </cell>
          <cell r="C599" t="str">
            <v>MSM518222A-30GS-KR1 24MM</v>
          </cell>
          <cell r="D599" t="str">
            <v>CT645</v>
          </cell>
          <cell r="E599" t="str">
            <v>㈱光アルファクス</v>
          </cell>
          <cell r="F599">
            <v>3.875</v>
          </cell>
        </row>
        <row r="600">
          <cell r="B600" t="str">
            <v>111314720X</v>
          </cell>
          <cell r="C600" t="str">
            <v>TC74VHCT08F    16 TAPE</v>
          </cell>
          <cell r="D600" t="str">
            <v>CT646</v>
          </cell>
          <cell r="E600" t="str">
            <v>㈱光アルファクス</v>
          </cell>
          <cell r="F600">
            <v>0.16700000000000001</v>
          </cell>
        </row>
        <row r="601">
          <cell r="B601">
            <v>1113163040</v>
          </cell>
          <cell r="C601" t="str">
            <v>MSM7663B GA</v>
          </cell>
          <cell r="D601" t="str">
            <v>CT910</v>
          </cell>
          <cell r="E601" t="str">
            <v>㈱光アルファクス</v>
          </cell>
          <cell r="F601">
            <v>8.3330000000000002</v>
          </cell>
        </row>
        <row r="602">
          <cell r="B602" t="str">
            <v>111119385X</v>
          </cell>
          <cell r="C602" t="str">
            <v>TC74HC175AF(EL)</v>
          </cell>
          <cell r="D602" t="str">
            <v>CT638</v>
          </cell>
          <cell r="E602" t="str">
            <v>㈱光アルファクス</v>
          </cell>
          <cell r="F602">
            <v>0.23300000000000001</v>
          </cell>
        </row>
        <row r="603">
          <cell r="B603" t="str">
            <v>111317187X</v>
          </cell>
          <cell r="C603" t="str">
            <v>TC74HC4066AF(EL)16MM Tape</v>
          </cell>
          <cell r="D603" t="str">
            <v>CT652</v>
          </cell>
          <cell r="E603" t="str">
            <v>㈱光アルファクス</v>
          </cell>
          <cell r="F603">
            <v>0.17499999999999999</v>
          </cell>
        </row>
        <row r="604">
          <cell r="B604" t="str">
            <v>111230165X</v>
          </cell>
          <cell r="C604" t="str">
            <v>02CZ 3.6-Z(TE85L)</v>
          </cell>
          <cell r="D604" t="str">
            <v>CT026</v>
          </cell>
          <cell r="E604" t="str">
            <v>㈱光アルファクス</v>
          </cell>
          <cell r="F604">
            <v>3.7999999999999999E-2</v>
          </cell>
        </row>
        <row r="605">
          <cell r="B605" t="str">
            <v>111115747X</v>
          </cell>
          <cell r="C605" t="str">
            <v>TC4584 BF   EL 16MM</v>
          </cell>
          <cell r="D605" t="str">
            <v>CT628</v>
          </cell>
          <cell r="E605" t="str">
            <v>㈱光アルファクス</v>
          </cell>
          <cell r="F605">
            <v>0.17</v>
          </cell>
        </row>
        <row r="606">
          <cell r="B606" t="str">
            <v>1000732100</v>
          </cell>
          <cell r="C606" t="str">
            <v>TG2Z0416ABC1</v>
          </cell>
          <cell r="D606" t="str">
            <v>SD039</v>
          </cell>
          <cell r="E606" t="str">
            <v>CBC</v>
          </cell>
          <cell r="F606">
            <v>26.583400000000001</v>
          </cell>
        </row>
        <row r="607">
          <cell r="B607" t="str">
            <v>123361491X</v>
          </cell>
          <cell r="C607" t="str">
            <v>DF13C-4P  24 Tape</v>
          </cell>
          <cell r="D607" t="str">
            <v>CT710</v>
          </cell>
          <cell r="E607" t="str">
            <v>DAITRON</v>
          </cell>
          <cell r="F607">
            <v>0.14000000000000001</v>
          </cell>
        </row>
        <row r="608">
          <cell r="B608" t="str">
            <v>123361501X</v>
          </cell>
          <cell r="C608" t="str">
            <v>Connector FH12-20S-0.5SV 24MM</v>
          </cell>
          <cell r="D608" t="str">
            <v>CT711</v>
          </cell>
          <cell r="E608" t="str">
            <v>DAITRON</v>
          </cell>
          <cell r="F608">
            <v>0.27</v>
          </cell>
        </row>
        <row r="609">
          <cell r="B609">
            <v>1210171560</v>
          </cell>
          <cell r="C609" t="str">
            <v>CP40SA 12*12 Square Knob</v>
          </cell>
          <cell r="D609" t="str">
            <v>SL006</v>
          </cell>
          <cell r="E609" t="str">
            <v>DAIWA</v>
          </cell>
          <cell r="F609">
            <v>0</v>
          </cell>
        </row>
        <row r="610">
          <cell r="B610">
            <v>1010847320</v>
          </cell>
          <cell r="C610" t="str">
            <v>TCR0350 Honetsu han</v>
          </cell>
          <cell r="D610" t="str">
            <v>SD041</v>
          </cell>
          <cell r="E610" t="str">
            <v>HIROTA</v>
          </cell>
          <cell r="F610">
            <v>0.15900000000000003</v>
          </cell>
        </row>
        <row r="611">
          <cell r="B611">
            <v>1013537950</v>
          </cell>
          <cell r="C611" t="str">
            <v>CCC100ZL Plain front panel</v>
          </cell>
          <cell r="D611" t="str">
            <v>SJ020</v>
          </cell>
          <cell r="E611" t="str">
            <v>HIROTA</v>
          </cell>
          <cell r="F611">
            <v>0.11799999999999999</v>
          </cell>
        </row>
        <row r="612">
          <cell r="B612">
            <v>1013538250</v>
          </cell>
          <cell r="C612" t="str">
            <v xml:space="preserve">CPV09 Plain rear panel </v>
          </cell>
          <cell r="D612" t="str">
            <v>SH006</v>
          </cell>
          <cell r="E612" t="str">
            <v>HIROTA</v>
          </cell>
          <cell r="F612">
            <v>0.67500000000000004</v>
          </cell>
        </row>
        <row r="613">
          <cell r="B613">
            <v>1013538010</v>
          </cell>
          <cell r="C613" t="str">
            <v>TCR0350 Plain rear panel</v>
          </cell>
          <cell r="D613" t="str">
            <v>SH007</v>
          </cell>
          <cell r="E613" t="str">
            <v>HIROTA</v>
          </cell>
          <cell r="F613">
            <v>0.27900000000000003</v>
          </cell>
        </row>
        <row r="614">
          <cell r="B614">
            <v>1013538120</v>
          </cell>
          <cell r="C614" t="str">
            <v xml:space="preserve">S2950 Plain rear panel </v>
          </cell>
          <cell r="D614" t="str">
            <v>SH005</v>
          </cell>
          <cell r="E614" t="str">
            <v>HIROTA</v>
          </cell>
          <cell r="F614">
            <v>0.67500000000000004</v>
          </cell>
        </row>
        <row r="615">
          <cell r="B615">
            <v>1023196350</v>
          </cell>
          <cell r="C615" t="str">
            <v>CCC150 Mount bracket</v>
          </cell>
          <cell r="D615" t="str">
            <v>SC037</v>
          </cell>
          <cell r="E615" t="str">
            <v>HIROTA</v>
          </cell>
          <cell r="F615">
            <v>0.14299999999999999</v>
          </cell>
        </row>
        <row r="616">
          <cell r="B616" t="str">
            <v>123396592A</v>
          </cell>
          <cell r="C616" t="str">
            <v>6P07#26(180)W*6/EH-EH</v>
          </cell>
          <cell r="D616" t="str">
            <v>SE050</v>
          </cell>
          <cell r="E616" t="str">
            <v>KDC</v>
          </cell>
          <cell r="F616">
            <v>0.29180000000000006</v>
          </cell>
        </row>
        <row r="617">
          <cell r="B617" t="str">
            <v>123396604B</v>
          </cell>
          <cell r="C617" t="str">
            <v>5P-1685#28(50)W*5/SH-SH</v>
          </cell>
          <cell r="D617" t="str">
            <v>SE051</v>
          </cell>
          <cell r="E617" t="str">
            <v>KDC</v>
          </cell>
          <cell r="F617">
            <v>0.32129999999999997</v>
          </cell>
        </row>
        <row r="618">
          <cell r="B618" t="str">
            <v>123396615B</v>
          </cell>
          <cell r="C618" t="str">
            <v>7P-1685#28(50)W*7/SH-SH</v>
          </cell>
          <cell r="D618" t="str">
            <v>SE052</v>
          </cell>
          <cell r="E618" t="str">
            <v>KDC</v>
          </cell>
          <cell r="F618">
            <v>0.42720000000000002</v>
          </cell>
        </row>
        <row r="619">
          <cell r="B619" t="str">
            <v>123396628B</v>
          </cell>
          <cell r="C619" t="str">
            <v>8P-1685#28(100)W*8/SH-SH</v>
          </cell>
          <cell r="D619" t="str">
            <v>SE053</v>
          </cell>
          <cell r="E619" t="str">
            <v>KDC</v>
          </cell>
          <cell r="F619">
            <v>0.49089999999999995</v>
          </cell>
        </row>
        <row r="620">
          <cell r="B620" t="str">
            <v>123396633B</v>
          </cell>
          <cell r="C620" t="str">
            <v>10P1685#28(50)W*10/SH-SH</v>
          </cell>
          <cell r="D620" t="str">
            <v>SE054</v>
          </cell>
          <cell r="E620" t="str">
            <v>KDC</v>
          </cell>
          <cell r="F620">
            <v>0.58620000000000005</v>
          </cell>
        </row>
        <row r="621">
          <cell r="B621" t="str">
            <v>1233970760</v>
          </cell>
          <cell r="C621" t="str">
            <v>5P72#20(80)BAWAA/VH-15ﾊﾝ</v>
          </cell>
          <cell r="D621" t="str">
            <v>SE048</v>
          </cell>
          <cell r="E621" t="str">
            <v>KDC</v>
          </cell>
          <cell r="F621">
            <v>0.14180000000000001</v>
          </cell>
        </row>
        <row r="622">
          <cell r="B622" t="str">
            <v>1233980000</v>
          </cell>
          <cell r="C622" t="str">
            <v>5P72#20(310)BAWAA/VH-15ﾊﾝ</v>
          </cell>
          <cell r="D622" t="str">
            <v>SE049</v>
          </cell>
          <cell r="E622" t="str">
            <v>KDC</v>
          </cell>
          <cell r="F622">
            <v>0.2145</v>
          </cell>
        </row>
        <row r="623">
          <cell r="B623" t="str">
            <v>6252000470</v>
          </cell>
          <cell r="C623" t="str">
            <v>UL1672AWG22 BLK  280-15-15</v>
          </cell>
          <cell r="D623" t="str">
            <v>SE046</v>
          </cell>
          <cell r="E623" t="str">
            <v>TVC</v>
          </cell>
          <cell r="F623">
            <v>0</v>
          </cell>
        </row>
        <row r="624">
          <cell r="B624" t="str">
            <v>6252001600</v>
          </cell>
          <cell r="C624" t="str">
            <v>UL1672AWG22 BLK 110-15-15</v>
          </cell>
          <cell r="D624" t="str">
            <v>SE044</v>
          </cell>
          <cell r="E624" t="str">
            <v>TVC</v>
          </cell>
          <cell r="F624">
            <v>0</v>
          </cell>
        </row>
        <row r="625">
          <cell r="B625" t="str">
            <v>6252010460</v>
          </cell>
          <cell r="C625" t="str">
            <v>UL1672AWG22 WHT  280-15-15</v>
          </cell>
          <cell r="D625" t="str">
            <v>SE047</v>
          </cell>
          <cell r="E625" t="str">
            <v>TVC</v>
          </cell>
          <cell r="F625">
            <v>0</v>
          </cell>
        </row>
        <row r="626">
          <cell r="B626" t="str">
            <v>6252011580</v>
          </cell>
          <cell r="C626" t="str">
            <v>UL1672AWG22 WHT 110-15-15</v>
          </cell>
          <cell r="D626" t="str">
            <v>SE045</v>
          </cell>
          <cell r="E626" t="str">
            <v>TVC</v>
          </cell>
          <cell r="F626">
            <v>0</v>
          </cell>
        </row>
        <row r="627">
          <cell r="B627">
            <v>1011649280</v>
          </cell>
          <cell r="C627" t="str">
            <v>CPV09 Chassis</v>
          </cell>
          <cell r="D627" t="str">
            <v>SV006</v>
          </cell>
          <cell r="E627" t="str">
            <v>MAIN FIRST</v>
          </cell>
          <cell r="F627">
            <v>3.66</v>
          </cell>
        </row>
        <row r="628">
          <cell r="B628">
            <v>1012153210</v>
          </cell>
          <cell r="C628" t="str">
            <v>S2950 Case sand grey painting</v>
          </cell>
          <cell r="D628" t="str">
            <v>SS007</v>
          </cell>
          <cell r="E628" t="str">
            <v>MAIN FIRST</v>
          </cell>
          <cell r="F628">
            <v>2.78</v>
          </cell>
        </row>
        <row r="629">
          <cell r="B629">
            <v>1012153180</v>
          </cell>
          <cell r="C629" t="str">
            <v>ZPCD901J Case cool grey painting</v>
          </cell>
          <cell r="D629" t="str">
            <v>SS008</v>
          </cell>
          <cell r="E629" t="str">
            <v>MAIN FIRST</v>
          </cell>
          <cell r="F629">
            <v>3.2</v>
          </cell>
        </row>
        <row r="630">
          <cell r="B630">
            <v>1321612330</v>
          </cell>
          <cell r="C630" t="str">
            <v>CCC100ZL Packing case</v>
          </cell>
          <cell r="D630" t="str">
            <v>SY003</v>
          </cell>
          <cell r="E630" t="str">
            <v>NHATQUANG</v>
          </cell>
          <cell r="F630">
            <v>0.58823529411764708</v>
          </cell>
        </row>
        <row r="631">
          <cell r="B631">
            <v>1321612400</v>
          </cell>
          <cell r="C631" t="str">
            <v>TC-R0350 Outer Packing Case</v>
          </cell>
          <cell r="D631" t="str">
            <v>SY004</v>
          </cell>
          <cell r="E631" t="str">
            <v>NHATQUANG</v>
          </cell>
          <cell r="F631">
            <v>0.91503267973856217</v>
          </cell>
        </row>
        <row r="632">
          <cell r="B632" t="str">
            <v>114199355X</v>
          </cell>
          <cell r="C632" t="str">
            <v>CDRH103R-150NC</v>
          </cell>
          <cell r="D632" t="str">
            <v>CT688</v>
          </cell>
          <cell r="E632" t="str">
            <v>SIIX</v>
          </cell>
          <cell r="F632">
            <v>0.33</v>
          </cell>
        </row>
        <row r="633">
          <cell r="B633" t="str">
            <v>111024812X</v>
          </cell>
          <cell r="C633" t="str">
            <v>2SC4098T106P CHIP T</v>
          </cell>
          <cell r="D633" t="str">
            <v>CT214</v>
          </cell>
          <cell r="E633" t="str">
            <v>SIIX</v>
          </cell>
          <cell r="F633">
            <v>4.0899999999999999E-2</v>
          </cell>
        </row>
        <row r="634">
          <cell r="B634" t="str">
            <v>111024223X</v>
          </cell>
          <cell r="C634" t="str">
            <v>IMX1T110</v>
          </cell>
          <cell r="D634" t="str">
            <v>CT212</v>
          </cell>
          <cell r="E634" t="str">
            <v>SIIX</v>
          </cell>
          <cell r="F634">
            <v>4.4699999999999997E-2</v>
          </cell>
        </row>
        <row r="635">
          <cell r="B635" t="str">
            <v>111024320X</v>
          </cell>
          <cell r="C635" t="str">
            <v>IMZ1AT108</v>
          </cell>
          <cell r="D635" t="str">
            <v>CT213</v>
          </cell>
          <cell r="E635" t="str">
            <v>SIIX</v>
          </cell>
          <cell r="F635">
            <v>5.6800000000000003E-2</v>
          </cell>
        </row>
        <row r="636">
          <cell r="B636" t="str">
            <v>1110247950</v>
          </cell>
          <cell r="C636" t="str">
            <v>TAP 2SD2012/2531</v>
          </cell>
          <cell r="D636" t="str">
            <v>SB062</v>
          </cell>
          <cell r="E636" t="str">
            <v>SIIX</v>
          </cell>
          <cell r="F636">
            <v>0.1239</v>
          </cell>
        </row>
        <row r="637">
          <cell r="B637" t="str">
            <v>111036684X</v>
          </cell>
          <cell r="C637" t="str">
            <v xml:space="preserve">02CZ6.2Y(TE85L) </v>
          </cell>
          <cell r="D637" t="str">
            <v>CT215</v>
          </cell>
          <cell r="E637" t="str">
            <v>SIIX</v>
          </cell>
          <cell r="F637">
            <v>3.5400000000000001E-2</v>
          </cell>
        </row>
        <row r="638">
          <cell r="B638" t="str">
            <v>111037162X</v>
          </cell>
          <cell r="C638" t="str">
            <v>RD4.7MB2 T1B</v>
          </cell>
          <cell r="D638" t="str">
            <v>CT216</v>
          </cell>
          <cell r="E638" t="str">
            <v>SIIX</v>
          </cell>
          <cell r="F638">
            <v>4.1099999999999998E-2</v>
          </cell>
        </row>
        <row r="639">
          <cell r="B639" t="str">
            <v>111038356X</v>
          </cell>
          <cell r="C639" t="str">
            <v xml:space="preserve">RD9.1M-T1B(B1)     </v>
          </cell>
          <cell r="D639" t="str">
            <v>CT217</v>
          </cell>
          <cell r="E639" t="str">
            <v>SIIX</v>
          </cell>
          <cell r="F639">
            <v>4.1599999999999998E-2</v>
          </cell>
        </row>
        <row r="640">
          <cell r="B640" t="str">
            <v>111039991X</v>
          </cell>
          <cell r="C640" t="str">
            <v xml:space="preserve">1SR154-400-TE25 </v>
          </cell>
          <cell r="D640" t="str">
            <v>CT219</v>
          </cell>
          <cell r="E640" t="str">
            <v>SIIX</v>
          </cell>
          <cell r="F640">
            <v>3.4099999999999998E-2</v>
          </cell>
        </row>
        <row r="641">
          <cell r="B641" t="str">
            <v>1110414530</v>
          </cell>
          <cell r="C641" t="str">
            <v>ERZV10D271</v>
          </cell>
          <cell r="D641" t="str">
            <v>SB064</v>
          </cell>
          <cell r="E641" t="str">
            <v>SIIX</v>
          </cell>
          <cell r="F641">
            <v>8.5999999999999993E-2</v>
          </cell>
        </row>
        <row r="642">
          <cell r="B642" t="str">
            <v>1110416480</v>
          </cell>
          <cell r="C642" t="str">
            <v>M8R210C</v>
          </cell>
          <cell r="D642" t="str">
            <v>SB065</v>
          </cell>
          <cell r="E642" t="str">
            <v>SIIX</v>
          </cell>
          <cell r="F642">
            <v>0.15909999999999999</v>
          </cell>
        </row>
        <row r="643">
          <cell r="B643" t="str">
            <v>1110416570</v>
          </cell>
          <cell r="C643" t="str">
            <v>ERZV14D182</v>
          </cell>
          <cell r="D643" t="str">
            <v>SB063</v>
          </cell>
          <cell r="E643" t="str">
            <v>SIIX</v>
          </cell>
          <cell r="F643">
            <v>0.55910000000000004</v>
          </cell>
        </row>
        <row r="644">
          <cell r="B644" t="str">
            <v>111065334X</v>
          </cell>
          <cell r="C644" t="str">
            <v>TA78L15F(TE12L)</v>
          </cell>
          <cell r="D644" t="str">
            <v>CT220</v>
          </cell>
          <cell r="E644" t="str">
            <v>SIIX</v>
          </cell>
          <cell r="F644">
            <v>0.13819999999999999</v>
          </cell>
        </row>
        <row r="645">
          <cell r="B645" t="str">
            <v>111067732X</v>
          </cell>
          <cell r="C645" t="str">
            <v>TC75S51F (TE85L)</v>
          </cell>
          <cell r="D645" t="str">
            <v>CT222</v>
          </cell>
          <cell r="E645" t="str">
            <v>SIIX</v>
          </cell>
          <cell r="F645">
            <v>0.17499999999999999</v>
          </cell>
        </row>
        <row r="646">
          <cell r="B646" t="str">
            <v>111068069X</v>
          </cell>
          <cell r="C646" t="str">
            <v>TL1451ACPWR</v>
          </cell>
          <cell r="D646" t="str">
            <v>CT691</v>
          </cell>
          <cell r="E646" t="str">
            <v>SIIX</v>
          </cell>
          <cell r="F646">
            <v>0.57999999999999996</v>
          </cell>
        </row>
        <row r="647">
          <cell r="B647" t="str">
            <v>111070877X</v>
          </cell>
          <cell r="C647" t="str">
            <v>2SK711-BL (TE85L)</v>
          </cell>
          <cell r="D647" t="str">
            <v>CT224</v>
          </cell>
          <cell r="E647" t="str">
            <v>SIIX</v>
          </cell>
          <cell r="F647">
            <v>0.11899999999999999</v>
          </cell>
        </row>
        <row r="648">
          <cell r="B648" t="str">
            <v>111102381X</v>
          </cell>
          <cell r="C648" t="str">
            <v>TC7S66FU(TE85L)</v>
          </cell>
          <cell r="D648" t="str">
            <v>CT225</v>
          </cell>
          <cell r="E648" t="str">
            <v>SIIX</v>
          </cell>
          <cell r="F648">
            <v>8.6999999999999994E-2</v>
          </cell>
        </row>
        <row r="649">
          <cell r="B649" t="str">
            <v>111102406X</v>
          </cell>
          <cell r="C649" t="str">
            <v>TC7S00FU (TE85L)</v>
          </cell>
          <cell r="D649" t="str">
            <v>CT226</v>
          </cell>
          <cell r="E649" t="str">
            <v>SIIX</v>
          </cell>
          <cell r="F649">
            <v>8.6999999999999994E-2</v>
          </cell>
        </row>
        <row r="650">
          <cell r="B650" t="str">
            <v>1111028130</v>
          </cell>
          <cell r="C650" t="str">
            <v>SN74LV175APWR</v>
          </cell>
          <cell r="D650" t="str">
            <v>CT697</v>
          </cell>
          <cell r="E650" t="str">
            <v>SIIX</v>
          </cell>
          <cell r="F650">
            <v>0.13</v>
          </cell>
        </row>
        <row r="651">
          <cell r="B651" t="str">
            <v>111102925X</v>
          </cell>
          <cell r="C651" t="str">
            <v>CD4046BPWR</v>
          </cell>
          <cell r="D651" t="str">
            <v>CT698</v>
          </cell>
          <cell r="E651" t="str">
            <v>SIIX</v>
          </cell>
          <cell r="F651">
            <v>0.13</v>
          </cell>
        </row>
        <row r="652">
          <cell r="B652" t="str">
            <v>111115808X</v>
          </cell>
          <cell r="C652" t="str">
            <v>TC7S08F (TE85L)</v>
          </cell>
          <cell r="D652" t="str">
            <v>CT227</v>
          </cell>
          <cell r="E652" t="str">
            <v>SIIX</v>
          </cell>
          <cell r="F652">
            <v>8.6999999999999994E-2</v>
          </cell>
        </row>
        <row r="653">
          <cell r="B653" t="str">
            <v>111123131X</v>
          </cell>
          <cell r="C653" t="str">
            <v>S-80827CLMC-B6M-T2</v>
          </cell>
          <cell r="D653" t="str">
            <v>CT228</v>
          </cell>
          <cell r="E653" t="str">
            <v>SIIX</v>
          </cell>
          <cell r="F653">
            <v>0.153</v>
          </cell>
        </row>
        <row r="654">
          <cell r="B654" t="str">
            <v>111123148X</v>
          </cell>
          <cell r="C654" t="str">
            <v>S-93C66AMFN-TB</v>
          </cell>
          <cell r="D654" t="str">
            <v>CT229</v>
          </cell>
          <cell r="E654" t="str">
            <v>SIIX</v>
          </cell>
          <cell r="F654">
            <v>0.58499999999999996</v>
          </cell>
        </row>
        <row r="655">
          <cell r="B655" t="str">
            <v>111230123X</v>
          </cell>
          <cell r="C655" t="str">
            <v>DA204UT106</v>
          </cell>
          <cell r="D655" t="str">
            <v>CT230</v>
          </cell>
          <cell r="E655" t="str">
            <v>SIIX</v>
          </cell>
          <cell r="F655">
            <v>3.4099999999999998E-2</v>
          </cell>
        </row>
        <row r="656">
          <cell r="B656" t="str">
            <v>111230547X</v>
          </cell>
          <cell r="C656" t="str">
            <v>MA304-TX</v>
          </cell>
          <cell r="D656" t="str">
            <v>CT231</v>
          </cell>
          <cell r="E656" t="str">
            <v>SIIX</v>
          </cell>
          <cell r="F656">
            <v>5.7600000000000005E-2</v>
          </cell>
        </row>
        <row r="657">
          <cell r="B657" t="str">
            <v>111230989X</v>
          </cell>
          <cell r="C657" t="str">
            <v>UDZS7.5B TE-17</v>
          </cell>
          <cell r="D657" t="str">
            <v>CT232</v>
          </cell>
          <cell r="E657" t="str">
            <v>SIIX</v>
          </cell>
          <cell r="F657">
            <v>2.35E-2</v>
          </cell>
        </row>
        <row r="658">
          <cell r="B658" t="str">
            <v>1112312870</v>
          </cell>
          <cell r="C658" t="str">
            <v>D3SB60-4100</v>
          </cell>
          <cell r="D658" t="str">
            <v>SC032</v>
          </cell>
          <cell r="E658" t="str">
            <v>SIIX</v>
          </cell>
          <cell r="F658">
            <v>0.35661904761904761</v>
          </cell>
        </row>
        <row r="659">
          <cell r="B659" t="str">
            <v>111231294X</v>
          </cell>
          <cell r="C659" t="str">
            <v>M1FL20U-4063</v>
          </cell>
          <cell r="D659" t="str">
            <v>CT233</v>
          </cell>
          <cell r="E659" t="str">
            <v>SIIX</v>
          </cell>
          <cell r="F659">
            <v>4.7800000000000002E-2</v>
          </cell>
        </row>
        <row r="660">
          <cell r="B660" t="str">
            <v>1112313000</v>
          </cell>
          <cell r="C660" t="str">
            <v>SF10SC9-4100</v>
          </cell>
          <cell r="D660" t="str">
            <v>SC033</v>
          </cell>
          <cell r="E660" t="str">
            <v>SIIX</v>
          </cell>
          <cell r="F660">
            <v>0.63519512195121941</v>
          </cell>
        </row>
        <row r="661">
          <cell r="B661" t="str">
            <v>1112313110</v>
          </cell>
          <cell r="C661" t="str">
            <v>SF5S6-4100</v>
          </cell>
          <cell r="D661" t="str">
            <v>SC029</v>
          </cell>
          <cell r="E661" t="str">
            <v>SIIX</v>
          </cell>
          <cell r="F661">
            <v>0.37353414634146342</v>
          </cell>
        </row>
        <row r="662">
          <cell r="B662" t="str">
            <v>111231324X</v>
          </cell>
          <cell r="C662" t="str">
            <v>UDS16B TE-17</v>
          </cell>
          <cell r="D662" t="str">
            <v>CT234</v>
          </cell>
          <cell r="E662" t="str">
            <v>SIIX</v>
          </cell>
          <cell r="F662">
            <v>2.0799999999999999E-2</v>
          </cell>
        </row>
        <row r="663">
          <cell r="B663" t="str">
            <v>111314849X</v>
          </cell>
          <cell r="C663" t="str">
            <v>TC74VHC123AFT (EL)</v>
          </cell>
          <cell r="D663" t="str">
            <v>CT699</v>
          </cell>
          <cell r="E663" t="str">
            <v>SIIX</v>
          </cell>
          <cell r="F663">
            <v>0.215</v>
          </cell>
        </row>
        <row r="664">
          <cell r="B664" t="str">
            <v>111314948X</v>
          </cell>
          <cell r="C664" t="str">
            <v>TC74ACT08FT  (EL)</v>
          </cell>
          <cell r="D664" t="str">
            <v>CT700</v>
          </cell>
          <cell r="E664" t="str">
            <v>SIIX</v>
          </cell>
          <cell r="F664">
            <v>0.224</v>
          </cell>
        </row>
        <row r="665">
          <cell r="B665" t="str">
            <v>112066574X</v>
          </cell>
          <cell r="C665" t="str">
            <v>RH03AVA14X 10K</v>
          </cell>
          <cell r="D665" t="str">
            <v>CT235</v>
          </cell>
          <cell r="E665" t="str">
            <v>SIIX</v>
          </cell>
          <cell r="F665">
            <v>0.16</v>
          </cell>
        </row>
        <row r="666">
          <cell r="B666" t="str">
            <v>112066619X</v>
          </cell>
          <cell r="C666" t="str">
            <v>RH03AVAS4X 47K</v>
          </cell>
          <cell r="D666" t="str">
            <v>CT236</v>
          </cell>
          <cell r="E666" t="str">
            <v>SIIX</v>
          </cell>
          <cell r="F666">
            <v>0.16</v>
          </cell>
        </row>
        <row r="667">
          <cell r="B667" t="str">
            <v>1127500440</v>
          </cell>
          <cell r="C667" t="str">
            <v>BPR26F 0R22J</v>
          </cell>
          <cell r="D667" t="str">
            <v>SB046</v>
          </cell>
          <cell r="E667" t="str">
            <v>SIIX</v>
          </cell>
          <cell r="F667">
            <v>0.16800000000000001</v>
          </cell>
        </row>
        <row r="668">
          <cell r="B668" t="str">
            <v>112801186T</v>
          </cell>
          <cell r="C668" t="str">
            <v>ERJ6GEYJ124V</v>
          </cell>
          <cell r="D668" t="str">
            <v>CT237</v>
          </cell>
          <cell r="E668" t="str">
            <v>SIIX</v>
          </cell>
          <cell r="F668">
            <v>1.0400000000000001E-3</v>
          </cell>
        </row>
        <row r="669">
          <cell r="B669" t="str">
            <v>112803058X</v>
          </cell>
          <cell r="C669" t="str">
            <v>ERJ3GEYJ2R2V</v>
          </cell>
          <cell r="D669" t="str">
            <v>CT238</v>
          </cell>
          <cell r="E669" t="str">
            <v>SIIX</v>
          </cell>
          <cell r="F669">
            <v>1.0399999999999999E-3</v>
          </cell>
        </row>
        <row r="670">
          <cell r="B670" t="str">
            <v>112803135X</v>
          </cell>
          <cell r="C670" t="str">
            <v>ERJ3GEYJ100V</v>
          </cell>
          <cell r="D670" t="str">
            <v>CT239</v>
          </cell>
          <cell r="E670" t="str">
            <v>SIIX</v>
          </cell>
          <cell r="F670">
            <v>1.0399999999999999E-3</v>
          </cell>
        </row>
        <row r="671">
          <cell r="B671" t="str">
            <v>112803230X</v>
          </cell>
          <cell r="C671" t="str">
            <v>ERJ3GEYJ270V</v>
          </cell>
          <cell r="D671" t="str">
            <v>CT240</v>
          </cell>
          <cell r="E671" t="str">
            <v>SIIX</v>
          </cell>
          <cell r="F671">
            <v>1.0400000000000001E-3</v>
          </cell>
        </row>
        <row r="672">
          <cell r="B672" t="str">
            <v>112803256X</v>
          </cell>
          <cell r="C672" t="str">
            <v>ERJ3GEYJ330V</v>
          </cell>
          <cell r="D672" t="str">
            <v>CT241</v>
          </cell>
          <cell r="E672" t="str">
            <v>SIIX</v>
          </cell>
          <cell r="F672">
            <v>1.0400000000000001E-3</v>
          </cell>
        </row>
        <row r="673">
          <cell r="B673" t="str">
            <v>112803319X</v>
          </cell>
          <cell r="C673" t="str">
            <v>ERJ3GEYJ560V</v>
          </cell>
          <cell r="D673" t="str">
            <v>CT242</v>
          </cell>
          <cell r="E673" t="str">
            <v>SIIX</v>
          </cell>
          <cell r="F673">
            <v>1.0400000000000001E-3</v>
          </cell>
        </row>
        <row r="674">
          <cell r="B674" t="str">
            <v>112803344X</v>
          </cell>
          <cell r="C674" t="str">
            <v>ERJ3GEYJ750V</v>
          </cell>
          <cell r="D674" t="str">
            <v>CT243</v>
          </cell>
          <cell r="E674" t="str">
            <v>SIIX</v>
          </cell>
          <cell r="F674">
            <v>1.0400000000000001E-3</v>
          </cell>
        </row>
        <row r="675">
          <cell r="B675" t="str">
            <v>112803436X</v>
          </cell>
          <cell r="C675" t="str">
            <v>ERJ3GEYJ181V</v>
          </cell>
          <cell r="D675" t="str">
            <v>CT244</v>
          </cell>
          <cell r="E675" t="str">
            <v>SIIX</v>
          </cell>
          <cell r="F675">
            <v>1.0400000000000001E-3</v>
          </cell>
        </row>
        <row r="676">
          <cell r="B676" t="str">
            <v>112803476X</v>
          </cell>
          <cell r="C676" t="str">
            <v>ERJ3GEYJ271V</v>
          </cell>
          <cell r="D676" t="str">
            <v>CT245</v>
          </cell>
          <cell r="E676" t="str">
            <v>SIIX</v>
          </cell>
          <cell r="F676">
            <v>1.0400000000000001E-3</v>
          </cell>
        </row>
        <row r="677">
          <cell r="B677" t="str">
            <v>112803685X</v>
          </cell>
          <cell r="C677" t="str">
            <v>ERJ3GEYJ202V</v>
          </cell>
          <cell r="D677" t="str">
            <v>CT246</v>
          </cell>
          <cell r="E677" t="str">
            <v>SIIX</v>
          </cell>
          <cell r="F677">
            <v>1.0400000000000001E-3</v>
          </cell>
        </row>
        <row r="678">
          <cell r="B678" t="str">
            <v>112803717X</v>
          </cell>
          <cell r="C678" t="str">
            <v>ERJ3GEYJ272V</v>
          </cell>
          <cell r="D678" t="str">
            <v>CT247</v>
          </cell>
          <cell r="E678" t="str">
            <v>SIIX</v>
          </cell>
          <cell r="F678">
            <v>1.0400000000000001E-3</v>
          </cell>
        </row>
        <row r="679">
          <cell r="B679" t="str">
            <v>112803814X</v>
          </cell>
          <cell r="C679" t="str">
            <v>ERJ3GEYJ682V</v>
          </cell>
          <cell r="D679" t="str">
            <v>CT248</v>
          </cell>
          <cell r="E679" t="str">
            <v>SIIX</v>
          </cell>
          <cell r="F679">
            <v>1.0400000000000001E-3</v>
          </cell>
        </row>
        <row r="680">
          <cell r="B680" t="str">
            <v>112803832X</v>
          </cell>
          <cell r="C680" t="str">
            <v>ERJ3GEYJ822V</v>
          </cell>
          <cell r="D680" t="str">
            <v>CT249</v>
          </cell>
          <cell r="E680" t="str">
            <v>SIIX</v>
          </cell>
          <cell r="F680">
            <v>1.0400000000000001E-3</v>
          </cell>
        </row>
        <row r="681">
          <cell r="B681" t="str">
            <v>112803993X</v>
          </cell>
          <cell r="C681" t="str">
            <v>ERJ3GEYJ393V</v>
          </cell>
          <cell r="D681" t="str">
            <v>CT250</v>
          </cell>
          <cell r="E681" t="str">
            <v>SIIX</v>
          </cell>
          <cell r="F681">
            <v>1.0400000000000001E-3</v>
          </cell>
        </row>
        <row r="682">
          <cell r="B682" t="str">
            <v>112804037X</v>
          </cell>
          <cell r="C682" t="str">
            <v>ERJ3GEYJ563V</v>
          </cell>
          <cell r="D682" t="str">
            <v>CT251</v>
          </cell>
          <cell r="E682" t="str">
            <v>SIIX</v>
          </cell>
          <cell r="F682">
            <v>1.0400000000000001E-3</v>
          </cell>
        </row>
        <row r="683">
          <cell r="B683" t="str">
            <v>112804053X</v>
          </cell>
          <cell r="C683" t="str">
            <v>ERJ3GEYJ683V</v>
          </cell>
          <cell r="D683" t="str">
            <v>CT252</v>
          </cell>
          <cell r="E683" t="str">
            <v>SIIX</v>
          </cell>
          <cell r="F683">
            <v>1.0400000000000001E-3</v>
          </cell>
        </row>
        <row r="684">
          <cell r="B684" t="str">
            <v>112804077X</v>
          </cell>
          <cell r="C684" t="str">
            <v>ERJ3GEYJ823V</v>
          </cell>
          <cell r="D684" t="str">
            <v>CT253</v>
          </cell>
          <cell r="E684" t="str">
            <v>SIIX</v>
          </cell>
          <cell r="F684">
            <v>1.0400000000000001E-3</v>
          </cell>
        </row>
        <row r="685">
          <cell r="B685" t="str">
            <v>112804130X</v>
          </cell>
          <cell r="C685" t="str">
            <v>ERJ3GEYJ154V</v>
          </cell>
          <cell r="D685" t="str">
            <v>CT254</v>
          </cell>
          <cell r="E685" t="str">
            <v>SIIX</v>
          </cell>
          <cell r="F685">
            <v>1.0400000000000001E-3</v>
          </cell>
        </row>
        <row r="686">
          <cell r="B686" t="str">
            <v>112804156X</v>
          </cell>
          <cell r="C686" t="str">
            <v>ERJ3GEYJ184V</v>
          </cell>
          <cell r="D686" t="str">
            <v>CT255</v>
          </cell>
          <cell r="E686" t="str">
            <v>SIIX</v>
          </cell>
          <cell r="F686">
            <v>1.0400000000000001E-3</v>
          </cell>
        </row>
        <row r="687">
          <cell r="B687" t="str">
            <v>112804192X</v>
          </cell>
          <cell r="C687" t="str">
            <v>ERJ3GEYJ274V</v>
          </cell>
          <cell r="D687" t="str">
            <v>CT256</v>
          </cell>
          <cell r="E687" t="str">
            <v>SIIX</v>
          </cell>
          <cell r="F687">
            <v>1.0400000000000001E-3</v>
          </cell>
        </row>
        <row r="688">
          <cell r="B688" t="str">
            <v>112804275X</v>
          </cell>
          <cell r="C688" t="str">
            <v>ERJ3GEYJ564V</v>
          </cell>
          <cell r="D688" t="str">
            <v>CT257</v>
          </cell>
          <cell r="E688" t="str">
            <v>SIIX</v>
          </cell>
          <cell r="F688">
            <v>1.0400000000000001E-3</v>
          </cell>
        </row>
        <row r="689">
          <cell r="B689" t="str">
            <v>112804413X</v>
          </cell>
          <cell r="C689" t="str">
            <v>ERJ3GEYJ225V</v>
          </cell>
          <cell r="D689" t="str">
            <v>CT258</v>
          </cell>
          <cell r="E689" t="str">
            <v>SIIX</v>
          </cell>
          <cell r="F689">
            <v>1.0400000000000001E-3</v>
          </cell>
        </row>
        <row r="690">
          <cell r="B690" t="str">
            <v>112804635X</v>
          </cell>
          <cell r="C690" t="str">
            <v>ERJ3RBD562V</v>
          </cell>
          <cell r="D690" t="str">
            <v>CT259</v>
          </cell>
          <cell r="E690" t="str">
            <v>SIIX</v>
          </cell>
          <cell r="F690">
            <v>4.4999999999999997E-3</v>
          </cell>
        </row>
        <row r="691">
          <cell r="B691" t="str">
            <v>112804822X</v>
          </cell>
          <cell r="C691" t="str">
            <v>ERJ3RBD272V</v>
          </cell>
          <cell r="D691" t="str">
            <v>CT260</v>
          </cell>
          <cell r="E691" t="str">
            <v>SIIX</v>
          </cell>
          <cell r="F691">
            <v>4.4999999999999997E-3</v>
          </cell>
        </row>
        <row r="692">
          <cell r="B692" t="str">
            <v>112804844X</v>
          </cell>
          <cell r="C692" t="str">
            <v>ERJ3RBD473V</v>
          </cell>
          <cell r="D692" t="str">
            <v>CT261</v>
          </cell>
          <cell r="E692" t="str">
            <v>SIIX</v>
          </cell>
          <cell r="F692">
            <v>4.4999999999999997E-3</v>
          </cell>
        </row>
        <row r="693">
          <cell r="B693" t="str">
            <v>112804853X</v>
          </cell>
          <cell r="C693" t="str">
            <v>ERJ3RBD151V</v>
          </cell>
          <cell r="D693" t="str">
            <v>CT262</v>
          </cell>
          <cell r="E693" t="str">
            <v>SIIX</v>
          </cell>
          <cell r="F693">
            <v>4.4999999999999997E-3</v>
          </cell>
        </row>
        <row r="694">
          <cell r="B694" t="str">
            <v>112804864X</v>
          </cell>
          <cell r="C694" t="str">
            <v>ERJ3RBD102V</v>
          </cell>
          <cell r="D694" t="str">
            <v>CT263</v>
          </cell>
          <cell r="E694" t="str">
            <v>SIIX</v>
          </cell>
          <cell r="F694">
            <v>4.4999999999999997E-3</v>
          </cell>
        </row>
        <row r="695">
          <cell r="B695" t="str">
            <v>112804877X</v>
          </cell>
          <cell r="C695" t="str">
            <v>ERJ12ZYJ820U</v>
          </cell>
          <cell r="D695" t="str">
            <v>CT264</v>
          </cell>
          <cell r="E695" t="str">
            <v>SIIX</v>
          </cell>
          <cell r="F695">
            <v>0.02</v>
          </cell>
        </row>
        <row r="696">
          <cell r="B696" t="str">
            <v>112804882X</v>
          </cell>
          <cell r="C696" t="str">
            <v>ERJ12ZYJ334U</v>
          </cell>
          <cell r="D696" t="str">
            <v>CT265</v>
          </cell>
          <cell r="E696" t="str">
            <v>SIIX</v>
          </cell>
          <cell r="F696">
            <v>0.02</v>
          </cell>
        </row>
        <row r="697">
          <cell r="B697" t="str">
            <v>112804899X</v>
          </cell>
          <cell r="C697" t="str">
            <v>ERJ12ZYJ222U</v>
          </cell>
          <cell r="D697" t="str">
            <v>CT266</v>
          </cell>
          <cell r="E697" t="str">
            <v>SIIX</v>
          </cell>
          <cell r="F697">
            <v>0.02</v>
          </cell>
        </row>
        <row r="698">
          <cell r="B698" t="str">
            <v>112804907X</v>
          </cell>
          <cell r="C698" t="str">
            <v>ERJ6RBD103V</v>
          </cell>
          <cell r="D698" t="str">
            <v>CT267</v>
          </cell>
          <cell r="E698" t="str">
            <v>SIIX</v>
          </cell>
          <cell r="F698">
            <v>8.3999999999999995E-3</v>
          </cell>
        </row>
        <row r="699">
          <cell r="B699" t="str">
            <v>112804918X</v>
          </cell>
          <cell r="C699" t="str">
            <v>ERJ3RBD222V</v>
          </cell>
          <cell r="D699" t="str">
            <v>CT268</v>
          </cell>
          <cell r="E699" t="str">
            <v>SIIX</v>
          </cell>
          <cell r="F699">
            <v>4.4999999999999997E-3</v>
          </cell>
        </row>
        <row r="700">
          <cell r="B700" t="str">
            <v>112804921X</v>
          </cell>
          <cell r="C700" t="str">
            <v>ERJ12ZYJ180U</v>
          </cell>
          <cell r="D700" t="str">
            <v>CT269</v>
          </cell>
          <cell r="E700" t="str">
            <v>SIIX</v>
          </cell>
          <cell r="F700">
            <v>0.02</v>
          </cell>
        </row>
        <row r="701">
          <cell r="B701" t="str">
            <v>112805579X</v>
          </cell>
          <cell r="C701" t="str">
            <v>ERJ3RBD271V</v>
          </cell>
          <cell r="D701" t="str">
            <v>CT270</v>
          </cell>
          <cell r="E701" t="str">
            <v>SIIX</v>
          </cell>
          <cell r="F701">
            <v>4.4999999999999997E-3</v>
          </cell>
        </row>
        <row r="702">
          <cell r="B702" t="str">
            <v>112805627X</v>
          </cell>
          <cell r="C702" t="str">
            <v>ERJ3RBD681V</v>
          </cell>
          <cell r="D702" t="str">
            <v>CT271</v>
          </cell>
          <cell r="E702" t="str">
            <v>SIIX</v>
          </cell>
          <cell r="F702">
            <v>4.4999999999999997E-3</v>
          </cell>
        </row>
        <row r="703">
          <cell r="B703" t="str">
            <v>112805649X</v>
          </cell>
          <cell r="C703" t="str">
            <v>ERJ3RBD122V</v>
          </cell>
          <cell r="D703" t="str">
            <v>CT272</v>
          </cell>
          <cell r="E703" t="str">
            <v>SIIX</v>
          </cell>
          <cell r="F703">
            <v>4.4999999999999997E-3</v>
          </cell>
        </row>
        <row r="704">
          <cell r="B704" t="str">
            <v>112805928X</v>
          </cell>
          <cell r="C704" t="str">
            <v>ERJ3RBD432V</v>
          </cell>
          <cell r="D704" t="str">
            <v>CT273</v>
          </cell>
          <cell r="E704" t="str">
            <v>SIIX</v>
          </cell>
          <cell r="F704">
            <v>4.4999999999999997E-3</v>
          </cell>
        </row>
        <row r="705">
          <cell r="B705" t="str">
            <v>112810030X</v>
          </cell>
          <cell r="C705" t="str">
            <v>ERJ12ZYJ2R2U</v>
          </cell>
          <cell r="D705" t="str">
            <v>CT274</v>
          </cell>
          <cell r="E705" t="str">
            <v>SIIX</v>
          </cell>
          <cell r="F705">
            <v>0.02</v>
          </cell>
        </row>
        <row r="706">
          <cell r="B706" t="str">
            <v>112810092X</v>
          </cell>
          <cell r="C706" t="str">
            <v>ERJ12ZYJ221U</v>
          </cell>
          <cell r="D706" t="str">
            <v>CT275</v>
          </cell>
          <cell r="E706" t="str">
            <v>SIIX</v>
          </cell>
          <cell r="F706">
            <v>0.02</v>
          </cell>
        </row>
        <row r="707">
          <cell r="B707" t="str">
            <v>1132417780</v>
          </cell>
          <cell r="C707" t="str">
            <v>ECQU2A104ML</v>
          </cell>
          <cell r="D707" t="str">
            <v>SC030</v>
          </cell>
          <cell r="E707" t="str">
            <v>SIIX</v>
          </cell>
          <cell r="F707">
            <v>0.10033809523809523</v>
          </cell>
        </row>
        <row r="708">
          <cell r="B708" t="str">
            <v>1133585350</v>
          </cell>
          <cell r="C708" t="str">
            <v>ECKA3D272KBP</v>
          </cell>
          <cell r="D708" t="str">
            <v>SC031</v>
          </cell>
          <cell r="E708" t="str">
            <v>SIIX</v>
          </cell>
          <cell r="F708">
            <v>0.13114999999999999</v>
          </cell>
        </row>
        <row r="709">
          <cell r="B709" t="str">
            <v>1133585420</v>
          </cell>
          <cell r="C709" t="str">
            <v>ECKATS222ME</v>
          </cell>
          <cell r="D709" t="str">
            <v>SC034</v>
          </cell>
          <cell r="E709" t="str">
            <v>SIIX</v>
          </cell>
          <cell r="F709">
            <v>5.1145454545454549E-2</v>
          </cell>
        </row>
        <row r="710">
          <cell r="B710" t="str">
            <v>113402166X</v>
          </cell>
          <cell r="C710" t="str">
            <v>GRM216B11H102KA01</v>
          </cell>
          <cell r="D710" t="str">
            <v>CT284</v>
          </cell>
          <cell r="E710" t="str">
            <v>SIIX</v>
          </cell>
          <cell r="F710">
            <v>4.7000000000000002E-3</v>
          </cell>
        </row>
        <row r="711">
          <cell r="B711" t="str">
            <v>113404973X</v>
          </cell>
          <cell r="C711" t="str">
            <v>C1608CH1H020CT</v>
          </cell>
          <cell r="D711" t="str">
            <v>CT285</v>
          </cell>
          <cell r="E711" t="str">
            <v>SIIX</v>
          </cell>
          <cell r="F711">
            <v>3.0000000000000001E-3</v>
          </cell>
        </row>
        <row r="712">
          <cell r="B712" t="str">
            <v>113405291X</v>
          </cell>
          <cell r="C712" t="str">
            <v>C1608CH1H101JT</v>
          </cell>
          <cell r="D712" t="str">
            <v>CT286</v>
          </cell>
          <cell r="E712" t="str">
            <v>SIIX</v>
          </cell>
          <cell r="F712">
            <v>3.2999999999999995E-3</v>
          </cell>
        </row>
        <row r="713">
          <cell r="B713" t="str">
            <v>113405417X</v>
          </cell>
          <cell r="C713" t="str">
            <v>C1608CH1H331JT</v>
          </cell>
          <cell r="D713" t="str">
            <v>CT287</v>
          </cell>
          <cell r="E713" t="str">
            <v>SIIX</v>
          </cell>
          <cell r="F713">
            <v>6.0999999999999995E-3</v>
          </cell>
        </row>
        <row r="714">
          <cell r="B714" t="str">
            <v>113405646X</v>
          </cell>
          <cell r="C714" t="str">
            <v>C1608JB1H152KT</v>
          </cell>
          <cell r="D714" t="str">
            <v>CT288</v>
          </cell>
          <cell r="E714" t="str">
            <v>SIIX</v>
          </cell>
          <cell r="F714">
            <v>3.2000000000000002E-3</v>
          </cell>
        </row>
        <row r="715">
          <cell r="B715" t="str">
            <v>113405655X</v>
          </cell>
          <cell r="C715" t="str">
            <v>C1608JB1H182KT</v>
          </cell>
          <cell r="D715" t="str">
            <v>CT289</v>
          </cell>
          <cell r="E715" t="str">
            <v>SIIX</v>
          </cell>
          <cell r="F715">
            <v>3.8999999999999998E-3</v>
          </cell>
        </row>
        <row r="716">
          <cell r="B716" t="str">
            <v>113405666X</v>
          </cell>
          <cell r="C716" t="str">
            <v>C1608JB1H222KT</v>
          </cell>
          <cell r="D716" t="str">
            <v>CT290</v>
          </cell>
          <cell r="E716" t="str">
            <v>SIIX</v>
          </cell>
          <cell r="F716">
            <v>2.8999999999999998E-3</v>
          </cell>
        </row>
        <row r="717">
          <cell r="B717" t="str">
            <v>113405789X</v>
          </cell>
          <cell r="C717" t="str">
            <v>C1608JB1H223KT</v>
          </cell>
          <cell r="D717" t="str">
            <v>CT291</v>
          </cell>
          <cell r="E717" t="str">
            <v>SIIX</v>
          </cell>
          <cell r="F717">
            <v>4.2000000000000006E-3</v>
          </cell>
        </row>
        <row r="718">
          <cell r="B718" t="str">
            <v>113406788X</v>
          </cell>
          <cell r="C718" t="str">
            <v>C2012JB1C105KT</v>
          </cell>
          <cell r="D718" t="str">
            <v>CT292</v>
          </cell>
          <cell r="E718" t="str">
            <v>SIIX</v>
          </cell>
          <cell r="F718">
            <v>1.2200000000000001E-2</v>
          </cell>
        </row>
        <row r="719">
          <cell r="B719" t="str">
            <v>113406867X</v>
          </cell>
          <cell r="C719" t="str">
            <v>GRM31CB10J106KA01L</v>
          </cell>
          <cell r="D719" t="str">
            <v>CT293</v>
          </cell>
          <cell r="E719" t="str">
            <v>SIIX</v>
          </cell>
          <cell r="F719">
            <v>6.0499999999999998E-2</v>
          </cell>
        </row>
        <row r="720">
          <cell r="B720" t="str">
            <v>113406870X</v>
          </cell>
          <cell r="C720" t="str">
            <v>GRM21BB10J335KA11L</v>
          </cell>
          <cell r="D720" t="str">
            <v>CT294</v>
          </cell>
          <cell r="E720" t="str">
            <v>SIIX</v>
          </cell>
          <cell r="F720">
            <v>6.13E-2</v>
          </cell>
        </row>
        <row r="721">
          <cell r="B721" t="str">
            <v>1140520030</v>
          </cell>
          <cell r="C721" t="str">
            <v>ELF15N010A</v>
          </cell>
          <cell r="D721" t="str">
            <v>SC038</v>
          </cell>
          <cell r="E721" t="str">
            <v>SIIX</v>
          </cell>
          <cell r="F721">
            <v>0.14818333333333333</v>
          </cell>
        </row>
        <row r="722">
          <cell r="B722" t="str">
            <v>1141403480</v>
          </cell>
          <cell r="C722" t="str">
            <v>TSL0709S 100K1R9</v>
          </cell>
          <cell r="D722" t="str">
            <v>SC039</v>
          </cell>
          <cell r="E722" t="str">
            <v>SIIX</v>
          </cell>
          <cell r="F722">
            <v>8.7446153846153854E-2</v>
          </cell>
        </row>
        <row r="723">
          <cell r="B723" t="str">
            <v>114194505X</v>
          </cell>
          <cell r="C723" t="str">
            <v xml:space="preserve">NL322522T-1R0J    </v>
          </cell>
          <cell r="D723" t="str">
            <v>CT295</v>
          </cell>
          <cell r="E723" t="str">
            <v>SIIX</v>
          </cell>
          <cell r="F723">
            <v>5.1499999999999997E-2</v>
          </cell>
        </row>
        <row r="724">
          <cell r="B724" t="str">
            <v>114194811X</v>
          </cell>
          <cell r="C724" t="str">
            <v xml:space="preserve">NL322522T-2R7J  </v>
          </cell>
          <cell r="D724" t="str">
            <v>CT296</v>
          </cell>
          <cell r="E724" t="str">
            <v>SIIX</v>
          </cell>
          <cell r="F724">
            <v>5.1499999999999997E-2</v>
          </cell>
        </row>
        <row r="725">
          <cell r="B725" t="str">
            <v>114199050X</v>
          </cell>
          <cell r="C725" t="str">
            <v>NLC322522T-470K</v>
          </cell>
          <cell r="D725" t="str">
            <v>CT297</v>
          </cell>
          <cell r="E725" t="str">
            <v>SIIX</v>
          </cell>
          <cell r="F725">
            <v>4.3499999999999997E-2</v>
          </cell>
        </row>
        <row r="726">
          <cell r="B726" t="str">
            <v>114199061X</v>
          </cell>
          <cell r="C726" t="str">
            <v>NLC322522T-220K</v>
          </cell>
          <cell r="D726" t="str">
            <v>CT298</v>
          </cell>
          <cell r="E726" t="str">
            <v>SIIX</v>
          </cell>
          <cell r="F726">
            <v>5.3899999999999997E-2</v>
          </cell>
        </row>
        <row r="727">
          <cell r="B727" t="str">
            <v>114199096X</v>
          </cell>
          <cell r="C727" t="str">
            <v>SLF7045T-101MR50</v>
          </cell>
          <cell r="D727" t="str">
            <v>CT706</v>
          </cell>
          <cell r="E727" t="str">
            <v>SIIX</v>
          </cell>
          <cell r="F727">
            <v>0.19800000000000001</v>
          </cell>
        </row>
        <row r="728">
          <cell r="B728" t="str">
            <v>114199108X</v>
          </cell>
          <cell r="C728" t="str">
            <v>SLF10145T-102MR29</v>
          </cell>
          <cell r="D728" t="str">
            <v>CT707</v>
          </cell>
          <cell r="E728" t="str">
            <v>SIIX</v>
          </cell>
          <cell r="F728">
            <v>0.25610000000000005</v>
          </cell>
        </row>
        <row r="729">
          <cell r="B729" t="str">
            <v>115442603X</v>
          </cell>
          <cell r="C729" t="str">
            <v>H354LAI-4402 DDD=P3</v>
          </cell>
          <cell r="D729" t="str">
            <v>CT708</v>
          </cell>
          <cell r="E729" t="str">
            <v>SIIX</v>
          </cell>
          <cell r="F729">
            <v>0.27</v>
          </cell>
        </row>
        <row r="730">
          <cell r="B730" t="str">
            <v>115443101X</v>
          </cell>
          <cell r="C730" t="str">
            <v>628BIN-1010=P3</v>
          </cell>
          <cell r="D730" t="str">
            <v>CT709</v>
          </cell>
          <cell r="E730" t="str">
            <v>SIIX</v>
          </cell>
          <cell r="F730">
            <v>5.11E-2</v>
          </cell>
        </row>
        <row r="731">
          <cell r="B731" t="str">
            <v>1232627940</v>
          </cell>
          <cell r="C731" t="str">
            <v>B6B-EH-A</v>
          </cell>
          <cell r="D731" t="str">
            <v>SB052</v>
          </cell>
          <cell r="E731" t="str">
            <v>SIIX</v>
          </cell>
          <cell r="F731">
            <v>4.076363636363637E-2</v>
          </cell>
        </row>
        <row r="732">
          <cell r="B732" t="str">
            <v>1232676690</v>
          </cell>
          <cell r="C732" t="str">
            <v>B3P5-VH</v>
          </cell>
          <cell r="D732" t="str">
            <v>SB051</v>
          </cell>
          <cell r="E732" t="str">
            <v>SIIX</v>
          </cell>
          <cell r="F732">
            <v>5.2050000000000006E-2</v>
          </cell>
        </row>
        <row r="733">
          <cell r="B733" t="str">
            <v>123362124X</v>
          </cell>
          <cell r="C733" t="str">
            <v xml:space="preserve">BM05B-SRSS-TB     </v>
          </cell>
          <cell r="D733" t="str">
            <v>CT712</v>
          </cell>
          <cell r="E733" t="str">
            <v>SIIX</v>
          </cell>
          <cell r="F733">
            <v>0.11899999999999999</v>
          </cell>
        </row>
        <row r="734">
          <cell r="B734" t="str">
            <v>123362393X</v>
          </cell>
          <cell r="C734" t="str">
            <v>BM08B-SRSS-TB</v>
          </cell>
          <cell r="D734" t="str">
            <v>CT713</v>
          </cell>
          <cell r="E734" t="str">
            <v>SIIX</v>
          </cell>
          <cell r="F734">
            <v>0.17499999999999999</v>
          </cell>
        </row>
        <row r="735">
          <cell r="B735" t="str">
            <v>123362412X</v>
          </cell>
          <cell r="C735" t="str">
            <v>BM07B-SRSS-TB</v>
          </cell>
          <cell r="D735" t="str">
            <v>CT714</v>
          </cell>
          <cell r="E735" t="str">
            <v>SIIX</v>
          </cell>
          <cell r="F735">
            <v>0.16</v>
          </cell>
        </row>
        <row r="736">
          <cell r="B736" t="str">
            <v>123362425X</v>
          </cell>
          <cell r="C736" t="str">
            <v>BM10B-SRSS-TB</v>
          </cell>
          <cell r="D736" t="str">
            <v>CT715</v>
          </cell>
          <cell r="E736" t="str">
            <v>SIIX</v>
          </cell>
          <cell r="F736">
            <v>0.20329999999999998</v>
          </cell>
        </row>
        <row r="737">
          <cell r="B737" t="str">
            <v>123362430X</v>
          </cell>
          <cell r="C737" t="str">
            <v>SM05B-SRSS-TB</v>
          </cell>
          <cell r="D737" t="str">
            <v>CT716</v>
          </cell>
          <cell r="E737" t="str">
            <v>SIIX</v>
          </cell>
          <cell r="F737">
            <v>0.15</v>
          </cell>
        </row>
        <row r="738">
          <cell r="B738" t="str">
            <v>123362447X</v>
          </cell>
          <cell r="C738" t="str">
            <v>SM07B-SRSS-TB</v>
          </cell>
          <cell r="D738" t="str">
            <v>CT717</v>
          </cell>
          <cell r="E738" t="str">
            <v>SIIX</v>
          </cell>
          <cell r="F738">
            <v>0.16500000000000001</v>
          </cell>
        </row>
        <row r="739">
          <cell r="B739" t="str">
            <v>1133288240</v>
          </cell>
          <cell r="C739" t="str">
            <v>YXF 16V 100MF</v>
          </cell>
          <cell r="D739" t="str">
            <v>SB045</v>
          </cell>
          <cell r="E739" t="str">
            <v>SIIX OSAKA</v>
          </cell>
          <cell r="F739">
            <v>2.4145454545454543E-2</v>
          </cell>
        </row>
        <row r="740">
          <cell r="B740" t="str">
            <v>1133288550</v>
          </cell>
          <cell r="C740" t="str">
            <v>CE04 YXF 16V 470MF</v>
          </cell>
          <cell r="D740" t="str">
            <v>SB044</v>
          </cell>
          <cell r="E740" t="str">
            <v>SIIX OSAKA</v>
          </cell>
          <cell r="F740">
            <v>4.8399999999999999E-2</v>
          </cell>
        </row>
        <row r="741">
          <cell r="B741" t="str">
            <v>113329960X</v>
          </cell>
          <cell r="C741" t="str">
            <v>RGV 6.3V  22MF    12 Tape</v>
          </cell>
          <cell r="D741" t="str">
            <v>CT702</v>
          </cell>
          <cell r="E741" t="str">
            <v>SIIX OSAKA</v>
          </cell>
          <cell r="F741">
            <v>3.49E-2</v>
          </cell>
        </row>
        <row r="742">
          <cell r="B742" t="str">
            <v>113420012X</v>
          </cell>
          <cell r="C742" t="str">
            <v>RGV 25V  4.7MF    12 Tape</v>
          </cell>
          <cell r="D742" t="str">
            <v>CT703</v>
          </cell>
          <cell r="E742" t="str">
            <v>SIIX OSAKA</v>
          </cell>
          <cell r="F742">
            <v>3.2100000000000004E-2</v>
          </cell>
        </row>
        <row r="743">
          <cell r="B743" t="str">
            <v>1134239690</v>
          </cell>
          <cell r="C743" t="str">
            <v>NXA 10V1000MF BP</v>
          </cell>
          <cell r="D743" t="str">
            <v>SC027</v>
          </cell>
          <cell r="E743" t="str">
            <v>SIIX OSAKA</v>
          </cell>
          <cell r="F743">
            <v>0.13578571428571429</v>
          </cell>
        </row>
        <row r="744">
          <cell r="B744" t="str">
            <v>133125582C</v>
          </cell>
          <cell r="C744" t="str">
            <v>TCR0350 Manual (JPN)</v>
          </cell>
          <cell r="D744" t="str">
            <v>SE059</v>
          </cell>
          <cell r="E744" t="str">
            <v>THAI HA</v>
          </cell>
          <cell r="F744">
            <v>0.27450980392156865</v>
          </cell>
        </row>
        <row r="745">
          <cell r="B745" t="str">
            <v>133127957B</v>
          </cell>
          <cell r="C745" t="str">
            <v>CPV09 Manual (JPN)</v>
          </cell>
          <cell r="D745" t="str">
            <v>SE055</v>
          </cell>
          <cell r="E745" t="str">
            <v>THAI HA</v>
          </cell>
          <cell r="F745">
            <v>0.22875816993464052</v>
          </cell>
        </row>
        <row r="746">
          <cell r="B746" t="str">
            <v>1331280350</v>
          </cell>
          <cell r="C746" t="str">
            <v>CPV09SS Manual (JPN)</v>
          </cell>
          <cell r="D746" t="str">
            <v>SE058</v>
          </cell>
          <cell r="E746" t="str">
            <v>THAI HA</v>
          </cell>
          <cell r="F746">
            <v>0.23529411764705882</v>
          </cell>
        </row>
        <row r="747">
          <cell r="B747" t="str">
            <v>1331283250</v>
          </cell>
          <cell r="C747" t="str">
            <v>S2950 Manual (JPN)</v>
          </cell>
          <cell r="D747" t="str">
            <v>SE056</v>
          </cell>
          <cell r="E747" t="str">
            <v>THAI HA</v>
          </cell>
          <cell r="F747">
            <v>0.22875816993464052</v>
          </cell>
        </row>
        <row r="748">
          <cell r="B748" t="str">
            <v>1331284240</v>
          </cell>
          <cell r="C748" t="str">
            <v>ZPCD901J Manual (JPN)</v>
          </cell>
          <cell r="D748" t="str">
            <v>SE057</v>
          </cell>
          <cell r="E748" t="str">
            <v>THAI HA</v>
          </cell>
          <cell r="F748">
            <v>0.23529411764705882</v>
          </cell>
        </row>
        <row r="749">
          <cell r="B749" t="str">
            <v>1010829920</v>
          </cell>
          <cell r="C749" t="str">
            <v>MTS-25-BS-AN-O</v>
          </cell>
          <cell r="D749" t="str">
            <v>SB058</v>
          </cell>
          <cell r="E749" t="str">
            <v>おおとり</v>
          </cell>
          <cell r="F749">
            <v>0.23246808510638298</v>
          </cell>
        </row>
        <row r="750">
          <cell r="B750" t="str">
            <v>1010845610</v>
          </cell>
          <cell r="C750" t="str">
            <v>Heat sink SP111K</v>
          </cell>
          <cell r="D750" t="str">
            <v>SB059</v>
          </cell>
          <cell r="E750" t="str">
            <v>おおとり</v>
          </cell>
          <cell r="F750">
            <v>0.14225324675324674</v>
          </cell>
        </row>
        <row r="751">
          <cell r="B751" t="str">
            <v>1020242380</v>
          </cell>
          <cell r="C751" t="str">
            <v>CCD Spacer 0.5MM</v>
          </cell>
          <cell r="D751" t="str">
            <v>SB061</v>
          </cell>
          <cell r="E751" t="str">
            <v>おおとり</v>
          </cell>
          <cell r="F751">
            <v>5.8057635467980297E-2</v>
          </cell>
        </row>
        <row r="752">
          <cell r="B752" t="str">
            <v>102153758A</v>
          </cell>
          <cell r="C752" t="str">
            <v>CCC100ZL</v>
          </cell>
          <cell r="D752" t="str">
            <v>SC023</v>
          </cell>
          <cell r="E752" t="str">
            <v>おおとり</v>
          </cell>
          <cell r="F752">
            <v>6.0129776674937969E-2</v>
          </cell>
        </row>
        <row r="753">
          <cell r="B753" t="str">
            <v>102154089A</v>
          </cell>
          <cell r="C753" t="str">
            <v>CCC250 Lens mount</v>
          </cell>
          <cell r="D753" t="str">
            <v>SC041</v>
          </cell>
          <cell r="E753" t="str">
            <v>おおとり</v>
          </cell>
          <cell r="F753">
            <v>0.65556842105263158</v>
          </cell>
        </row>
        <row r="754">
          <cell r="B754" t="str">
            <v>1023000950</v>
          </cell>
          <cell r="C754" t="str">
            <v>CCC10ZD LPF</v>
          </cell>
          <cell r="D754" t="str">
            <v>SC026</v>
          </cell>
          <cell r="E754" t="str">
            <v>おおとり</v>
          </cell>
          <cell r="F754">
            <v>2.148053201970443</v>
          </cell>
        </row>
        <row r="755">
          <cell r="B755" t="str">
            <v>1023121770</v>
          </cell>
          <cell r="C755" t="str">
            <v>CCC10Z Contactor</v>
          </cell>
          <cell r="D755" t="str">
            <v>SC024</v>
          </cell>
          <cell r="E755" t="str">
            <v>おおとり</v>
          </cell>
          <cell r="F755">
            <v>0.27497635467980297</v>
          </cell>
        </row>
        <row r="756">
          <cell r="B756" t="str">
            <v>1050331230</v>
          </cell>
          <cell r="C756" t="str">
            <v>CCC100ZL Filter cushion</v>
          </cell>
          <cell r="D756" t="str">
            <v>SC022</v>
          </cell>
          <cell r="E756" t="str">
            <v>おおとり</v>
          </cell>
          <cell r="F756">
            <v>7.7776847290640397E-2</v>
          </cell>
        </row>
        <row r="757">
          <cell r="B757" t="str">
            <v>1050518080</v>
          </cell>
          <cell r="C757" t="str">
            <v>CPV09 Insulation sheet</v>
          </cell>
          <cell r="D757" t="str">
            <v>SB055</v>
          </cell>
          <cell r="E757" t="str">
            <v>おおとり</v>
          </cell>
          <cell r="F757">
            <v>0.69711538461538469</v>
          </cell>
        </row>
        <row r="758">
          <cell r="B758" t="str">
            <v>1050518370</v>
          </cell>
          <cell r="C758" t="str">
            <v>CPV09 Insulation sheet (tape tsuki)</v>
          </cell>
          <cell r="D758" t="str">
            <v>SB056</v>
          </cell>
          <cell r="E758" t="str">
            <v>おおとり</v>
          </cell>
          <cell r="F758">
            <v>0.55140769230769227</v>
          </cell>
        </row>
        <row r="759">
          <cell r="B759" t="str">
            <v>1065113940</v>
          </cell>
          <cell r="C759" t="str">
            <v>F-22 M3*7</v>
          </cell>
          <cell r="D759" t="str">
            <v>SC042</v>
          </cell>
          <cell r="E759" t="str">
            <v>おおとり</v>
          </cell>
          <cell r="F759">
            <v>2.5060975609756096E-2</v>
          </cell>
        </row>
        <row r="760">
          <cell r="B760" t="str">
            <v>1110125960</v>
          </cell>
          <cell r="C760" t="str">
            <v>2SB1142 (S､T)</v>
          </cell>
          <cell r="D760" t="str">
            <v>SB060</v>
          </cell>
          <cell r="E760" t="str">
            <v>おおとり</v>
          </cell>
          <cell r="F760">
            <v>0.15955348837209299</v>
          </cell>
        </row>
        <row r="761">
          <cell r="B761" t="str">
            <v>111022814X</v>
          </cell>
          <cell r="C761" t="str">
            <v>2SD1048(X6)     TB-T</v>
          </cell>
          <cell r="D761" t="str">
            <v>CT210</v>
          </cell>
          <cell r="E761" t="str">
            <v>おおとり</v>
          </cell>
          <cell r="F761">
            <v>5.4100000000000002E-2</v>
          </cell>
        </row>
        <row r="762">
          <cell r="B762" t="str">
            <v>111024025X</v>
          </cell>
          <cell r="C762" t="str">
            <v>2SC4399(5)-TL TAPING</v>
          </cell>
          <cell r="D762" t="str">
            <v>CT211</v>
          </cell>
          <cell r="E762" t="str">
            <v>おおとり</v>
          </cell>
          <cell r="F762">
            <v>3.3500000000000002E-2</v>
          </cell>
        </row>
        <row r="763">
          <cell r="B763" t="str">
            <v>111039728X</v>
          </cell>
          <cell r="C763" t="str">
            <v>DZD6.8Z-TA  Chip T</v>
          </cell>
          <cell r="D763" t="str">
            <v>CT218</v>
          </cell>
          <cell r="E763" t="str">
            <v>おおとり</v>
          </cell>
          <cell r="F763">
            <v>5.5800000000000002E-2</v>
          </cell>
        </row>
        <row r="764">
          <cell r="B764" t="str">
            <v>111066045X</v>
          </cell>
          <cell r="C764" t="str">
            <v>NJM4580 E-D TE1  12 Chip T</v>
          </cell>
          <cell r="D764" t="str">
            <v>CT689</v>
          </cell>
          <cell r="E764" t="str">
            <v>おおとり</v>
          </cell>
          <cell r="F764">
            <v>0.21890000000000001</v>
          </cell>
        </row>
        <row r="765">
          <cell r="B765" t="str">
            <v>111067637X</v>
          </cell>
          <cell r="C765" t="str">
            <v>AN77L09M-E1       12 Tape</v>
          </cell>
          <cell r="D765" t="str">
            <v>CT221</v>
          </cell>
          <cell r="E765" t="str">
            <v>おおとり</v>
          </cell>
          <cell r="F765">
            <v>0.28749999999999998</v>
          </cell>
        </row>
        <row r="766">
          <cell r="B766" t="str">
            <v>111067664X</v>
          </cell>
          <cell r="C766" t="str">
            <v>uPD16510  GR-8JG-E1</v>
          </cell>
          <cell r="D766" t="str">
            <v>CT690</v>
          </cell>
          <cell r="E766" t="str">
            <v>おおとり</v>
          </cell>
          <cell r="F766">
            <v>0.86699999999999999</v>
          </cell>
        </row>
        <row r="767">
          <cell r="B767" t="str">
            <v>111068564X</v>
          </cell>
          <cell r="C767" t="str">
            <v>NJM062V (TE1)</v>
          </cell>
          <cell r="D767" t="str">
            <v>CT692</v>
          </cell>
          <cell r="E767" t="str">
            <v>おおとり</v>
          </cell>
          <cell r="F767">
            <v>0.34329999999999999</v>
          </cell>
        </row>
        <row r="768">
          <cell r="B768" t="str">
            <v>111068601X</v>
          </cell>
          <cell r="C768" t="str">
            <v>NJM431U TE1 TAPING</v>
          </cell>
          <cell r="D768" t="str">
            <v>CT223</v>
          </cell>
          <cell r="E768" t="str">
            <v>おおとり</v>
          </cell>
          <cell r="F768">
            <v>0.1545</v>
          </cell>
        </row>
        <row r="769">
          <cell r="B769" t="str">
            <v>111068735X</v>
          </cell>
          <cell r="C769" t="str">
            <v>LA1225M-TE-L</v>
          </cell>
          <cell r="D769" t="str">
            <v>CT693</v>
          </cell>
          <cell r="E769" t="str">
            <v>おおとり</v>
          </cell>
          <cell r="F769">
            <v>0.68670000000000009</v>
          </cell>
        </row>
        <row r="770">
          <cell r="B770" t="str">
            <v>111069147X</v>
          </cell>
          <cell r="C770" t="str">
            <v xml:space="preserve">PC357NT </v>
          </cell>
          <cell r="D770" t="str">
            <v>CT694</v>
          </cell>
          <cell r="E770" t="str">
            <v>おおとり</v>
          </cell>
          <cell r="F770">
            <v>0.1</v>
          </cell>
        </row>
        <row r="771">
          <cell r="B771" t="str">
            <v>111069486X</v>
          </cell>
          <cell r="C771" t="str">
            <v>NJM2274R TE1</v>
          </cell>
          <cell r="D771" t="str">
            <v>CT695</v>
          </cell>
          <cell r="E771" t="str">
            <v>おおとり</v>
          </cell>
          <cell r="F771">
            <v>0.55789999999999995</v>
          </cell>
        </row>
        <row r="772">
          <cell r="B772" t="str">
            <v>111069493X</v>
          </cell>
          <cell r="C772" t="str">
            <v>NJM2904V TE1</v>
          </cell>
          <cell r="D772" t="str">
            <v>CT696</v>
          </cell>
          <cell r="E772" t="str">
            <v>おおとり</v>
          </cell>
          <cell r="F772">
            <v>0.127</v>
          </cell>
        </row>
        <row r="773">
          <cell r="B773" t="str">
            <v>1110695140</v>
          </cell>
          <cell r="C773" t="str">
            <v>STRG6624LF1129</v>
          </cell>
          <cell r="D773" t="str">
            <v>SB057</v>
          </cell>
          <cell r="E773" t="str">
            <v>おおとり</v>
          </cell>
          <cell r="F773">
            <v>1.7567307692307692</v>
          </cell>
        </row>
        <row r="774">
          <cell r="B774" t="str">
            <v>1110903290</v>
          </cell>
          <cell r="C774" t="str">
            <v>ICX408AK CCD</v>
          </cell>
          <cell r="D774" t="str">
            <v>SB054</v>
          </cell>
          <cell r="E774" t="str">
            <v>おおとり</v>
          </cell>
          <cell r="F774">
            <v>20.209090909090911</v>
          </cell>
        </row>
        <row r="775">
          <cell r="B775" t="str">
            <v>1120689030</v>
          </cell>
          <cell r="C775" t="str">
            <v>FT-6P 100K OHM</v>
          </cell>
          <cell r="D775" t="str">
            <v>SC028</v>
          </cell>
          <cell r="E775" t="str">
            <v>おおとり</v>
          </cell>
          <cell r="F775">
            <v>0.13736116504854368</v>
          </cell>
        </row>
        <row r="776">
          <cell r="B776" t="str">
            <v>113133918X</v>
          </cell>
          <cell r="C776" t="str">
            <v>35V0.22MF 267M(F) Chip T</v>
          </cell>
          <cell r="D776" t="str">
            <v>CT276</v>
          </cell>
          <cell r="E776" t="str">
            <v>おおとり</v>
          </cell>
          <cell r="F776">
            <v>5.1700000000000003E-2</v>
          </cell>
        </row>
        <row r="777">
          <cell r="B777" t="str">
            <v>113134421X</v>
          </cell>
          <cell r="C777" t="str">
            <v>20V 4.7MF 267E(M) Chip T</v>
          </cell>
          <cell r="D777" t="str">
            <v>CT277</v>
          </cell>
          <cell r="E777" t="str">
            <v>おおとり</v>
          </cell>
          <cell r="F777">
            <v>7.3400000000000007E-2</v>
          </cell>
        </row>
        <row r="778">
          <cell r="B778" t="str">
            <v>113134849X</v>
          </cell>
          <cell r="C778" t="str">
            <v>MCM 20V3.3MF      Chip T</v>
          </cell>
          <cell r="D778" t="str">
            <v>CT278</v>
          </cell>
          <cell r="E778" t="str">
            <v>おおとり</v>
          </cell>
          <cell r="F778">
            <v>5.7500000000000002E-2</v>
          </cell>
        </row>
        <row r="779">
          <cell r="B779" t="str">
            <v>113134858X</v>
          </cell>
          <cell r="C779" t="str">
            <v>MCM 35V 1MF       Chip T</v>
          </cell>
          <cell r="D779" t="str">
            <v>CT279</v>
          </cell>
          <cell r="E779" t="str">
            <v>おおとり</v>
          </cell>
          <cell r="F779">
            <v>5.7500000000000002E-2</v>
          </cell>
        </row>
        <row r="780">
          <cell r="B780" t="str">
            <v>113134887X</v>
          </cell>
          <cell r="C780" t="str">
            <v>35V  3.3MF   267E  Chip T</v>
          </cell>
          <cell r="D780" t="str">
            <v>CT280</v>
          </cell>
          <cell r="E780" t="str">
            <v>おおとり</v>
          </cell>
          <cell r="F780">
            <v>0.08</v>
          </cell>
        </row>
        <row r="781">
          <cell r="B781" t="str">
            <v>113135091X</v>
          </cell>
          <cell r="C781" t="str">
            <v>3528B 6.3V 47MF</v>
          </cell>
          <cell r="D781" t="str">
            <v>CT281</v>
          </cell>
          <cell r="E781" t="str">
            <v>おおとり</v>
          </cell>
          <cell r="F781">
            <v>9.6200000000000008E-2</v>
          </cell>
        </row>
        <row r="782">
          <cell r="B782" t="str">
            <v>113135127X</v>
          </cell>
          <cell r="C782" t="str">
            <v>6032C 10V 47MF</v>
          </cell>
          <cell r="D782" t="str">
            <v>CT282</v>
          </cell>
          <cell r="E782" t="str">
            <v>おおとり</v>
          </cell>
          <cell r="F782">
            <v>0.1588</v>
          </cell>
        </row>
        <row r="783">
          <cell r="B783" t="str">
            <v>113135132X</v>
          </cell>
          <cell r="C783" t="str">
            <v>3216A 16V 4.7MF 267E</v>
          </cell>
          <cell r="D783" t="str">
            <v>CT283</v>
          </cell>
          <cell r="E783" t="str">
            <v>おおとり</v>
          </cell>
          <cell r="F783">
            <v>5.9299999999999999E-2</v>
          </cell>
        </row>
        <row r="784">
          <cell r="B784" t="str">
            <v>1133285050</v>
          </cell>
          <cell r="C784" t="str">
            <v>CACFM1C151M</v>
          </cell>
          <cell r="D784" t="str">
            <v>SC035</v>
          </cell>
          <cell r="E784" t="str">
            <v>おおとり</v>
          </cell>
          <cell r="F784">
            <v>0.59362499999999996</v>
          </cell>
        </row>
        <row r="785">
          <cell r="B785" t="str">
            <v>113328682X</v>
          </cell>
          <cell r="C785" t="str">
            <v>EEV HB 25V 33MF</v>
          </cell>
          <cell r="D785" t="str">
            <v>CT701</v>
          </cell>
          <cell r="E785" t="str">
            <v>おおとり</v>
          </cell>
          <cell r="F785">
            <v>4.8399999999999999E-2</v>
          </cell>
        </row>
        <row r="786">
          <cell r="B786">
            <v>1111036940</v>
          </cell>
          <cell r="C786" t="str">
            <v>uPD6467GR-516</v>
          </cell>
          <cell r="D786" t="str">
            <v>CT718</v>
          </cell>
          <cell r="E786" t="str">
            <v>おおとり</v>
          </cell>
          <cell r="F786">
            <v>0</v>
          </cell>
        </row>
        <row r="787">
          <cell r="B787" t="str">
            <v>1134202230</v>
          </cell>
          <cell r="C787" t="str">
            <v>CE04KMY 50V 100MF</v>
          </cell>
          <cell r="D787" t="str">
            <v>SB047</v>
          </cell>
          <cell r="E787" t="str">
            <v>おおとり</v>
          </cell>
          <cell r="F787">
            <v>5.6750000000000009E-2</v>
          </cell>
        </row>
        <row r="788">
          <cell r="B788" t="str">
            <v>1134208470</v>
          </cell>
          <cell r="C788" t="str">
            <v>KMQ200VSSN560M25A</v>
          </cell>
          <cell r="D788" t="str">
            <v>SC036</v>
          </cell>
          <cell r="E788" t="str">
            <v>おおとり</v>
          </cell>
          <cell r="F788">
            <v>0.83557368421052636</v>
          </cell>
        </row>
        <row r="789">
          <cell r="B789" t="str">
            <v>1134208560</v>
          </cell>
          <cell r="C789" t="str">
            <v>CE04KZE35V 560MF VB</v>
          </cell>
          <cell r="D789" t="str">
            <v>SB049</v>
          </cell>
          <cell r="E789" t="str">
            <v>おおとり</v>
          </cell>
          <cell r="F789">
            <v>0.11267142857142858</v>
          </cell>
        </row>
        <row r="790">
          <cell r="B790" t="str">
            <v>1140182290</v>
          </cell>
          <cell r="C790" t="str">
            <v>PT106</v>
          </cell>
          <cell r="D790" t="str">
            <v>SC049</v>
          </cell>
          <cell r="E790" t="str">
            <v>おおとり</v>
          </cell>
          <cell r="F790">
            <v>3.8704192307692304</v>
          </cell>
        </row>
        <row r="791">
          <cell r="B791" t="str">
            <v>1151105150</v>
          </cell>
          <cell r="C791" t="str">
            <v>SJ-W2H4A-01BB2</v>
          </cell>
          <cell r="D791" t="str">
            <v>SC043</v>
          </cell>
          <cell r="E791" t="str">
            <v>おおとり</v>
          </cell>
          <cell r="F791">
            <v>0.59589999999999999</v>
          </cell>
        </row>
        <row r="792">
          <cell r="B792" t="str">
            <v>1154049620</v>
          </cell>
          <cell r="C792" t="str">
            <v>FGMLB 125V2A</v>
          </cell>
          <cell r="D792" t="str">
            <v>SC044</v>
          </cell>
          <cell r="E792" t="str">
            <v>おおとり</v>
          </cell>
          <cell r="F792">
            <v>0.17048709677419357</v>
          </cell>
        </row>
        <row r="793">
          <cell r="B793" t="str">
            <v>1154609040</v>
          </cell>
          <cell r="C793" t="str">
            <v>28.636MHz UM-1</v>
          </cell>
          <cell r="D793" t="str">
            <v>SC040</v>
          </cell>
          <cell r="E793" t="str">
            <v>おおとり</v>
          </cell>
          <cell r="F793">
            <v>0.78188325123152702</v>
          </cell>
        </row>
        <row r="794">
          <cell r="B794" t="str">
            <v>1230115560</v>
          </cell>
          <cell r="C794" t="str">
            <v>BNC Connector JXT1146-0100103</v>
          </cell>
          <cell r="D794" t="str">
            <v>SB067</v>
          </cell>
          <cell r="E794" t="str">
            <v>おおとり</v>
          </cell>
          <cell r="F794">
            <v>1.2033019607843136</v>
          </cell>
        </row>
        <row r="795">
          <cell r="B795" t="str">
            <v>1230319030</v>
          </cell>
          <cell r="C795" t="str">
            <v>JPJ2545-01-510</v>
          </cell>
          <cell r="D795" t="str">
            <v>SB050</v>
          </cell>
          <cell r="E795" t="str">
            <v>おおとり</v>
          </cell>
          <cell r="F795">
            <v>8.6119230769230781E-2</v>
          </cell>
        </row>
        <row r="796">
          <cell r="B796" t="str">
            <v>1230324900</v>
          </cell>
          <cell r="C796" t="str">
            <v>Camera 4P Connector</v>
          </cell>
          <cell r="D796" t="str">
            <v>SB048</v>
          </cell>
          <cell r="E796" t="str">
            <v>おおとり</v>
          </cell>
          <cell r="F796">
            <v>0.18984174757281555</v>
          </cell>
        </row>
        <row r="797">
          <cell r="B797" t="str">
            <v>1230522830</v>
          </cell>
          <cell r="C797" t="str">
            <v>HXC0324-01-310 BNC</v>
          </cell>
          <cell r="D797" t="str">
            <v>SB066</v>
          </cell>
          <cell r="E797" t="str">
            <v>おおとり</v>
          </cell>
          <cell r="F797">
            <v>0.27263883495145635</v>
          </cell>
        </row>
        <row r="798">
          <cell r="B798" t="str">
            <v>1240311930</v>
          </cell>
          <cell r="C798" t="str">
            <v>HXC0999-01-550</v>
          </cell>
          <cell r="D798" t="str">
            <v>SC048</v>
          </cell>
          <cell r="E798" t="str">
            <v>おおとり</v>
          </cell>
          <cell r="F798">
            <v>8.6145631067961158E-3</v>
          </cell>
        </row>
        <row r="799">
          <cell r="B799" t="str">
            <v>1240431030</v>
          </cell>
          <cell r="C799" t="str">
            <v>FCUJ(0.5)-20F-180</v>
          </cell>
          <cell r="D799" t="str">
            <v>SC045</v>
          </cell>
          <cell r="E799" t="str">
            <v>おおとり</v>
          </cell>
          <cell r="F799">
            <v>0.42115882352941175</v>
          </cell>
        </row>
        <row r="800">
          <cell r="B800" t="str">
            <v>6311715770</v>
          </cell>
          <cell r="C800" t="str">
            <v>TOA Serial No. Label (roll)</v>
          </cell>
          <cell r="D800" t="str">
            <v>SD036</v>
          </cell>
          <cell r="E800" t="str">
            <v>おおとり</v>
          </cell>
          <cell r="F800">
            <v>1.72E-2</v>
          </cell>
        </row>
        <row r="801">
          <cell r="B801" t="str">
            <v>1310632600</v>
          </cell>
          <cell r="C801" t="str">
            <v>TCR0180 Logo seal</v>
          </cell>
          <cell r="D801" t="str">
            <v>SD037</v>
          </cell>
          <cell r="E801" t="str">
            <v>おおとり</v>
          </cell>
          <cell r="F801">
            <v>1.9300000000000001E-2</v>
          </cell>
        </row>
        <row r="802">
          <cell r="B802">
            <v>1012153070</v>
          </cell>
          <cell r="C802" t="str">
            <v>TCR0350 Rear cover</v>
          </cell>
          <cell r="D802" t="str">
            <v>SC046</v>
          </cell>
          <cell r="E802" t="str">
            <v>ｼｮｰﾌﾟﾗ</v>
          </cell>
          <cell r="F802">
            <v>0.55110000000000003</v>
          </cell>
        </row>
        <row r="803">
          <cell r="B803">
            <v>1021544100</v>
          </cell>
          <cell r="C803" t="str">
            <v>TCR0350 Lens cover</v>
          </cell>
          <cell r="D803" t="str">
            <v>SC047</v>
          </cell>
          <cell r="E803" t="str">
            <v>ｼｮｰﾌﾟﾗ</v>
          </cell>
          <cell r="F803">
            <v>0.47920000000000001</v>
          </cell>
        </row>
        <row r="804">
          <cell r="B804">
            <v>9991500050</v>
          </cell>
          <cell r="C804" t="str">
            <v>Ink Ribbon (B110A) 64mm*300M</v>
          </cell>
          <cell r="E804" t="str">
            <v>ﾀｹｯｸｽ</v>
          </cell>
          <cell r="F804">
            <v>0</v>
          </cell>
        </row>
        <row r="805">
          <cell r="B805" t="str">
            <v>1010845050</v>
          </cell>
          <cell r="C805" t="str">
            <v>P300 Conductor Rubber 30x30x4.5(t)mm</v>
          </cell>
          <cell r="D805" t="str">
            <v>SB053</v>
          </cell>
          <cell r="E805" t="str">
            <v>ﾀｹｯｸｽ</v>
          </cell>
          <cell r="F805">
            <v>0.70589999999999997</v>
          </cell>
        </row>
        <row r="806">
          <cell r="B806" t="str">
            <v>1111231020</v>
          </cell>
          <cell r="C806" t="str">
            <v>BU6720GS</v>
          </cell>
          <cell r="D806" t="str">
            <v>CT916</v>
          </cell>
          <cell r="E806" t="str">
            <v>ﾀｹｯｸｽ</v>
          </cell>
          <cell r="F806">
            <v>6.6915999999999993</v>
          </cell>
        </row>
        <row r="807">
          <cell r="B807">
            <v>1012152910</v>
          </cell>
          <cell r="C807" t="str">
            <v>TCR0350 Plain case</v>
          </cell>
          <cell r="D807" t="str">
            <v>SS006</v>
          </cell>
          <cell r="E807" t="str">
            <v>ツクバ</v>
          </cell>
          <cell r="F807">
            <v>0.88080000000000003</v>
          </cell>
        </row>
        <row r="808">
          <cell r="B808">
            <v>2013524140</v>
          </cell>
          <cell r="C808" t="str">
            <v>CCC100ZL Front panel painting</v>
          </cell>
          <cell r="D808" t="str">
            <v>***ｼﾝｷ</v>
          </cell>
          <cell r="E808" t="str">
            <v>パーカー</v>
          </cell>
          <cell r="F808">
            <v>7.0000000000000007E-2</v>
          </cell>
        </row>
        <row r="809">
          <cell r="B809">
            <v>2012107700</v>
          </cell>
          <cell r="C809" t="str">
            <v>TCR0350 Case painting</v>
          </cell>
          <cell r="D809" t="str">
            <v>***ｼﾝｷ</v>
          </cell>
          <cell r="E809" t="str">
            <v>パーカー</v>
          </cell>
          <cell r="F809">
            <v>0.25</v>
          </cell>
        </row>
        <row r="810">
          <cell r="B810" t="str">
            <v>1111231130</v>
          </cell>
          <cell r="C810" t="str">
            <v>HD49323AF</v>
          </cell>
          <cell r="D810" t="str">
            <v>CT917</v>
          </cell>
          <cell r="E810" t="str">
            <v>日立ﾃﾞﾊﾞｲｽ</v>
          </cell>
          <cell r="F810">
            <v>1.925</v>
          </cell>
        </row>
        <row r="811">
          <cell r="B811" t="str">
            <v>1111231260</v>
          </cell>
          <cell r="C811" t="str">
            <v>UPD780054GK-A16-9EU</v>
          </cell>
          <cell r="D811" t="str">
            <v>CT918</v>
          </cell>
          <cell r="E811" t="str">
            <v>日立ﾃﾞﾊﾞｲｽ</v>
          </cell>
          <cell r="F811">
            <v>2.5666000000000002</v>
          </cell>
        </row>
        <row r="812">
          <cell r="B812" t="str">
            <v>115221905B</v>
          </cell>
          <cell r="C812" t="str">
            <v>P6G-TCR0350 FRONT PCB</v>
          </cell>
          <cell r="D812" t="str">
            <v>CP013</v>
          </cell>
          <cell r="E812" t="str">
            <v>昭和電気㈱</v>
          </cell>
          <cell r="F812">
            <v>8.7083999999999993</v>
          </cell>
        </row>
        <row r="813">
          <cell r="B813" t="str">
            <v>1010486460</v>
          </cell>
          <cell r="C813" t="str">
            <v xml:space="preserve">CPV09 Front panel painting </v>
          </cell>
          <cell r="D813" t="str">
            <v>SJ019</v>
          </cell>
          <cell r="E813" t="str">
            <v>東電企業</v>
          </cell>
          <cell r="F813">
            <v>3.58</v>
          </cell>
        </row>
        <row r="814">
          <cell r="B814" t="str">
            <v>1010487740</v>
          </cell>
          <cell r="C814" t="str">
            <v xml:space="preserve">S2950 Front panel painting </v>
          </cell>
          <cell r="D814" t="str">
            <v>SJ018</v>
          </cell>
          <cell r="E814" t="str">
            <v>東電企業</v>
          </cell>
          <cell r="F814">
            <v>3.67</v>
          </cell>
        </row>
        <row r="815">
          <cell r="B815">
            <v>1010488680</v>
          </cell>
          <cell r="C815" t="str">
            <v>ZPCD901J Front panel painting</v>
          </cell>
          <cell r="D815" t="str">
            <v>SJ017</v>
          </cell>
          <cell r="E815" t="str">
            <v>東電企業</v>
          </cell>
          <cell r="F815">
            <v>3.58</v>
          </cell>
        </row>
        <row r="816">
          <cell r="B816" t="str">
            <v>1021114510</v>
          </cell>
          <cell r="C816" t="str">
            <v>YW450 Spring</v>
          </cell>
          <cell r="D816" t="str">
            <v>SC020</v>
          </cell>
          <cell r="E816" t="str">
            <v>東電企業</v>
          </cell>
          <cell r="F816">
            <v>1.5863054187192117E-2</v>
          </cell>
        </row>
        <row r="817">
          <cell r="B817" t="str">
            <v>1021541190</v>
          </cell>
          <cell r="C817" t="str">
            <v>TCR0420 Mount base</v>
          </cell>
          <cell r="D817" t="str">
            <v>SC025</v>
          </cell>
          <cell r="E817" t="str">
            <v>東電企業</v>
          </cell>
          <cell r="F817">
            <v>0.12047766990291262</v>
          </cell>
        </row>
        <row r="818">
          <cell r="B818" t="str">
            <v>102215706A</v>
          </cell>
          <cell r="C818" t="str">
            <v>Clip for C-CC10ZL</v>
          </cell>
          <cell r="D818" t="str">
            <v>SC021</v>
          </cell>
          <cell r="E818" t="str">
            <v>東電企業</v>
          </cell>
          <cell r="F818">
            <v>9.2364077669902914E-2</v>
          </cell>
        </row>
        <row r="819">
          <cell r="B819" t="str">
            <v>102313822C</v>
          </cell>
          <cell r="C819" t="str">
            <v>CBC31Camera mount bracket</v>
          </cell>
          <cell r="D819" t="str">
            <v>SO020</v>
          </cell>
          <cell r="E819" t="str">
            <v>東電企業</v>
          </cell>
          <cell r="F819">
            <v>4.9000000000000004</v>
          </cell>
        </row>
        <row r="820">
          <cell r="B820" t="str">
            <v>V060301050</v>
          </cell>
          <cell r="C820" t="str">
            <v>+Bind 2.5*7.5*S4 NI</v>
          </cell>
          <cell r="D820" t="str">
            <v>SD025</v>
          </cell>
          <cell r="E820" t="str">
            <v>東電企業</v>
          </cell>
          <cell r="F820">
            <v>5.0000000000000001E-3</v>
          </cell>
        </row>
        <row r="821">
          <cell r="B821" t="str">
            <v>114110774X</v>
          </cell>
          <cell r="C821" t="str">
            <v>WTU1800 Coil CP55 TAPING</v>
          </cell>
          <cell r="D821" t="str">
            <v>CT704</v>
          </cell>
          <cell r="E821" t="str">
            <v>東電企業</v>
          </cell>
          <cell r="F821">
            <v>0.34799999999999998</v>
          </cell>
        </row>
        <row r="822">
          <cell r="B822" t="str">
            <v>114198158X</v>
          </cell>
          <cell r="C822" t="str">
            <v>Coil CDRH74 39MH       16 Tape</v>
          </cell>
          <cell r="D822" t="str">
            <v>CT705</v>
          </cell>
          <cell r="E822" t="str">
            <v>東電企業</v>
          </cell>
          <cell r="F822">
            <v>0.36</v>
          </cell>
        </row>
        <row r="823">
          <cell r="B823" t="str">
            <v>115212408B</v>
          </cell>
          <cell r="C823" t="str">
            <v>P2G-CPV09 POWER 154*164</v>
          </cell>
          <cell r="D823" t="str">
            <v>CP011</v>
          </cell>
          <cell r="E823" t="str">
            <v>東電企業</v>
          </cell>
          <cell r="F823">
            <v>3.2514030418250952</v>
          </cell>
        </row>
        <row r="824">
          <cell r="B824" t="str">
            <v>1152124190</v>
          </cell>
          <cell r="C824" t="str">
            <v>P2G-CPV09 FRONT 154*212</v>
          </cell>
          <cell r="D824" t="str">
            <v>CP010</v>
          </cell>
          <cell r="E824" t="str">
            <v>東電企業</v>
          </cell>
          <cell r="F824">
            <v>4.6612499999999999</v>
          </cell>
        </row>
        <row r="825">
          <cell r="B825" t="str">
            <v>115271085A</v>
          </cell>
          <cell r="C825" t="str">
            <v>P2G-CPV09 MAIN 230*270</v>
          </cell>
          <cell r="D825" t="str">
            <v>CP012</v>
          </cell>
          <cell r="E825" t="str">
            <v>東電企業</v>
          </cell>
          <cell r="F825">
            <v>8.2609767441860473</v>
          </cell>
        </row>
        <row r="826">
          <cell r="B826" t="str">
            <v>115280641B</v>
          </cell>
          <cell r="C826" t="str">
            <v>P4G-TCR0350 POWER PCB</v>
          </cell>
          <cell r="D826" t="str">
            <v>CP014</v>
          </cell>
          <cell r="E826" t="str">
            <v>東電企業</v>
          </cell>
          <cell r="F826">
            <v>4.0607450980392157</v>
          </cell>
        </row>
        <row r="827">
          <cell r="B827" t="str">
            <v>V060100280</v>
          </cell>
          <cell r="C827" t="str">
            <v>+Pan 3*8 3 Set screw  P4 FEZNC</v>
          </cell>
          <cell r="D827" t="str">
            <v>SD032</v>
          </cell>
          <cell r="E827" t="str">
            <v>東電企業</v>
          </cell>
          <cell r="F827">
            <v>8.0000000000000002E-3</v>
          </cell>
        </row>
        <row r="828">
          <cell r="B828" t="str">
            <v>V060100330</v>
          </cell>
          <cell r="C828" t="str">
            <v>+Pan 3*10 3 Set screw  P4 FEZNC</v>
          </cell>
          <cell r="D828" t="str">
            <v>SD034</v>
          </cell>
          <cell r="E828" t="str">
            <v>東電企業</v>
          </cell>
          <cell r="F828">
            <v>8.0000000000000002E-3</v>
          </cell>
        </row>
        <row r="829">
          <cell r="B829" t="str">
            <v>V060100400</v>
          </cell>
          <cell r="C829" t="str">
            <v>+Pan 2.6X4 FE NI</v>
          </cell>
          <cell r="D829" t="str">
            <v>SD031</v>
          </cell>
          <cell r="E829" t="str">
            <v>東電企業</v>
          </cell>
          <cell r="F829">
            <v>3.0000000000000001E-3</v>
          </cell>
        </row>
        <row r="830">
          <cell r="B830" t="str">
            <v>V060100590</v>
          </cell>
          <cell r="C830" t="str">
            <v>+Pan 2x3 FE ZNC- BLK</v>
          </cell>
          <cell r="D830" t="str">
            <v>SD029</v>
          </cell>
          <cell r="E830" t="str">
            <v>東電企業</v>
          </cell>
          <cell r="F830">
            <v>3.0000000000000001E-3</v>
          </cell>
        </row>
        <row r="831">
          <cell r="B831" t="str">
            <v>V060100600</v>
          </cell>
          <cell r="C831" t="str">
            <v>+Pan 2.6X4 FE ZNC-BLK</v>
          </cell>
          <cell r="D831" t="str">
            <v>SD030</v>
          </cell>
          <cell r="E831" t="str">
            <v>東電企業</v>
          </cell>
          <cell r="F831">
            <v>3.0000000000000001E-3</v>
          </cell>
        </row>
        <row r="832">
          <cell r="B832" t="str">
            <v>V060600250</v>
          </cell>
          <cell r="C832" t="str">
            <v>+Pan B 2.6*6 FE ZNC-BLK</v>
          </cell>
          <cell r="D832" t="str">
            <v>SD028</v>
          </cell>
          <cell r="E832" t="str">
            <v>東電企業</v>
          </cell>
          <cell r="F832">
            <v>4.0000000000000001E-3</v>
          </cell>
        </row>
        <row r="833">
          <cell r="B833" t="str">
            <v>V060300930</v>
          </cell>
          <cell r="C833" t="str">
            <v>+Bind 3*8 FE NI</v>
          </cell>
          <cell r="D833" t="str">
            <v>SD026</v>
          </cell>
          <cell r="E833" t="str">
            <v>東電企業</v>
          </cell>
          <cell r="F833">
            <v>3.0000000000000001E-3</v>
          </cell>
        </row>
        <row r="834">
          <cell r="B834" t="str">
            <v>V066200290</v>
          </cell>
          <cell r="C834" t="str">
            <v>+Flat B 2.6*5 FE NI</v>
          </cell>
          <cell r="D834" t="str">
            <v>SD027</v>
          </cell>
          <cell r="E834" t="str">
            <v>東電企業</v>
          </cell>
          <cell r="F834">
            <v>5.0000000000000001E-3</v>
          </cell>
        </row>
        <row r="835">
          <cell r="B835" t="str">
            <v>V063100900</v>
          </cell>
          <cell r="C835" t="str">
            <v>+Bind B 3X10 FE ZNC</v>
          </cell>
          <cell r="D835" t="str">
            <v>SD033</v>
          </cell>
          <cell r="E835" t="str">
            <v>東電企業</v>
          </cell>
          <cell r="F835">
            <v>3.0000000000000001E-3</v>
          </cell>
        </row>
        <row r="836">
          <cell r="B836" t="str">
            <v>V063600280</v>
          </cell>
          <cell r="C836" t="str">
            <v>Flange Nut M3 FE ZNC</v>
          </cell>
          <cell r="D836" t="str">
            <v>SD035</v>
          </cell>
          <cell r="E836" t="str">
            <v>東電企業</v>
          </cell>
          <cell r="F836">
            <v>0.01</v>
          </cell>
        </row>
        <row r="837">
          <cell r="B837">
            <v>1253181740</v>
          </cell>
          <cell r="C837" t="str">
            <v>YA-301 CEE POWER CORD</v>
          </cell>
          <cell r="D837" t="str">
            <v>SD038</v>
          </cell>
          <cell r="E837" t="str">
            <v>東電企業</v>
          </cell>
          <cell r="F837">
            <v>1.55</v>
          </cell>
        </row>
        <row r="838">
          <cell r="B838">
            <v>1253182000</v>
          </cell>
          <cell r="C838" t="str">
            <v>YA-304 UL POWER CORD</v>
          </cell>
          <cell r="D838" t="str">
            <v>SC050</v>
          </cell>
          <cell r="E838" t="str">
            <v>東電企業</v>
          </cell>
          <cell r="F838">
            <v>0.9</v>
          </cell>
        </row>
      </sheetData>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タケ-camerasisaku (rev1)"/>
      <sheetName val="OHTORI-camerasisaku"/>
      <sheetName val="PO東-camerasisaku"/>
      <sheetName val="DAITRON-camerasisaku"/>
      <sheetName val="SYOPRA-camerasisaku"/>
      <sheetName val="TSUKUBA-camerasisaku"/>
      <sheetName val="KDC-camerasisaku"/>
      <sheetName val="HIROTA-camerasisaku"/>
      <sheetName val="Sheet1"/>
      <sheetName val="Camera-part-Orderlist(SISAKU)"/>
      <sheetName val="TVCpartname-b"/>
      <sheetName val="FORECAST-for-1st lot"/>
      <sheetName val="POSIIX-camerasisaku"/>
      <sheetName val="ｶﾒﾗ関連展開(見積用）"/>
      <sheetName val="cameranewpart-bg"/>
      <sheetName val="専用部品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row r="2">
          <cell r="C2" t="str">
            <v>1000732100</v>
          </cell>
          <cell r="D2" t="str">
            <v>TG2Z0416ABC1</v>
          </cell>
        </row>
        <row r="3">
          <cell r="C3" t="str">
            <v>1010486460</v>
          </cell>
          <cell r="D3" t="str">
            <v>CPV09 Front panel painting silk</v>
          </cell>
        </row>
        <row r="4">
          <cell r="C4" t="str">
            <v>1010487740</v>
          </cell>
          <cell r="D4" t="str">
            <v>S2950 Front panel painting silk</v>
          </cell>
        </row>
        <row r="5">
          <cell r="C5">
            <v>1010488680</v>
          </cell>
          <cell r="D5" t="str">
            <v>ZPCD901J Front panel painting</v>
          </cell>
        </row>
        <row r="6">
          <cell r="C6" t="str">
            <v>1010829920</v>
          </cell>
          <cell r="D6" t="str">
            <v>MTS-25-BS-AN-O</v>
          </cell>
        </row>
        <row r="7">
          <cell r="C7" t="str">
            <v>1010845050</v>
          </cell>
          <cell r="D7" t="str">
            <v>Honetsu sheet 30*30 T=4.5</v>
          </cell>
        </row>
        <row r="8">
          <cell r="C8" t="str">
            <v>1010845410</v>
          </cell>
          <cell r="D8" t="str">
            <v>TCR0350 Honetsu han</v>
          </cell>
        </row>
        <row r="9">
          <cell r="C9" t="str">
            <v>1010845610</v>
          </cell>
          <cell r="D9" t="str">
            <v>Heat sink SP111K</v>
          </cell>
        </row>
        <row r="10">
          <cell r="C10">
            <v>1011649280</v>
          </cell>
          <cell r="D10" t="str">
            <v>CPV09 Chassis</v>
          </cell>
        </row>
        <row r="11">
          <cell r="C11">
            <v>1013537950</v>
          </cell>
          <cell r="D11" t="str">
            <v>CCC100ZL Plain front panel</v>
          </cell>
        </row>
        <row r="12">
          <cell r="C12">
            <v>2013524140</v>
          </cell>
          <cell r="D12" t="str">
            <v>CCC100ZL Front panel　painting</v>
          </cell>
        </row>
        <row r="13">
          <cell r="C13">
            <v>1012153070</v>
          </cell>
          <cell r="D13" t="str">
            <v>TCR0350 Rear cover</v>
          </cell>
        </row>
        <row r="14">
          <cell r="C14">
            <v>1012152910</v>
          </cell>
          <cell r="D14" t="str">
            <v>TCR0350 Plain case</v>
          </cell>
        </row>
        <row r="15">
          <cell r="C15">
            <v>2012107700</v>
          </cell>
          <cell r="D15" t="str">
            <v>TCR0350 Case painting</v>
          </cell>
        </row>
        <row r="16">
          <cell r="C16">
            <v>1012153210</v>
          </cell>
          <cell r="D16" t="str">
            <v>S2950 Case sand grey painting</v>
          </cell>
        </row>
        <row r="17">
          <cell r="C17">
            <v>1012153180</v>
          </cell>
          <cell r="D17" t="str">
            <v>ZPCD901J Case cool grey painting</v>
          </cell>
        </row>
        <row r="18">
          <cell r="C18">
            <v>1013538250</v>
          </cell>
          <cell r="D18" t="str">
            <v xml:space="preserve">CPV09 Plain rear panel </v>
          </cell>
        </row>
        <row r="19">
          <cell r="C19">
            <v>2013524490</v>
          </cell>
          <cell r="D19" t="str">
            <v>CPV09 Rear panel painting</v>
          </cell>
        </row>
        <row r="20">
          <cell r="C20">
            <v>1013538010</v>
          </cell>
          <cell r="D20" t="str">
            <v>TCR0350 Plain rear panel</v>
          </cell>
        </row>
        <row r="21">
          <cell r="C21">
            <v>2013524270</v>
          </cell>
          <cell r="D21" t="str">
            <v>TCR0350 ﾘｱﾊﾟﾈﾙ　ヌリ</v>
          </cell>
        </row>
        <row r="22">
          <cell r="C22">
            <v>1013538120</v>
          </cell>
          <cell r="D22" t="str">
            <v xml:space="preserve">S2950 Plain rear panel </v>
          </cell>
        </row>
        <row r="23">
          <cell r="C23">
            <v>2013524350</v>
          </cell>
          <cell r="D23" t="str">
            <v>S2950 Silk rear panel</v>
          </cell>
        </row>
        <row r="24">
          <cell r="C24" t="str">
            <v>1020242380</v>
          </cell>
          <cell r="D24" t="str">
            <v>CCD Spacer 0.5MM</v>
          </cell>
        </row>
        <row r="25">
          <cell r="C25" t="str">
            <v>1021114510</v>
          </cell>
          <cell r="D25" t="str">
            <v>YW450 Spring</v>
          </cell>
        </row>
        <row r="26">
          <cell r="C26" t="str">
            <v>102153758A</v>
          </cell>
          <cell r="D26" t="str">
            <v>CCC100ZL</v>
          </cell>
        </row>
        <row r="27">
          <cell r="C27">
            <v>1021544100</v>
          </cell>
          <cell r="D27" t="str">
            <v>TCR0350 Lens cover</v>
          </cell>
        </row>
        <row r="28">
          <cell r="C28" t="str">
            <v>102154089A</v>
          </cell>
          <cell r="D28" t="str">
            <v>CCC250 Lens mount</v>
          </cell>
        </row>
        <row r="29">
          <cell r="C29" t="str">
            <v>1021541190</v>
          </cell>
          <cell r="D29" t="str">
            <v>TCR0420 Mount base</v>
          </cell>
        </row>
        <row r="30">
          <cell r="C30" t="str">
            <v>102215706A</v>
          </cell>
          <cell r="D30" t="str">
            <v>Clip for C-CC10ZL</v>
          </cell>
        </row>
        <row r="31">
          <cell r="C31" t="str">
            <v>1023000950</v>
          </cell>
          <cell r="D31" t="str">
            <v>CCC10ZD LPF</v>
          </cell>
        </row>
        <row r="32">
          <cell r="C32" t="str">
            <v>1023121770</v>
          </cell>
          <cell r="D32" t="str">
            <v xml:space="preserve">CCC10Z </v>
          </cell>
        </row>
        <row r="33">
          <cell r="C33" t="str">
            <v>102313822C</v>
          </cell>
          <cell r="D33" t="str">
            <v>CBC31Camera mount bracket</v>
          </cell>
        </row>
        <row r="34">
          <cell r="C34">
            <v>1023196350</v>
          </cell>
          <cell r="D34" t="str">
            <v>CCC150 Mount bracket</v>
          </cell>
        </row>
        <row r="35">
          <cell r="C35" t="str">
            <v>1050331230</v>
          </cell>
          <cell r="D35" t="str">
            <v>CCC100ZL Filter cushion</v>
          </cell>
        </row>
        <row r="36">
          <cell r="C36" t="str">
            <v>1050518080</v>
          </cell>
          <cell r="D36" t="str">
            <v>CPV09 Insulation sheet</v>
          </cell>
        </row>
        <row r="37">
          <cell r="C37" t="str">
            <v>1050518370</v>
          </cell>
          <cell r="D37" t="str">
            <v>CPV09 Insulation sheet (tape tsuki)</v>
          </cell>
        </row>
        <row r="38">
          <cell r="C38" t="str">
            <v>1060380110</v>
          </cell>
          <cell r="D38" t="str">
            <v>+Bind screw M2.5*7.5*S4 NI</v>
          </cell>
        </row>
        <row r="39">
          <cell r="C39" t="str">
            <v>1065113940</v>
          </cell>
          <cell r="D39" t="str">
            <v>F-22 M3*7</v>
          </cell>
        </row>
        <row r="40">
          <cell r="C40" t="str">
            <v>1110125960</v>
          </cell>
          <cell r="D40" t="str">
            <v>2SB1142 (S､T)</v>
          </cell>
        </row>
        <row r="41">
          <cell r="C41" t="str">
            <v>111022814X</v>
          </cell>
          <cell r="D41" t="str">
            <v>2SD1048(X6)     TB-T</v>
          </cell>
        </row>
        <row r="42">
          <cell r="C42" t="str">
            <v>111023851X</v>
          </cell>
          <cell r="D42" t="str">
            <v>2SC4098T106P</v>
          </cell>
        </row>
        <row r="43">
          <cell r="C43" t="str">
            <v>111024025X</v>
          </cell>
          <cell r="D43" t="str">
            <v>2SC4399(5)-TL TAPING</v>
          </cell>
        </row>
        <row r="44">
          <cell r="C44" t="str">
            <v>111024223X</v>
          </cell>
          <cell r="D44" t="str">
            <v>IMX1T110</v>
          </cell>
        </row>
        <row r="45">
          <cell r="C45" t="str">
            <v>111024320X</v>
          </cell>
          <cell r="D45" t="str">
            <v>IMZ1AT108</v>
          </cell>
        </row>
        <row r="46">
          <cell r="C46" t="str">
            <v>1110247950</v>
          </cell>
          <cell r="D46" t="str">
            <v>TAP 2SD2012/2531</v>
          </cell>
        </row>
        <row r="47">
          <cell r="C47" t="str">
            <v>111036684X</v>
          </cell>
          <cell r="D47" t="str">
            <v xml:space="preserve">02CZ6.2Y(TE85L) </v>
          </cell>
        </row>
        <row r="48">
          <cell r="C48" t="str">
            <v>111037162X</v>
          </cell>
          <cell r="D48" t="str">
            <v>RD4.7MB2 T1B</v>
          </cell>
        </row>
        <row r="49">
          <cell r="C49" t="str">
            <v>111038356X</v>
          </cell>
          <cell r="D49" t="str">
            <v xml:space="preserve">RD9.1M-T1B(B1)     </v>
          </cell>
        </row>
        <row r="50">
          <cell r="C50" t="str">
            <v>111039728X</v>
          </cell>
          <cell r="D50" t="str">
            <v>DZD6.8Z-TA  Chip T</v>
          </cell>
        </row>
        <row r="51">
          <cell r="C51" t="str">
            <v>111039991X</v>
          </cell>
          <cell r="D51" t="str">
            <v xml:space="preserve">1SR154-400-TE25 </v>
          </cell>
        </row>
        <row r="52">
          <cell r="C52" t="str">
            <v>1110414530</v>
          </cell>
          <cell r="D52" t="str">
            <v>ERZV10D271</v>
          </cell>
        </row>
        <row r="53">
          <cell r="C53" t="str">
            <v>1110416480</v>
          </cell>
          <cell r="D53" t="str">
            <v>M8R210C</v>
          </cell>
        </row>
        <row r="54">
          <cell r="C54" t="str">
            <v>1110416570</v>
          </cell>
          <cell r="D54" t="str">
            <v>ERZV14D182CS</v>
          </cell>
        </row>
        <row r="55">
          <cell r="C55" t="str">
            <v>111065334X</v>
          </cell>
          <cell r="D55" t="str">
            <v>TA78L15F(TE12L)</v>
          </cell>
        </row>
        <row r="56">
          <cell r="C56" t="str">
            <v>111066045X</v>
          </cell>
          <cell r="D56" t="str">
            <v>NJM4580 E-D TE1  12 Chip T</v>
          </cell>
        </row>
        <row r="57">
          <cell r="C57" t="str">
            <v>111067637X</v>
          </cell>
          <cell r="D57" t="str">
            <v>AN77L09M-E1       12 Tape</v>
          </cell>
        </row>
        <row r="58">
          <cell r="C58" t="str">
            <v>111067664X</v>
          </cell>
          <cell r="D58" t="str">
            <v>uPD16510  GR-8JG-E1</v>
          </cell>
        </row>
        <row r="59">
          <cell r="C59" t="str">
            <v>111067732X</v>
          </cell>
          <cell r="D59" t="str">
            <v>TC75S51F (TE85L)</v>
          </cell>
        </row>
        <row r="60">
          <cell r="C60" t="str">
            <v>111068069X</v>
          </cell>
          <cell r="D60" t="str">
            <v>TL1451ACPWR</v>
          </cell>
        </row>
        <row r="61">
          <cell r="C61" t="str">
            <v>111068564X</v>
          </cell>
          <cell r="D61" t="str">
            <v>NJM062V (TE1)</v>
          </cell>
        </row>
        <row r="62">
          <cell r="C62" t="str">
            <v>111068601X</v>
          </cell>
          <cell r="D62" t="str">
            <v>NJM431U TE1 TAPING</v>
          </cell>
        </row>
        <row r="63">
          <cell r="C63" t="str">
            <v>111068735X</v>
          </cell>
          <cell r="D63" t="str">
            <v>LA1225M-TE-L</v>
          </cell>
        </row>
        <row r="64">
          <cell r="C64" t="str">
            <v>111069147X</v>
          </cell>
          <cell r="D64" t="str">
            <v xml:space="preserve">PC357NT </v>
          </cell>
        </row>
        <row r="65">
          <cell r="C65" t="str">
            <v>111069486X</v>
          </cell>
          <cell r="D65" t="str">
            <v>NJM2274R</v>
          </cell>
        </row>
        <row r="66">
          <cell r="C66" t="str">
            <v>111069493X</v>
          </cell>
          <cell r="D66" t="str">
            <v>NJM2904V</v>
          </cell>
        </row>
        <row r="67">
          <cell r="C67" t="str">
            <v>1110695140</v>
          </cell>
          <cell r="D67" t="str">
            <v>STRG6624LF1129</v>
          </cell>
        </row>
        <row r="68">
          <cell r="C68" t="str">
            <v>111070877X</v>
          </cell>
          <cell r="D68" t="str">
            <v>2SK711-BL (TE85L)</v>
          </cell>
        </row>
        <row r="69">
          <cell r="C69" t="str">
            <v>1110903290</v>
          </cell>
          <cell r="D69" t="str">
            <v>ICX408AK CCD</v>
          </cell>
        </row>
        <row r="70">
          <cell r="C70" t="str">
            <v>111102381X</v>
          </cell>
          <cell r="D70" t="str">
            <v>TC7S66FU(TE85L)</v>
          </cell>
        </row>
        <row r="71">
          <cell r="C71" t="str">
            <v>111102406X</v>
          </cell>
          <cell r="D71" t="str">
            <v>TC7S00FU (TE85L)</v>
          </cell>
        </row>
        <row r="72">
          <cell r="C72" t="str">
            <v>1111028130</v>
          </cell>
          <cell r="D72" t="str">
            <v>SN74LV175APWR</v>
          </cell>
        </row>
        <row r="73">
          <cell r="C73" t="str">
            <v>111102925X</v>
          </cell>
          <cell r="D73" t="str">
            <v>CD4046BPWR</v>
          </cell>
        </row>
        <row r="74">
          <cell r="C74" t="str">
            <v>111115808X</v>
          </cell>
          <cell r="D74" t="str">
            <v>TC7S08F (TE85L)</v>
          </cell>
        </row>
        <row r="75">
          <cell r="C75" t="str">
            <v>1111231020</v>
          </cell>
          <cell r="D75" t="str">
            <v>BU6720GS</v>
          </cell>
        </row>
        <row r="76">
          <cell r="C76" t="str">
            <v>1111231130</v>
          </cell>
          <cell r="D76" t="str">
            <v>HD49323AF</v>
          </cell>
        </row>
        <row r="77">
          <cell r="C77" t="str">
            <v>1111231260</v>
          </cell>
          <cell r="D77" t="str">
            <v>UPD780054GK-A16-9EU</v>
          </cell>
        </row>
        <row r="78">
          <cell r="C78" t="str">
            <v>111123131X</v>
          </cell>
          <cell r="D78" t="str">
            <v>S-80827CLMC-B6M-T2</v>
          </cell>
        </row>
        <row r="79">
          <cell r="C79" t="str">
            <v>111123148X</v>
          </cell>
          <cell r="D79" t="str">
            <v>S-93C66AMFN-TB</v>
          </cell>
        </row>
        <row r="80">
          <cell r="C80" t="str">
            <v>111230123X</v>
          </cell>
          <cell r="D80" t="str">
            <v>DA204UT106</v>
          </cell>
        </row>
        <row r="81">
          <cell r="C81" t="str">
            <v>111230547X</v>
          </cell>
          <cell r="D81" t="str">
            <v>MA304-TX</v>
          </cell>
        </row>
        <row r="82">
          <cell r="C82" t="str">
            <v>111230989X</v>
          </cell>
          <cell r="D82" t="str">
            <v>UDZS7.5B TE-17</v>
          </cell>
        </row>
        <row r="83">
          <cell r="C83" t="str">
            <v>1112312870</v>
          </cell>
          <cell r="D83" t="str">
            <v>D3SB60-4100</v>
          </cell>
        </row>
        <row r="84">
          <cell r="C84" t="str">
            <v>111231294X</v>
          </cell>
          <cell r="D84" t="str">
            <v>M1FL20U-4063</v>
          </cell>
        </row>
        <row r="85">
          <cell r="C85" t="str">
            <v>1112313000</v>
          </cell>
          <cell r="D85" t="str">
            <v>10SC9-4100</v>
          </cell>
        </row>
        <row r="86">
          <cell r="C86" t="str">
            <v>1112313110</v>
          </cell>
          <cell r="D86" t="str">
            <v>SF5SC6-4100</v>
          </cell>
        </row>
        <row r="87">
          <cell r="C87" t="str">
            <v>111231324X</v>
          </cell>
          <cell r="D87" t="str">
            <v>UDS16B TE-17</v>
          </cell>
        </row>
        <row r="88">
          <cell r="C88" t="str">
            <v>111314849X</v>
          </cell>
          <cell r="D88" t="str">
            <v>TC74VHC123AFT (EL)</v>
          </cell>
        </row>
        <row r="89">
          <cell r="C89" t="str">
            <v>111314948X</v>
          </cell>
          <cell r="D89" t="str">
            <v>TC74ACT08FT  (EL)</v>
          </cell>
        </row>
        <row r="90">
          <cell r="C90" t="str">
            <v>112066574X</v>
          </cell>
          <cell r="D90" t="str">
            <v>RH03AVA14X 10K</v>
          </cell>
        </row>
        <row r="91">
          <cell r="C91" t="str">
            <v>112066619X</v>
          </cell>
          <cell r="D91" t="str">
            <v>RH03AVAS4X 47K</v>
          </cell>
        </row>
        <row r="92">
          <cell r="C92" t="str">
            <v>1120689030</v>
          </cell>
          <cell r="D92" t="str">
            <v>FT-6P 100K OHM</v>
          </cell>
        </row>
        <row r="93">
          <cell r="C93" t="str">
            <v>1127500440</v>
          </cell>
          <cell r="D93" t="str">
            <v>BPR26F 0R22J</v>
          </cell>
        </row>
        <row r="94">
          <cell r="C94" t="str">
            <v>112801186T</v>
          </cell>
          <cell r="D94" t="str">
            <v>ERJ6GEYJ124V</v>
          </cell>
        </row>
        <row r="95">
          <cell r="C95" t="str">
            <v>112803058X</v>
          </cell>
          <cell r="D95" t="str">
            <v>ERJ3GEYJ2R2V</v>
          </cell>
        </row>
        <row r="96">
          <cell r="C96" t="str">
            <v>112803135X</v>
          </cell>
          <cell r="D96" t="str">
            <v>ERJ3GEYJ100V</v>
          </cell>
        </row>
        <row r="97">
          <cell r="C97" t="str">
            <v>112803230X</v>
          </cell>
          <cell r="D97" t="str">
            <v>ERJ3GEYJ270V</v>
          </cell>
        </row>
        <row r="98">
          <cell r="C98" t="str">
            <v>112803256X</v>
          </cell>
          <cell r="D98" t="str">
            <v>ERJ3GEYJ330V</v>
          </cell>
        </row>
        <row r="99">
          <cell r="C99" t="str">
            <v>112803319X</v>
          </cell>
          <cell r="D99" t="str">
            <v>ERJ3GEYJ560V</v>
          </cell>
        </row>
        <row r="100">
          <cell r="C100" t="str">
            <v>112803344X</v>
          </cell>
          <cell r="D100" t="str">
            <v>ERJ3GEYJ750V</v>
          </cell>
        </row>
        <row r="101">
          <cell r="C101" t="str">
            <v>112803436X</v>
          </cell>
          <cell r="D101" t="str">
            <v>ERJ3GEYJ181V</v>
          </cell>
        </row>
        <row r="102">
          <cell r="C102" t="str">
            <v>112803476X</v>
          </cell>
          <cell r="D102" t="str">
            <v>ERJ3GEYJ271V</v>
          </cell>
        </row>
        <row r="103">
          <cell r="C103" t="str">
            <v>112803685X</v>
          </cell>
          <cell r="D103" t="str">
            <v>ERJ3GEYJ202V</v>
          </cell>
        </row>
        <row r="104">
          <cell r="C104" t="str">
            <v>112803717X</v>
          </cell>
          <cell r="D104" t="str">
            <v>ERJ3GEYJ272V</v>
          </cell>
        </row>
        <row r="105">
          <cell r="C105" t="str">
            <v>112803814X</v>
          </cell>
          <cell r="D105" t="str">
            <v>ERJ3GEYJ682V</v>
          </cell>
        </row>
        <row r="106">
          <cell r="C106" t="str">
            <v>112803832X</v>
          </cell>
          <cell r="D106" t="str">
            <v>ERJ3GEYJ822V</v>
          </cell>
        </row>
        <row r="107">
          <cell r="C107" t="str">
            <v>112803993X</v>
          </cell>
          <cell r="D107" t="str">
            <v>ERJ3GEYJ393V</v>
          </cell>
        </row>
        <row r="108">
          <cell r="C108" t="str">
            <v>112804037X</v>
          </cell>
          <cell r="D108" t="str">
            <v>ERJ3GEYJ563V</v>
          </cell>
        </row>
        <row r="109">
          <cell r="C109" t="str">
            <v>112804053X</v>
          </cell>
          <cell r="D109" t="str">
            <v>ERJ3GEYJ683V</v>
          </cell>
        </row>
        <row r="110">
          <cell r="C110" t="str">
            <v>112804077X</v>
          </cell>
          <cell r="D110" t="str">
            <v>ERJ3GEYJ823V</v>
          </cell>
        </row>
        <row r="111">
          <cell r="C111" t="str">
            <v>112804130X</v>
          </cell>
          <cell r="D111" t="str">
            <v>ERJ3GEYJ254V</v>
          </cell>
        </row>
        <row r="112">
          <cell r="C112" t="str">
            <v>112804156X</v>
          </cell>
          <cell r="D112" t="str">
            <v>ERJ3GEYJ184V</v>
          </cell>
        </row>
        <row r="113">
          <cell r="C113" t="str">
            <v>112804192X</v>
          </cell>
          <cell r="D113" t="str">
            <v>ERJ3GEYJ274V</v>
          </cell>
        </row>
        <row r="114">
          <cell r="C114" t="str">
            <v>112804275X</v>
          </cell>
          <cell r="D114" t="str">
            <v>ERJ3GEYJ564V</v>
          </cell>
        </row>
        <row r="115">
          <cell r="C115" t="str">
            <v>112804413X</v>
          </cell>
          <cell r="D115" t="str">
            <v>ERJ3GEYJ225V</v>
          </cell>
        </row>
        <row r="116">
          <cell r="C116" t="str">
            <v>112804635X</v>
          </cell>
          <cell r="D116" t="str">
            <v>ERJ3RBD562V</v>
          </cell>
        </row>
        <row r="117">
          <cell r="C117" t="str">
            <v>112804822X</v>
          </cell>
          <cell r="D117" t="str">
            <v>ERJ3RBD272V</v>
          </cell>
        </row>
        <row r="118">
          <cell r="C118" t="str">
            <v>112804844X</v>
          </cell>
          <cell r="D118" t="str">
            <v>ERJ3RBD473V</v>
          </cell>
        </row>
        <row r="119">
          <cell r="C119" t="str">
            <v>112804853X</v>
          </cell>
          <cell r="D119" t="str">
            <v>ERJ3RBD151V</v>
          </cell>
        </row>
        <row r="120">
          <cell r="C120" t="str">
            <v>112804864X</v>
          </cell>
          <cell r="D120" t="str">
            <v>ERJ3RBD562V</v>
          </cell>
        </row>
        <row r="121">
          <cell r="C121" t="str">
            <v>112804877X</v>
          </cell>
          <cell r="D121" t="str">
            <v>ERJ12ZYJ820U</v>
          </cell>
        </row>
        <row r="122">
          <cell r="C122" t="str">
            <v>112804882X</v>
          </cell>
          <cell r="D122" t="str">
            <v>ERJ12ZYJ334U</v>
          </cell>
        </row>
        <row r="123">
          <cell r="C123" t="str">
            <v>112804899X</v>
          </cell>
          <cell r="D123" t="str">
            <v>ERJ12ZYJ222U</v>
          </cell>
        </row>
        <row r="124">
          <cell r="C124" t="str">
            <v>112804907X</v>
          </cell>
          <cell r="D124" t="str">
            <v>ERJ6RBD103V</v>
          </cell>
        </row>
        <row r="125">
          <cell r="C125" t="str">
            <v>112804918X</v>
          </cell>
          <cell r="D125" t="str">
            <v>ERJ3RBD222V</v>
          </cell>
        </row>
        <row r="126">
          <cell r="C126" t="str">
            <v>112804921X</v>
          </cell>
          <cell r="D126" t="str">
            <v>ERJ12ZYJ180U</v>
          </cell>
        </row>
        <row r="127">
          <cell r="C127" t="str">
            <v>112805579X</v>
          </cell>
          <cell r="D127" t="str">
            <v>ERJ3RBD271V</v>
          </cell>
        </row>
        <row r="128">
          <cell r="C128" t="str">
            <v>112805627X</v>
          </cell>
          <cell r="D128" t="str">
            <v>ERJ3RBD681V</v>
          </cell>
        </row>
        <row r="129">
          <cell r="C129" t="str">
            <v>112805649X</v>
          </cell>
          <cell r="D129" t="str">
            <v>ERJ3RBD122V</v>
          </cell>
        </row>
        <row r="130">
          <cell r="C130" t="str">
            <v>112805928X</v>
          </cell>
          <cell r="D130" t="str">
            <v>ERJ3RBD432V</v>
          </cell>
        </row>
        <row r="131">
          <cell r="C131" t="str">
            <v>112810030X</v>
          </cell>
          <cell r="D131" t="str">
            <v>ERJ12ZYJ222U</v>
          </cell>
        </row>
        <row r="132">
          <cell r="C132" t="str">
            <v>112810092X</v>
          </cell>
          <cell r="D132" t="str">
            <v>ERJ12ZYJ221U</v>
          </cell>
        </row>
        <row r="133">
          <cell r="C133" t="str">
            <v>113133918X</v>
          </cell>
          <cell r="D133" t="str">
            <v>35V0.22MF 267M(F) Chip T</v>
          </cell>
        </row>
        <row r="134">
          <cell r="C134" t="str">
            <v>113134421X</v>
          </cell>
          <cell r="D134" t="str">
            <v>20V 4.7MF 267E(M) Chip T</v>
          </cell>
        </row>
        <row r="135">
          <cell r="C135" t="str">
            <v>113134849X</v>
          </cell>
          <cell r="D135" t="str">
            <v>MCM 20V3.3MF      Chip T</v>
          </cell>
        </row>
        <row r="136">
          <cell r="C136" t="str">
            <v>113134858X</v>
          </cell>
          <cell r="D136" t="str">
            <v>MCM 35V 1MF       Chip T</v>
          </cell>
        </row>
        <row r="137">
          <cell r="C137" t="str">
            <v>113134887X</v>
          </cell>
          <cell r="D137" t="str">
            <v>35V  3.3MF   267E  Chip T</v>
          </cell>
        </row>
        <row r="138">
          <cell r="C138" t="str">
            <v>113135091X</v>
          </cell>
          <cell r="D138" t="str">
            <v>3528B 6.3V 47MF</v>
          </cell>
        </row>
        <row r="139">
          <cell r="C139" t="str">
            <v>113135127X</v>
          </cell>
          <cell r="D139" t="str">
            <v>6032C 10V 47MF</v>
          </cell>
        </row>
        <row r="140">
          <cell r="C140" t="str">
            <v>113135132X</v>
          </cell>
          <cell r="D140" t="str">
            <v>3216A 16V 4.7MF 267E</v>
          </cell>
        </row>
        <row r="141">
          <cell r="C141" t="str">
            <v>1132417780</v>
          </cell>
          <cell r="D141" t="str">
            <v>ECQU2A104ML</v>
          </cell>
        </row>
        <row r="142">
          <cell r="C142" t="str">
            <v>1133285050</v>
          </cell>
          <cell r="D142" t="str">
            <v>CACFM1C151M</v>
          </cell>
        </row>
        <row r="143">
          <cell r="C143" t="str">
            <v>113328682X</v>
          </cell>
          <cell r="D143" t="str">
            <v>EEV HB 25V 33MF</v>
          </cell>
        </row>
        <row r="144">
          <cell r="C144" t="str">
            <v>1133288240</v>
          </cell>
          <cell r="D144" t="str">
            <v>YXF 16V 100MF</v>
          </cell>
        </row>
        <row r="145">
          <cell r="C145" t="str">
            <v>1133288550</v>
          </cell>
          <cell r="D145" t="str">
            <v>CE04 YXF 16V 470MF</v>
          </cell>
        </row>
        <row r="146">
          <cell r="C146" t="str">
            <v>113329960X</v>
          </cell>
          <cell r="D146" t="str">
            <v>RGV 6.3V  22MF    12 Tape</v>
          </cell>
        </row>
        <row r="147">
          <cell r="C147" t="str">
            <v>1133585350</v>
          </cell>
          <cell r="D147" t="str">
            <v>ECKA3D272KBP</v>
          </cell>
        </row>
        <row r="148">
          <cell r="C148" t="str">
            <v>1133585420</v>
          </cell>
          <cell r="D148" t="str">
            <v>ECKATS222ME</v>
          </cell>
        </row>
        <row r="149">
          <cell r="C149" t="str">
            <v>113402166X</v>
          </cell>
          <cell r="D149" t="str">
            <v>GRM216B11H102KA01</v>
          </cell>
        </row>
        <row r="150">
          <cell r="C150" t="str">
            <v>113404973X</v>
          </cell>
          <cell r="D150" t="str">
            <v>C1608CH1H020CT</v>
          </cell>
        </row>
        <row r="151">
          <cell r="C151" t="str">
            <v>113405291X</v>
          </cell>
          <cell r="D151" t="str">
            <v>C1608CH1H101JT</v>
          </cell>
        </row>
        <row r="152">
          <cell r="C152" t="str">
            <v>113405417X</v>
          </cell>
          <cell r="D152" t="str">
            <v>C1608CH1H331JT</v>
          </cell>
        </row>
        <row r="153">
          <cell r="C153" t="str">
            <v>113405646X</v>
          </cell>
          <cell r="D153" t="str">
            <v>C1608JB1H152KT</v>
          </cell>
        </row>
        <row r="154">
          <cell r="C154" t="str">
            <v>113405655X</v>
          </cell>
          <cell r="D154" t="str">
            <v>C1608JB1H182KT</v>
          </cell>
        </row>
        <row r="155">
          <cell r="C155" t="str">
            <v>113405666X</v>
          </cell>
          <cell r="D155" t="str">
            <v>C1608JB1H222KT</v>
          </cell>
        </row>
        <row r="156">
          <cell r="C156" t="str">
            <v>113405789X</v>
          </cell>
          <cell r="D156" t="str">
            <v>C1608JB1H223KT</v>
          </cell>
        </row>
        <row r="157">
          <cell r="C157" t="str">
            <v>113406133X</v>
          </cell>
          <cell r="D157" t="str">
            <v>C2012JB1C105KT</v>
          </cell>
        </row>
        <row r="158">
          <cell r="C158" t="str">
            <v>113406788X</v>
          </cell>
          <cell r="D158" t="str">
            <v>C2012JB1C105KT</v>
          </cell>
        </row>
        <row r="159">
          <cell r="C159" t="str">
            <v>113406867X</v>
          </cell>
          <cell r="D159" t="str">
            <v>GRM31CB10J106KA01L</v>
          </cell>
        </row>
        <row r="160">
          <cell r="C160" t="str">
            <v>113406870X</v>
          </cell>
          <cell r="D160" t="str">
            <v>GRM21BB10J335KA11L</v>
          </cell>
        </row>
        <row r="161">
          <cell r="C161" t="str">
            <v>113420012X</v>
          </cell>
          <cell r="D161" t="str">
            <v>RGV 25V  4.7MF    12 Tape</v>
          </cell>
        </row>
        <row r="162">
          <cell r="C162" t="str">
            <v>1134202230</v>
          </cell>
          <cell r="D162" t="str">
            <v>CE04KMY 50V 100MF</v>
          </cell>
        </row>
        <row r="163">
          <cell r="C163" t="str">
            <v>1134208470</v>
          </cell>
          <cell r="D163" t="str">
            <v>KMQ200VSSN560M25A</v>
          </cell>
        </row>
        <row r="164">
          <cell r="C164" t="str">
            <v>1134208560</v>
          </cell>
          <cell r="D164" t="str">
            <v>CE04KZE35V 560MF VB</v>
          </cell>
        </row>
        <row r="165">
          <cell r="C165" t="str">
            <v>1134239690</v>
          </cell>
          <cell r="D165" t="str">
            <v>NXA 10V1000MF BP</v>
          </cell>
        </row>
        <row r="166">
          <cell r="C166" t="str">
            <v>1140182290</v>
          </cell>
          <cell r="D166" t="str">
            <v>PT106</v>
          </cell>
        </row>
        <row r="167">
          <cell r="C167" t="str">
            <v>1140520030</v>
          </cell>
          <cell r="D167" t="str">
            <v>ELF15N010A</v>
          </cell>
        </row>
        <row r="168">
          <cell r="C168" t="str">
            <v>114110774X</v>
          </cell>
          <cell r="D168" t="str">
            <v>WTU1800 Coil CP55 TAPING</v>
          </cell>
        </row>
        <row r="169">
          <cell r="C169" t="str">
            <v>1141403480</v>
          </cell>
          <cell r="D169" t="str">
            <v>TSL0709S 100K1R9</v>
          </cell>
        </row>
        <row r="170">
          <cell r="C170" t="str">
            <v>114194505X</v>
          </cell>
          <cell r="D170" t="str">
            <v xml:space="preserve">NL322522T-1R0J    </v>
          </cell>
        </row>
        <row r="171">
          <cell r="C171" t="str">
            <v>114194811X</v>
          </cell>
          <cell r="D171" t="str">
            <v xml:space="preserve">NL322522T-2R7J  </v>
          </cell>
        </row>
        <row r="172">
          <cell r="C172" t="str">
            <v>114198158X</v>
          </cell>
          <cell r="D172" t="str">
            <v>Coil CDRH74 39MH       16 Tape</v>
          </cell>
        </row>
        <row r="173">
          <cell r="C173" t="str">
            <v>114199050X</v>
          </cell>
          <cell r="D173" t="str">
            <v>NLC322522T-470K</v>
          </cell>
        </row>
        <row r="174">
          <cell r="C174" t="str">
            <v>114199061X</v>
          </cell>
          <cell r="D174" t="str">
            <v>NLC322522T-220K</v>
          </cell>
        </row>
        <row r="175">
          <cell r="C175" t="str">
            <v>114199096X</v>
          </cell>
          <cell r="D175" t="str">
            <v>SLF7045T 100MH</v>
          </cell>
        </row>
        <row r="176">
          <cell r="C176" t="str">
            <v>114199108X</v>
          </cell>
          <cell r="D176" t="str">
            <v>SLF10145T 1000MH</v>
          </cell>
        </row>
        <row r="177">
          <cell r="C177" t="str">
            <v>1151105150</v>
          </cell>
          <cell r="D177" t="str">
            <v>SJ-W2H4A-01BB2</v>
          </cell>
        </row>
        <row r="178">
          <cell r="C178" t="str">
            <v>115212408A</v>
          </cell>
          <cell r="D178" t="str">
            <v>P2G-CPV09 POWER 154*164</v>
          </cell>
        </row>
        <row r="179">
          <cell r="C179" t="str">
            <v>1152124190</v>
          </cell>
          <cell r="D179" t="str">
            <v>P2G-CPV09 FRONT 154*212</v>
          </cell>
        </row>
        <row r="180">
          <cell r="C180" t="str">
            <v>115221905B</v>
          </cell>
          <cell r="D180" t="str">
            <v>P6G-TCR0350 FRONT PCB</v>
          </cell>
        </row>
        <row r="181">
          <cell r="C181" t="str">
            <v>115271085A</v>
          </cell>
          <cell r="D181" t="str">
            <v>P2G-CPV09 MAIN 230*270</v>
          </cell>
        </row>
        <row r="182">
          <cell r="C182" t="str">
            <v>115280641B</v>
          </cell>
          <cell r="D182" t="str">
            <v>P4G-TCR0350 POWER PCB</v>
          </cell>
        </row>
        <row r="183">
          <cell r="C183" t="str">
            <v>1154049620</v>
          </cell>
          <cell r="D183" t="str">
            <v>FGMLB 125V2A</v>
          </cell>
        </row>
        <row r="184">
          <cell r="C184" t="str">
            <v>115442603X</v>
          </cell>
          <cell r="D184" t="str">
            <v>H354LAI-4402 DDD=P3</v>
          </cell>
        </row>
        <row r="185">
          <cell r="C185" t="str">
            <v>115443101X</v>
          </cell>
          <cell r="D185" t="str">
            <v>628BIN-1010=P3</v>
          </cell>
        </row>
        <row r="186">
          <cell r="C186" t="str">
            <v>1154609040</v>
          </cell>
          <cell r="D186" t="str">
            <v>28.636MHz UM-1</v>
          </cell>
        </row>
        <row r="187">
          <cell r="C187" t="str">
            <v>1230115560</v>
          </cell>
          <cell r="D187" t="str">
            <v>BNC Connector JXT1146-0100103</v>
          </cell>
        </row>
        <row r="188">
          <cell r="C188" t="str">
            <v>1230319030</v>
          </cell>
          <cell r="D188" t="str">
            <v>JPJ2545-01-510</v>
          </cell>
        </row>
        <row r="189">
          <cell r="C189" t="str">
            <v>1230324900</v>
          </cell>
          <cell r="D189" t="str">
            <v>Camera 4P Connector</v>
          </cell>
        </row>
        <row r="190">
          <cell r="C190" t="str">
            <v>1230522830</v>
          </cell>
          <cell r="D190" t="str">
            <v>HXC0324-01-310 BNC</v>
          </cell>
        </row>
        <row r="191">
          <cell r="C191" t="str">
            <v>1232627940</v>
          </cell>
          <cell r="D191" t="str">
            <v>B6B-EH-A</v>
          </cell>
        </row>
        <row r="192">
          <cell r="C192" t="str">
            <v>1232676690</v>
          </cell>
          <cell r="D192" t="str">
            <v>B3P5-VH</v>
          </cell>
        </row>
        <row r="193">
          <cell r="C193" t="str">
            <v>123361491X</v>
          </cell>
          <cell r="D193" t="str">
            <v>DF13C-4P          24 Tape</v>
          </cell>
        </row>
        <row r="194">
          <cell r="C194" t="str">
            <v>123361501X</v>
          </cell>
          <cell r="D194" t="str">
            <v>Connector FH12-20S-0.5SV 24MM</v>
          </cell>
        </row>
        <row r="195">
          <cell r="C195" t="str">
            <v>123362124X</v>
          </cell>
          <cell r="D195" t="str">
            <v xml:space="preserve">BM05B-SRSS-TB     </v>
          </cell>
        </row>
        <row r="196">
          <cell r="C196" t="str">
            <v>123362393X</v>
          </cell>
          <cell r="D196" t="str">
            <v>BM08B-SRSS-TB</v>
          </cell>
        </row>
        <row r="197">
          <cell r="C197" t="str">
            <v>123362412X</v>
          </cell>
          <cell r="D197" t="str">
            <v>BM07B-SRSS-TB</v>
          </cell>
        </row>
        <row r="198">
          <cell r="C198" t="str">
            <v>123362425X</v>
          </cell>
          <cell r="D198" t="str">
            <v>BM10B-SRSS-TB</v>
          </cell>
        </row>
        <row r="199">
          <cell r="C199" t="str">
            <v>123362430X</v>
          </cell>
          <cell r="D199" t="str">
            <v>SM05B-SRSS-TB</v>
          </cell>
        </row>
        <row r="200">
          <cell r="C200" t="str">
            <v>123362447X</v>
          </cell>
          <cell r="D200" t="str">
            <v>SM07B-SRSS-TB</v>
          </cell>
        </row>
        <row r="201">
          <cell r="C201" t="str">
            <v>123396592A</v>
          </cell>
          <cell r="D201" t="str">
            <v>6P07#26(180)W*6/EH-EH</v>
          </cell>
        </row>
        <row r="202">
          <cell r="C202" t="str">
            <v>123396604B</v>
          </cell>
          <cell r="D202" t="str">
            <v>5P-1685#28(50)W*5/SH-SH</v>
          </cell>
        </row>
        <row r="203">
          <cell r="C203" t="str">
            <v>123396615B</v>
          </cell>
          <cell r="D203" t="str">
            <v>7P-1685#28(50)W*7/SH-SH</v>
          </cell>
        </row>
        <row r="204">
          <cell r="C204" t="str">
            <v>123396628B</v>
          </cell>
          <cell r="D204" t="str">
            <v>8P-1685#28(100)W*8/SH-SH</v>
          </cell>
        </row>
        <row r="205">
          <cell r="C205" t="str">
            <v>123396633B</v>
          </cell>
          <cell r="D205" t="str">
            <v>10P1685#28(50)W*10/SH-SH</v>
          </cell>
        </row>
        <row r="206">
          <cell r="C206" t="str">
            <v>1233970760</v>
          </cell>
          <cell r="D206" t="str">
            <v>5P72#20(80)BAWAA/VH-15ﾊﾝ</v>
          </cell>
        </row>
        <row r="207">
          <cell r="C207" t="str">
            <v>1233980000</v>
          </cell>
          <cell r="D207" t="str">
            <v>5P72#20(310)BAWAA/VH-15ﾊﾝ</v>
          </cell>
        </row>
        <row r="208">
          <cell r="C208" t="str">
            <v>1240311930</v>
          </cell>
          <cell r="D208" t="str">
            <v>HXC0999-01-550</v>
          </cell>
        </row>
        <row r="209">
          <cell r="C209" t="str">
            <v>1240431030</v>
          </cell>
          <cell r="D209" t="str">
            <v>FCUJ(0.5)-20F-180</v>
          </cell>
        </row>
        <row r="210">
          <cell r="C210" t="str">
            <v>1310632600</v>
          </cell>
          <cell r="D210" t="str">
            <v>TCR0180 Logo seal</v>
          </cell>
        </row>
        <row r="211">
          <cell r="C211">
            <v>1321612330</v>
          </cell>
          <cell r="D211" t="str">
            <v>CCC100ZL Packing case</v>
          </cell>
        </row>
        <row r="212">
          <cell r="C212">
            <v>1321612400</v>
          </cell>
          <cell r="D212" t="str">
            <v xml:space="preserve">TC-R0350 </v>
          </cell>
        </row>
        <row r="213">
          <cell r="C213">
            <v>1321612590</v>
          </cell>
          <cell r="D213" t="str">
            <v>S2950</v>
          </cell>
        </row>
        <row r="214">
          <cell r="C214">
            <v>1322121460</v>
          </cell>
          <cell r="D214" t="str">
            <v>Poly bag 190X280</v>
          </cell>
        </row>
        <row r="215">
          <cell r="C215" t="str">
            <v>133125582B</v>
          </cell>
          <cell r="D215" t="str">
            <v>TCR0350 Manual (JPN)</v>
          </cell>
        </row>
        <row r="216">
          <cell r="C216" t="str">
            <v>133127957A</v>
          </cell>
          <cell r="D216" t="str">
            <v>CPV09 Manual (JPN)</v>
          </cell>
        </row>
        <row r="217">
          <cell r="C217" t="str">
            <v>1331280350</v>
          </cell>
          <cell r="D217" t="str">
            <v>CPV09SS Manual (JPN)</v>
          </cell>
        </row>
        <row r="218">
          <cell r="C218" t="str">
            <v>1331283250</v>
          </cell>
          <cell r="D218" t="str">
            <v>S2950 Manual (JPN)</v>
          </cell>
        </row>
        <row r="219">
          <cell r="C219" t="str">
            <v>1331284240</v>
          </cell>
          <cell r="D219" t="str">
            <v>ZPCD901J Manual (JPN)</v>
          </cell>
        </row>
        <row r="220">
          <cell r="C220" t="str">
            <v>6060102210</v>
          </cell>
          <cell r="D220" t="str">
            <v>+PH screw 3*8 P4 FEZNC</v>
          </cell>
        </row>
        <row r="221">
          <cell r="C221" t="str">
            <v>6060102360</v>
          </cell>
          <cell r="D221" t="str">
            <v>+PH 3*10 P4FEZNC</v>
          </cell>
        </row>
        <row r="222">
          <cell r="C222" t="str">
            <v>6060112750</v>
          </cell>
          <cell r="D222" t="str">
            <v>+PH screw 2.6X4 FE NI</v>
          </cell>
        </row>
        <row r="223">
          <cell r="C223" t="str">
            <v>6060113320</v>
          </cell>
          <cell r="D223" t="str">
            <v>+PH screw M2x3 FE BLK</v>
          </cell>
        </row>
        <row r="224">
          <cell r="C224" t="str">
            <v>6060113490</v>
          </cell>
          <cell r="D224" t="str">
            <v>+PH screw 2.6X4 FE BLK</v>
          </cell>
        </row>
        <row r="225">
          <cell r="C225" t="str">
            <v>6060113580</v>
          </cell>
          <cell r="D225" t="str">
            <v>+PH screw B tight 2.6*6 FE BLK</v>
          </cell>
        </row>
        <row r="226">
          <cell r="C226" t="str">
            <v>6060301460</v>
          </cell>
          <cell r="D226" t="str">
            <v>+Bind screw 3*8 FE NI</v>
          </cell>
        </row>
        <row r="227">
          <cell r="C227" t="str">
            <v>6060411420</v>
          </cell>
          <cell r="D227" t="str">
            <v>+PH screw  B tight 2.6*5 FE NI</v>
          </cell>
        </row>
        <row r="228">
          <cell r="C228" t="str">
            <v>6063131840</v>
          </cell>
          <cell r="D228" t="str">
            <v>+Bind screw B tight 3X10FEZNC</v>
          </cell>
        </row>
        <row r="229">
          <cell r="C229" t="str">
            <v>6063611250</v>
          </cell>
          <cell r="D229" t="str">
            <v>Flange Nut M3 FE ZNC</v>
          </cell>
        </row>
        <row r="230">
          <cell r="C230" t="str">
            <v>6252000470</v>
          </cell>
        </row>
        <row r="231">
          <cell r="C231" t="str">
            <v>6252001600</v>
          </cell>
        </row>
        <row r="232">
          <cell r="C232" t="str">
            <v>6252010460</v>
          </cell>
        </row>
        <row r="233">
          <cell r="C233" t="str">
            <v>6252011580</v>
          </cell>
        </row>
        <row r="234">
          <cell r="C234" t="str">
            <v>6311715770</v>
          </cell>
          <cell r="D234" t="str">
            <v>TOA Serial No. Label (roll)</v>
          </cell>
        </row>
      </sheetData>
      <sheetData sheetId="11" refreshError="1"/>
      <sheetData sheetId="12" refreshError="1"/>
      <sheetData sheetId="13" refreshError="1"/>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3"/>
  </sheetPr>
  <dimension ref="A1:AC426"/>
  <sheetViews>
    <sheetView tabSelected="1" topLeftCell="G22" zoomScale="80" zoomScaleNormal="80" zoomScaleSheetLayoutView="55" workbookViewId="0">
      <selection activeCell="Z26" sqref="Z26"/>
    </sheetView>
  </sheetViews>
  <sheetFormatPr defaultColWidth="10.140625" defaultRowHeight="20.100000000000001" customHeight="1"/>
  <cols>
    <col min="1" max="2" width="10.140625" style="58"/>
    <col min="3" max="3" width="19.85546875" style="58" customWidth="1"/>
    <col min="4" max="4" width="24.85546875" style="58" customWidth="1"/>
    <col min="5" max="6" width="29.42578125" style="58" customWidth="1"/>
    <col min="7" max="7" width="26" style="58" customWidth="1"/>
    <col min="8" max="8" width="29.42578125" style="58" customWidth="1"/>
    <col min="9" max="9" width="24.7109375" style="58" customWidth="1"/>
    <col min="10" max="10" width="15.7109375" style="58" customWidth="1"/>
    <col min="11" max="11" width="19.7109375" style="58" customWidth="1"/>
    <col min="12" max="12" width="25.28515625" style="58" customWidth="1"/>
    <col min="13" max="13" width="33.28515625" style="58" customWidth="1"/>
    <col min="14" max="14" width="25.42578125" style="58" hidden="1" customWidth="1"/>
    <col min="15" max="15" width="19.5703125" style="58" hidden="1" customWidth="1"/>
    <col min="16" max="16" width="17.42578125" style="58" hidden="1" customWidth="1"/>
    <col min="17" max="17" width="17.28515625" style="58" hidden="1" customWidth="1"/>
    <col min="18" max="18" width="14.42578125" style="58" hidden="1" customWidth="1"/>
    <col min="19" max="19" width="0" style="58" hidden="1" customWidth="1"/>
    <col min="20" max="20" width="12" style="58" hidden="1" customWidth="1"/>
    <col min="21" max="21" width="15" style="58" hidden="1" customWidth="1"/>
    <col min="22" max="22" width="21.140625" style="58" hidden="1" customWidth="1"/>
    <col min="23" max="23" width="17.7109375" style="58" hidden="1" customWidth="1"/>
    <col min="24" max="24" width="17.42578125" style="58" hidden="1" customWidth="1"/>
    <col min="25" max="25" width="13.7109375" style="58" hidden="1" customWidth="1"/>
    <col min="26" max="26" width="16.42578125" style="58" customWidth="1"/>
    <col min="27" max="16384" width="10.140625" style="58"/>
  </cols>
  <sheetData>
    <row r="1" spans="3:15" s="36" customFormat="1" ht="20.100000000000001" customHeight="1">
      <c r="E1" s="37"/>
      <c r="F1" s="37"/>
      <c r="G1" s="37"/>
      <c r="H1" s="37"/>
      <c r="I1" s="37"/>
      <c r="J1" s="37"/>
      <c r="K1" s="37"/>
      <c r="L1" s="37"/>
      <c r="M1" s="37"/>
      <c r="N1" s="37"/>
    </row>
    <row r="2" spans="3:15" s="36" customFormat="1" ht="20.100000000000001" customHeight="1">
      <c r="E2" s="37"/>
      <c r="F2" s="37"/>
      <c r="G2" s="37"/>
      <c r="H2" s="37"/>
      <c r="I2" s="37"/>
      <c r="J2" s="37"/>
      <c r="K2" s="37"/>
      <c r="L2" s="37"/>
      <c r="M2" s="37"/>
      <c r="N2" s="37"/>
    </row>
    <row r="3" spans="3:15" s="36" customFormat="1" ht="20.100000000000001" customHeight="1">
      <c r="E3" s="37"/>
      <c r="F3" s="37"/>
      <c r="G3" s="37"/>
      <c r="H3" s="37"/>
      <c r="I3" s="37"/>
      <c r="J3" s="37"/>
      <c r="K3" s="37"/>
      <c r="L3" s="37"/>
      <c r="M3" s="37"/>
      <c r="N3" s="37"/>
    </row>
    <row r="4" spans="3:15" s="36" customFormat="1" ht="71.099999999999994" customHeight="1">
      <c r="E4" s="37"/>
      <c r="F4" s="37"/>
      <c r="G4" s="37"/>
      <c r="H4" s="37"/>
      <c r="I4" s="37"/>
      <c r="J4" s="37"/>
      <c r="K4" s="37"/>
      <c r="L4" s="37"/>
      <c r="M4" s="37"/>
      <c r="N4" s="37"/>
    </row>
    <row r="5" spans="3:15" s="36" customFormat="1" ht="46.5" customHeight="1">
      <c r="C5" s="467" t="s">
        <v>77</v>
      </c>
      <c r="D5" s="467"/>
      <c r="E5" s="467"/>
      <c r="F5" s="467"/>
      <c r="G5" s="467"/>
      <c r="H5" s="467"/>
      <c r="I5" s="467"/>
      <c r="J5" s="467"/>
      <c r="K5" s="467"/>
      <c r="L5" s="467"/>
      <c r="M5" s="467"/>
      <c r="N5" s="135"/>
      <c r="O5" s="38"/>
    </row>
    <row r="6" spans="3:15" s="36" customFormat="1" ht="25.35" customHeight="1">
      <c r="C6" s="231" t="s">
        <v>19</v>
      </c>
      <c r="D6" s="231"/>
      <c r="E6" s="232" t="s">
        <v>333</v>
      </c>
      <c r="F6" s="232"/>
      <c r="G6" s="233"/>
      <c r="H6" s="234" t="s">
        <v>1</v>
      </c>
      <c r="I6" s="234">
        <v>44613</v>
      </c>
      <c r="J6" s="40"/>
      <c r="K6" s="40"/>
    </row>
    <row r="7" spans="3:15" s="36" customFormat="1" ht="25.35" customHeight="1">
      <c r="C7" s="231" t="s">
        <v>299</v>
      </c>
      <c r="D7" s="231"/>
      <c r="E7" s="474" t="s">
        <v>340</v>
      </c>
      <c r="F7" s="474"/>
      <c r="G7" s="233"/>
      <c r="H7" s="234" t="s">
        <v>1</v>
      </c>
      <c r="I7" s="235">
        <v>44609</v>
      </c>
      <c r="J7" s="40"/>
      <c r="K7" s="166"/>
    </row>
    <row r="8" spans="3:15" s="36" customFormat="1" ht="25.35" hidden="1" customHeight="1">
      <c r="C8" s="231"/>
      <c r="D8" s="231"/>
      <c r="E8" s="475"/>
      <c r="F8" s="476"/>
      <c r="G8" s="233"/>
      <c r="H8" s="234"/>
      <c r="I8" s="234"/>
      <c r="J8" s="40"/>
      <c r="K8" s="40"/>
    </row>
    <row r="9" spans="3:15" s="36" customFormat="1" ht="25.35" customHeight="1">
      <c r="C9" s="233" t="s">
        <v>190</v>
      </c>
      <c r="D9" s="233"/>
      <c r="E9" s="231" t="s">
        <v>59</v>
      </c>
      <c r="F9" s="233"/>
      <c r="G9" s="233"/>
      <c r="H9" s="233"/>
      <c r="I9" s="233"/>
      <c r="N9" s="41"/>
      <c r="O9" s="41"/>
    </row>
    <row r="10" spans="3:15" s="36" customFormat="1" ht="25.35" customHeight="1">
      <c r="C10" s="233"/>
      <c r="D10" s="233"/>
      <c r="E10" s="233" t="s">
        <v>188</v>
      </c>
      <c r="F10" s="233"/>
      <c r="G10" s="233"/>
      <c r="H10" s="233"/>
      <c r="I10" s="236"/>
      <c r="J10" s="42"/>
      <c r="K10" s="42"/>
      <c r="L10" s="42"/>
      <c r="M10" s="42"/>
    </row>
    <row r="11" spans="3:15" s="36" customFormat="1" ht="25.35" customHeight="1">
      <c r="C11" s="233"/>
      <c r="D11" s="233"/>
      <c r="E11" s="233" t="s">
        <v>64</v>
      </c>
      <c r="F11" s="233"/>
      <c r="G11" s="233"/>
      <c r="H11" s="233"/>
      <c r="I11" s="236"/>
      <c r="J11" s="42"/>
      <c r="K11" s="42"/>
      <c r="L11" s="42"/>
      <c r="M11" s="42"/>
    </row>
    <row r="12" spans="3:15" s="36" customFormat="1" ht="25.35" customHeight="1">
      <c r="C12" s="233" t="s">
        <v>20</v>
      </c>
      <c r="D12" s="233"/>
      <c r="E12" s="233" t="s">
        <v>61</v>
      </c>
      <c r="F12" s="233"/>
      <c r="G12" s="233" t="s">
        <v>170</v>
      </c>
      <c r="H12" s="233"/>
      <c r="I12" s="233"/>
    </row>
    <row r="13" spans="3:15" s="36" customFormat="1" ht="25.35" customHeight="1">
      <c r="C13" s="233" t="s">
        <v>191</v>
      </c>
      <c r="D13" s="233"/>
      <c r="E13" s="233" t="s">
        <v>331</v>
      </c>
      <c r="F13" s="233"/>
      <c r="G13" s="233"/>
      <c r="H13" s="233"/>
      <c r="I13" s="233"/>
    </row>
    <row r="14" spans="3:15" s="36" customFormat="1" ht="25.35" customHeight="1">
      <c r="C14" s="233" t="s">
        <v>230</v>
      </c>
      <c r="D14" s="233"/>
      <c r="E14" s="237">
        <v>44617</v>
      </c>
      <c r="F14" s="234"/>
      <c r="G14" s="234"/>
      <c r="H14" s="233"/>
      <c r="I14" s="233"/>
    </row>
    <row r="15" spans="3:15" s="36" customFormat="1" ht="25.35" customHeight="1">
      <c r="C15" s="233" t="s">
        <v>192</v>
      </c>
      <c r="D15" s="233"/>
      <c r="E15" s="468" t="s">
        <v>189</v>
      </c>
      <c r="F15" s="468"/>
      <c r="G15" s="233"/>
      <c r="H15" s="233"/>
      <c r="I15" s="233"/>
    </row>
    <row r="16" spans="3:15" s="36" customFormat="1" ht="25.35" customHeight="1">
      <c r="C16" s="233" t="s">
        <v>193</v>
      </c>
      <c r="D16" s="233"/>
      <c r="E16" s="238" t="s">
        <v>59</v>
      </c>
      <c r="F16" s="231"/>
      <c r="G16" s="233"/>
      <c r="H16" s="233"/>
      <c r="I16" s="233"/>
    </row>
    <row r="17" spans="3:29" s="36" customFormat="1" ht="25.35" customHeight="1">
      <c r="C17" s="233"/>
      <c r="D17" s="233"/>
      <c r="E17" s="233" t="s">
        <v>194</v>
      </c>
      <c r="F17" s="233"/>
      <c r="G17" s="233"/>
      <c r="H17" s="233"/>
      <c r="I17" s="233"/>
    </row>
    <row r="18" spans="3:29" s="36" customFormat="1" ht="25.35" customHeight="1">
      <c r="C18" s="233"/>
      <c r="D18" s="233"/>
      <c r="E18" s="290" t="s">
        <v>300</v>
      </c>
      <c r="F18" s="233"/>
      <c r="G18" s="233"/>
      <c r="H18" s="233"/>
      <c r="I18" s="233"/>
    </row>
    <row r="19" spans="3:29" s="36" customFormat="1" ht="25.35" customHeight="1">
      <c r="C19" s="233" t="s">
        <v>53</v>
      </c>
      <c r="D19" s="233"/>
      <c r="E19" s="239" t="s">
        <v>330</v>
      </c>
      <c r="F19" s="233"/>
      <c r="G19" s="233"/>
      <c r="H19" s="233"/>
      <c r="I19" s="233"/>
    </row>
    <row r="20" spans="3:29" s="36" customFormat="1" ht="25.35" customHeight="1">
      <c r="C20" s="233" t="s">
        <v>54</v>
      </c>
      <c r="D20" s="233"/>
      <c r="E20" s="240" t="s">
        <v>147</v>
      </c>
      <c r="F20" s="233"/>
      <c r="G20" s="233"/>
      <c r="H20" s="233"/>
      <c r="I20" s="233"/>
    </row>
    <row r="21" spans="3:29" s="36" customFormat="1" ht="25.35" customHeight="1">
      <c r="C21" s="233" t="s">
        <v>36</v>
      </c>
      <c r="D21" s="233"/>
      <c r="E21" s="233" t="s">
        <v>327</v>
      </c>
      <c r="F21" s="233"/>
      <c r="G21" s="233"/>
      <c r="H21" s="233"/>
      <c r="I21" s="233"/>
    </row>
    <row r="22" spans="3:29" s="36" customFormat="1" ht="25.35" customHeight="1">
      <c r="C22" s="233" t="s">
        <v>37</v>
      </c>
      <c r="D22" s="233"/>
      <c r="E22" s="233" t="s">
        <v>38</v>
      </c>
      <c r="F22" s="233"/>
      <c r="G22" s="233"/>
      <c r="H22" s="233"/>
      <c r="I22" s="233"/>
    </row>
    <row r="23" spans="3:29" s="36" customFormat="1" ht="17.45" customHeight="1"/>
    <row r="24" spans="3:29" s="320" customFormat="1" ht="35.25" customHeight="1" thickBot="1">
      <c r="C24" s="469" t="s">
        <v>74</v>
      </c>
      <c r="D24" s="469"/>
      <c r="E24" s="469"/>
    </row>
    <row r="25" spans="3:29" s="36" customFormat="1" ht="36" customHeight="1">
      <c r="C25" s="414" t="s">
        <v>328</v>
      </c>
      <c r="D25" s="470" t="s">
        <v>11</v>
      </c>
      <c r="E25" s="471"/>
      <c r="F25" s="470" t="s">
        <v>41</v>
      </c>
      <c r="G25" s="477"/>
      <c r="H25" s="416" t="s">
        <v>323</v>
      </c>
      <c r="I25" s="416" t="s">
        <v>43</v>
      </c>
      <c r="J25" s="470" t="s">
        <v>25</v>
      </c>
      <c r="K25" s="477"/>
      <c r="L25" s="472" t="s">
        <v>26</v>
      </c>
      <c r="M25" s="473"/>
      <c r="N25" s="139"/>
      <c r="O25" s="91" t="s">
        <v>104</v>
      </c>
      <c r="P25" s="96"/>
      <c r="Q25" s="36" t="s">
        <v>95</v>
      </c>
      <c r="S25" s="37"/>
      <c r="T25" s="37"/>
      <c r="U25" s="52"/>
      <c r="V25" s="57"/>
      <c r="W25" s="52"/>
    </row>
    <row r="26" spans="3:29" s="313" customFormat="1" ht="25.35" customHeight="1">
      <c r="C26" s="394">
        <v>1</v>
      </c>
      <c r="D26" s="463" t="s">
        <v>56</v>
      </c>
      <c r="E26" s="464"/>
      <c r="F26" s="450" t="s">
        <v>100</v>
      </c>
      <c r="G26" s="451"/>
      <c r="H26" s="395">
        <v>2592</v>
      </c>
      <c r="I26" s="396" t="s">
        <v>18</v>
      </c>
      <c r="J26" s="465">
        <v>9.9064999999999994</v>
      </c>
      <c r="K26" s="466"/>
      <c r="L26" s="455">
        <f>ROUND(H26*J26,2)</f>
        <v>25677.65</v>
      </c>
      <c r="M26" s="456"/>
      <c r="N26" s="327"/>
      <c r="O26" s="328" t="str">
        <f t="shared" ref="O26:O55" si="0">+F26&amp;"-2001"</f>
        <v>FZA1-21-101-2001</v>
      </c>
      <c r="S26" s="329" t="s">
        <v>89</v>
      </c>
      <c r="T26" s="329"/>
      <c r="U26" s="313" t="s">
        <v>90</v>
      </c>
      <c r="W26" s="313" t="s">
        <v>91</v>
      </c>
      <c r="Y26" s="313" t="s">
        <v>92</v>
      </c>
      <c r="Z26" s="313">
        <f>VLOOKUP(F26,[37]Sheet1!$A$16:$B$42,2,0)</f>
        <v>87084092</v>
      </c>
    </row>
    <row r="27" spans="3:29" s="333" customFormat="1" ht="25.35" customHeight="1">
      <c r="C27" s="394">
        <v>2</v>
      </c>
      <c r="D27" s="463" t="s">
        <v>55</v>
      </c>
      <c r="E27" s="464"/>
      <c r="F27" s="450" t="s">
        <v>101</v>
      </c>
      <c r="G27" s="451"/>
      <c r="H27" s="395">
        <v>2079</v>
      </c>
      <c r="I27" s="396" t="s">
        <v>18</v>
      </c>
      <c r="J27" s="465">
        <v>9.9314999999999998</v>
      </c>
      <c r="K27" s="466"/>
      <c r="L27" s="455">
        <f t="shared" ref="L27:L55" si="1">ROUND(H27*J27,2)</f>
        <v>20647.59</v>
      </c>
      <c r="M27" s="456"/>
      <c r="N27" s="327"/>
      <c r="O27" s="328" t="str">
        <f t="shared" si="0"/>
        <v>FZA1-21-111-2001</v>
      </c>
      <c r="P27" s="330"/>
      <c r="Q27" s="307" t="s">
        <v>83</v>
      </c>
      <c r="R27" s="331"/>
      <c r="S27" s="331">
        <v>7.9</v>
      </c>
      <c r="T27" s="331"/>
      <c r="U27" s="331">
        <f>S27*G26</f>
        <v>0</v>
      </c>
      <c r="V27" s="331"/>
      <c r="W27" s="331" t="e">
        <f>$U$58/$U$57*U27+U27</f>
        <v>#REF!</v>
      </c>
      <c r="X27" s="331"/>
      <c r="Y27" s="331" t="e">
        <f>W27/G26</f>
        <v>#REF!</v>
      </c>
      <c r="Z27" s="313">
        <f>VLOOKUP(F27,[37]Sheet1!$A$16:$B$42,2,0)</f>
        <v>87084092</v>
      </c>
      <c r="AA27" s="332"/>
      <c r="AB27" s="332"/>
      <c r="AC27" s="332"/>
    </row>
    <row r="28" spans="3:29" s="333" customFormat="1" ht="25.35" customHeight="1">
      <c r="C28" s="394">
        <v>3</v>
      </c>
      <c r="D28" s="463" t="s">
        <v>57</v>
      </c>
      <c r="E28" s="464"/>
      <c r="F28" s="450" t="s">
        <v>102</v>
      </c>
      <c r="G28" s="451"/>
      <c r="H28" s="395">
        <v>2268</v>
      </c>
      <c r="I28" s="396" t="s">
        <v>18</v>
      </c>
      <c r="J28" s="465">
        <v>9.2920999999999996</v>
      </c>
      <c r="K28" s="466"/>
      <c r="L28" s="455">
        <f t="shared" si="1"/>
        <v>21074.48</v>
      </c>
      <c r="M28" s="456"/>
      <c r="N28" s="327"/>
      <c r="O28" s="328" t="str">
        <f t="shared" si="0"/>
        <v>FZA1-21-119-2001</v>
      </c>
      <c r="P28" s="330"/>
      <c r="Q28" s="334" t="s">
        <v>84</v>
      </c>
      <c r="R28" s="331"/>
      <c r="S28" s="331">
        <v>8.1300000000000008</v>
      </c>
      <c r="T28" s="331"/>
      <c r="U28" s="331">
        <f>S28*G27</f>
        <v>0</v>
      </c>
      <c r="V28" s="331"/>
      <c r="W28" s="331" t="e">
        <f>$U$58/$U$57*U28+U28</f>
        <v>#REF!</v>
      </c>
      <c r="X28" s="331"/>
      <c r="Y28" s="331" t="e">
        <f>W28/G27</f>
        <v>#REF!</v>
      </c>
      <c r="Z28" s="313">
        <f>VLOOKUP(F28,[37]Sheet1!$A$16:$B$42,2,0)</f>
        <v>87084092</v>
      </c>
      <c r="AA28" s="332"/>
      <c r="AB28" s="332"/>
      <c r="AC28" s="332"/>
    </row>
    <row r="29" spans="3:29" s="313" customFormat="1" ht="25.35" customHeight="1">
      <c r="C29" s="394">
        <v>4</v>
      </c>
      <c r="D29" s="463" t="s">
        <v>67</v>
      </c>
      <c r="E29" s="464"/>
      <c r="F29" s="450" t="s">
        <v>103</v>
      </c>
      <c r="G29" s="451"/>
      <c r="H29" s="395">
        <v>6720</v>
      </c>
      <c r="I29" s="396" t="s">
        <v>18</v>
      </c>
      <c r="J29" s="465">
        <v>5.5982000000000003</v>
      </c>
      <c r="K29" s="466"/>
      <c r="L29" s="455">
        <f>ROUND(H29*J29,2)</f>
        <v>37619.9</v>
      </c>
      <c r="M29" s="456"/>
      <c r="N29" s="327"/>
      <c r="O29" s="328" t="str">
        <f t="shared" si="0"/>
        <v>FZA1-19-3P3-2001</v>
      </c>
      <c r="P29" s="330"/>
      <c r="Q29" s="334" t="s">
        <v>85</v>
      </c>
      <c r="R29" s="331"/>
      <c r="S29" s="331">
        <v>7.56</v>
      </c>
      <c r="T29" s="331"/>
      <c r="U29" s="331">
        <f>S29*G28</f>
        <v>0</v>
      </c>
      <c r="V29" s="331"/>
      <c r="W29" s="331" t="e">
        <f>$U$58/$U$57*U29+U29</f>
        <v>#REF!</v>
      </c>
      <c r="X29" s="331"/>
      <c r="Y29" s="331" t="e">
        <f>W29/G28</f>
        <v>#REF!</v>
      </c>
      <c r="Z29" s="313">
        <f>VLOOKUP(F29,[37]Sheet1!$A$16:$B$42,2,0)</f>
        <v>87084092</v>
      </c>
      <c r="AA29" s="335"/>
      <c r="AB29" s="335"/>
      <c r="AC29" s="335"/>
    </row>
    <row r="30" spans="3:29" s="333" customFormat="1" ht="25.35" hidden="1" customHeight="1">
      <c r="C30" s="394"/>
      <c r="D30" s="463" t="s">
        <v>68</v>
      </c>
      <c r="E30" s="464"/>
      <c r="F30" s="450" t="s">
        <v>140</v>
      </c>
      <c r="G30" s="451"/>
      <c r="H30" s="395"/>
      <c r="I30" s="396" t="s">
        <v>18</v>
      </c>
      <c r="J30" s="465"/>
      <c r="K30" s="466"/>
      <c r="L30" s="455">
        <f t="shared" si="1"/>
        <v>0</v>
      </c>
      <c r="M30" s="456"/>
      <c r="N30" s="327"/>
      <c r="O30" s="328" t="str">
        <f t="shared" si="0"/>
        <v>FZA1-19-4JYA-2001</v>
      </c>
      <c r="P30" s="330"/>
      <c r="Q30" s="307" t="s">
        <v>88</v>
      </c>
      <c r="R30" s="331"/>
      <c r="S30" s="331">
        <v>4.87</v>
      </c>
      <c r="T30" s="331"/>
      <c r="U30" s="331">
        <f>S30*G29</f>
        <v>0</v>
      </c>
      <c r="V30" s="331"/>
      <c r="W30" s="331" t="e">
        <f>$U$58/$U$57*U30+U30</f>
        <v>#REF!</v>
      </c>
      <c r="X30" s="331"/>
      <c r="Y30" s="331" t="e">
        <f>W30/G29</f>
        <v>#REF!</v>
      </c>
      <c r="Z30" s="313" t="e">
        <f>VLOOKUP(F30,[37]Sheet1!$A$16:$B$42,2,0)</f>
        <v>#N/A</v>
      </c>
      <c r="AA30" s="332"/>
      <c r="AB30" s="332"/>
      <c r="AC30" s="332"/>
    </row>
    <row r="31" spans="3:29" s="333" customFormat="1" ht="25.35" customHeight="1">
      <c r="C31" s="394">
        <v>5</v>
      </c>
      <c r="D31" s="463" t="s">
        <v>68</v>
      </c>
      <c r="E31" s="464"/>
      <c r="F31" s="450" t="s">
        <v>141</v>
      </c>
      <c r="G31" s="451"/>
      <c r="H31" s="395">
        <v>2187</v>
      </c>
      <c r="I31" s="396" t="s">
        <v>18</v>
      </c>
      <c r="J31" s="465">
        <v>21.9937</v>
      </c>
      <c r="K31" s="466"/>
      <c r="L31" s="455">
        <f>ROUND(H31*J31,2)+0.01</f>
        <v>48100.23</v>
      </c>
      <c r="M31" s="456"/>
      <c r="N31" s="327"/>
      <c r="O31" s="328" t="str">
        <f t="shared" si="0"/>
        <v>FZA2-19-4JYA-2001</v>
      </c>
      <c r="P31" s="330"/>
      <c r="Q31" s="334" t="s">
        <v>86</v>
      </c>
      <c r="R31" s="331"/>
      <c r="S31" s="331">
        <v>17.549999999999997</v>
      </c>
      <c r="T31" s="331"/>
      <c r="U31" s="331">
        <f>S31*G30</f>
        <v>0</v>
      </c>
      <c r="V31" s="331"/>
      <c r="W31" s="331" t="e">
        <f>$U$58/$U$57*U31+U31</f>
        <v>#REF!</v>
      </c>
      <c r="X31" s="331"/>
      <c r="Y31" s="331" t="e">
        <f>W31/G30</f>
        <v>#REF!</v>
      </c>
      <c r="Z31" s="313">
        <f>VLOOKUP(F31,[37]Sheet1!$A$16:$B$42,2,0)</f>
        <v>87084092</v>
      </c>
      <c r="AA31" s="332"/>
      <c r="AB31" s="332"/>
      <c r="AC31" s="332"/>
    </row>
    <row r="32" spans="3:29" s="333" customFormat="1" ht="24" customHeight="1">
      <c r="C32" s="394">
        <v>6</v>
      </c>
      <c r="D32" s="463" t="s">
        <v>56</v>
      </c>
      <c r="E32" s="464"/>
      <c r="F32" s="450" t="s">
        <v>117</v>
      </c>
      <c r="G32" s="451"/>
      <c r="H32" s="395">
        <v>1458</v>
      </c>
      <c r="I32" s="396" t="s">
        <v>18</v>
      </c>
      <c r="J32" s="465">
        <v>9.4162999999999997</v>
      </c>
      <c r="K32" s="466"/>
      <c r="L32" s="455">
        <f>ROUND(H32*J32,2)</f>
        <v>13728.97</v>
      </c>
      <c r="M32" s="456"/>
      <c r="N32" s="327"/>
      <c r="O32" s="328" t="str">
        <f t="shared" si="0"/>
        <v>FZB1-21-101-2001</v>
      </c>
      <c r="P32" s="330"/>
      <c r="Q32" s="334"/>
      <c r="R32" s="331"/>
      <c r="S32" s="331"/>
      <c r="T32" s="331"/>
      <c r="U32" s="331"/>
      <c r="V32" s="331"/>
      <c r="W32" s="331"/>
      <c r="X32" s="331"/>
      <c r="Y32" s="331"/>
      <c r="Z32" s="313">
        <f>VLOOKUP(F32,[37]Sheet1!$A$16:$B$42,2,0)</f>
        <v>87084092</v>
      </c>
      <c r="AA32" s="332"/>
      <c r="AB32" s="332"/>
      <c r="AC32" s="332"/>
    </row>
    <row r="33" spans="3:29" s="333" customFormat="1" ht="25.35" customHeight="1">
      <c r="C33" s="394">
        <v>7</v>
      </c>
      <c r="D33" s="463" t="s">
        <v>55</v>
      </c>
      <c r="E33" s="464"/>
      <c r="F33" s="450" t="s">
        <v>123</v>
      </c>
      <c r="G33" s="451"/>
      <c r="H33" s="395">
        <v>1890</v>
      </c>
      <c r="I33" s="396" t="s">
        <v>18</v>
      </c>
      <c r="J33" s="465">
        <v>9.5818999999999992</v>
      </c>
      <c r="K33" s="466"/>
      <c r="L33" s="455">
        <f t="shared" si="1"/>
        <v>18109.79</v>
      </c>
      <c r="M33" s="456"/>
      <c r="N33" s="327"/>
      <c r="O33" s="328" t="str">
        <f t="shared" si="0"/>
        <v>FZB1-21-111-2001</v>
      </c>
      <c r="P33" s="330"/>
      <c r="Q33" s="334"/>
      <c r="R33" s="331"/>
      <c r="S33" s="331"/>
      <c r="T33" s="331"/>
      <c r="U33" s="331"/>
      <c r="V33" s="331"/>
      <c r="W33" s="331"/>
      <c r="X33" s="331"/>
      <c r="Y33" s="331"/>
      <c r="Z33" s="313">
        <f>VLOOKUP(F33,[37]Sheet1!$A$16:$B$42,2,0)</f>
        <v>87084092</v>
      </c>
      <c r="AA33" s="332"/>
      <c r="AB33" s="332"/>
      <c r="AC33" s="332"/>
    </row>
    <row r="34" spans="3:29" s="333" customFormat="1" ht="25.35" customHeight="1">
      <c r="C34" s="394">
        <v>8</v>
      </c>
      <c r="D34" s="450" t="s">
        <v>57</v>
      </c>
      <c r="E34" s="462"/>
      <c r="F34" s="450" t="s">
        <v>116</v>
      </c>
      <c r="G34" s="451"/>
      <c r="H34" s="395">
        <v>918</v>
      </c>
      <c r="I34" s="396" t="s">
        <v>18</v>
      </c>
      <c r="J34" s="465">
        <v>5.2436999999999996</v>
      </c>
      <c r="K34" s="466"/>
      <c r="L34" s="455">
        <f t="shared" si="1"/>
        <v>4813.72</v>
      </c>
      <c r="M34" s="456"/>
      <c r="N34" s="327"/>
      <c r="O34" s="328" t="str">
        <f t="shared" si="0"/>
        <v>FZB1-21-119-2001</v>
      </c>
      <c r="P34" s="330"/>
      <c r="Q34" s="334"/>
      <c r="R34" s="331"/>
      <c r="S34" s="331"/>
      <c r="T34" s="331"/>
      <c r="U34" s="331"/>
      <c r="V34" s="331"/>
      <c r="W34" s="331"/>
      <c r="X34" s="331"/>
      <c r="Y34" s="331"/>
      <c r="Z34" s="313">
        <f>VLOOKUP(F34,[37]Sheet1!$A$16:$B$42,2,0)</f>
        <v>87084092</v>
      </c>
      <c r="AA34" s="332"/>
      <c r="AB34" s="332"/>
      <c r="AC34" s="332"/>
    </row>
    <row r="35" spans="3:29" s="333" customFormat="1" ht="25.35" customHeight="1">
      <c r="C35" s="394">
        <v>9</v>
      </c>
      <c r="D35" s="450" t="s">
        <v>67</v>
      </c>
      <c r="E35" s="462"/>
      <c r="F35" s="450" t="s">
        <v>106</v>
      </c>
      <c r="G35" s="451"/>
      <c r="H35" s="395">
        <v>1920</v>
      </c>
      <c r="I35" s="396" t="s">
        <v>18</v>
      </c>
      <c r="J35" s="465">
        <v>5.9570999999999996</v>
      </c>
      <c r="K35" s="466"/>
      <c r="L35" s="455">
        <f t="shared" si="1"/>
        <v>11437.63</v>
      </c>
      <c r="M35" s="456"/>
      <c r="N35" s="327"/>
      <c r="O35" s="328" t="str">
        <f t="shared" si="0"/>
        <v>FZA4-19-3P3-2001</v>
      </c>
      <c r="P35" s="330"/>
      <c r="Q35" s="334"/>
      <c r="R35" s="331"/>
      <c r="S35" s="331"/>
      <c r="T35" s="331"/>
      <c r="U35" s="331"/>
      <c r="V35" s="331"/>
      <c r="W35" s="331"/>
      <c r="X35" s="331"/>
      <c r="Y35" s="331"/>
      <c r="Z35" s="313">
        <f>VLOOKUP(F35,[37]Sheet1!$A$16:$B$42,2,0)</f>
        <v>87084092</v>
      </c>
      <c r="AA35" s="332"/>
      <c r="AB35" s="332"/>
      <c r="AC35" s="332"/>
    </row>
    <row r="36" spans="3:29" s="333" customFormat="1" ht="25.35" hidden="1" customHeight="1">
      <c r="C36" s="394"/>
      <c r="D36" s="450" t="s">
        <v>68</v>
      </c>
      <c r="E36" s="462"/>
      <c r="F36" s="450" t="s">
        <v>146</v>
      </c>
      <c r="G36" s="451"/>
      <c r="H36" s="395"/>
      <c r="I36" s="396" t="s">
        <v>18</v>
      </c>
      <c r="J36" s="465"/>
      <c r="K36" s="466"/>
      <c r="L36" s="455">
        <f t="shared" si="1"/>
        <v>0</v>
      </c>
      <c r="M36" s="456"/>
      <c r="N36" s="327"/>
      <c r="O36" s="328" t="str">
        <f t="shared" si="0"/>
        <v>FZA4-19-4JYA-2001</v>
      </c>
      <c r="P36" s="330"/>
      <c r="Q36" s="334"/>
      <c r="R36" s="331"/>
      <c r="S36" s="331"/>
      <c r="T36" s="331"/>
      <c r="U36" s="331"/>
      <c r="V36" s="331"/>
      <c r="W36" s="331"/>
      <c r="X36" s="331"/>
      <c r="Y36" s="331"/>
      <c r="Z36" s="313" t="e">
        <f>VLOOKUP(F36,[37]Sheet1!$A$16:$B$42,2,0)</f>
        <v>#N/A</v>
      </c>
      <c r="AA36" s="332"/>
      <c r="AB36" s="332"/>
      <c r="AC36" s="332"/>
    </row>
    <row r="37" spans="3:29" s="340" customFormat="1" ht="25.35" customHeight="1">
      <c r="C37" s="394">
        <v>10</v>
      </c>
      <c r="D37" s="450" t="s">
        <v>68</v>
      </c>
      <c r="E37" s="462"/>
      <c r="F37" s="450" t="s">
        <v>241</v>
      </c>
      <c r="G37" s="451"/>
      <c r="H37" s="395">
        <v>405</v>
      </c>
      <c r="I37" s="396" t="s">
        <v>18</v>
      </c>
      <c r="J37" s="465">
        <v>21.7197</v>
      </c>
      <c r="K37" s="466"/>
      <c r="L37" s="455">
        <f>ROUND(H37*J37,2)</f>
        <v>8796.48</v>
      </c>
      <c r="M37" s="456"/>
      <c r="N37" s="327"/>
      <c r="O37" s="328" t="str">
        <f t="shared" si="0"/>
        <v>FZA4-19-4JYC-2001</v>
      </c>
      <c r="P37" s="336"/>
      <c r="Q37" s="337"/>
      <c r="R37" s="338"/>
      <c r="S37" s="338"/>
      <c r="T37" s="338"/>
      <c r="U37" s="338"/>
      <c r="V37" s="338"/>
      <c r="W37" s="338"/>
      <c r="X37" s="338"/>
      <c r="Y37" s="338"/>
      <c r="Z37" s="313">
        <f>VLOOKUP(F37,[37]Sheet1!$A$16:$B$42,2,0)</f>
        <v>87084092</v>
      </c>
      <c r="AA37" s="339"/>
      <c r="AB37" s="339"/>
      <c r="AC37" s="339"/>
    </row>
    <row r="38" spans="3:29" s="340" customFormat="1" ht="25.35" customHeight="1">
      <c r="C38" s="394">
        <v>11</v>
      </c>
      <c r="D38" s="450" t="s">
        <v>68</v>
      </c>
      <c r="E38" s="462"/>
      <c r="F38" s="450" t="s">
        <v>242</v>
      </c>
      <c r="G38" s="451"/>
      <c r="H38" s="395">
        <v>1053</v>
      </c>
      <c r="I38" s="396" t="s">
        <v>18</v>
      </c>
      <c r="J38" s="465">
        <v>21.407699999999998</v>
      </c>
      <c r="K38" s="466"/>
      <c r="L38" s="455">
        <f t="shared" si="1"/>
        <v>22542.31</v>
      </c>
      <c r="M38" s="456"/>
      <c r="N38" s="327"/>
      <c r="O38" s="328" t="str">
        <f t="shared" si="0"/>
        <v>FZA5-19-4JYC-2001</v>
      </c>
      <c r="P38" s="336"/>
      <c r="Q38" s="337"/>
      <c r="R38" s="338"/>
      <c r="S38" s="338"/>
      <c r="T38" s="338"/>
      <c r="U38" s="338"/>
      <c r="V38" s="338"/>
      <c r="W38" s="338"/>
      <c r="X38" s="338"/>
      <c r="Y38" s="338"/>
      <c r="Z38" s="313">
        <f>VLOOKUP(F38,[37]Sheet1!$A$16:$B$42,2,0)</f>
        <v>87084092</v>
      </c>
      <c r="AA38" s="339"/>
      <c r="AB38" s="339"/>
      <c r="AC38" s="339"/>
    </row>
    <row r="39" spans="3:29" s="333" customFormat="1" ht="25.35" customHeight="1">
      <c r="C39" s="394">
        <v>12</v>
      </c>
      <c r="D39" s="450" t="s">
        <v>151</v>
      </c>
      <c r="E39" s="462"/>
      <c r="F39" s="450" t="s">
        <v>152</v>
      </c>
      <c r="G39" s="451"/>
      <c r="H39" s="395">
        <v>10560</v>
      </c>
      <c r="I39" s="396" t="s">
        <v>18</v>
      </c>
      <c r="J39" s="465">
        <v>0.68430000000000002</v>
      </c>
      <c r="K39" s="466"/>
      <c r="L39" s="455">
        <f t="shared" si="1"/>
        <v>7226.21</v>
      </c>
      <c r="M39" s="456"/>
      <c r="N39" s="327"/>
      <c r="O39" s="328" t="str">
        <f t="shared" si="0"/>
        <v>P301-10-141A-2001</v>
      </c>
      <c r="P39" s="330"/>
      <c r="Q39" s="334"/>
      <c r="R39" s="331"/>
      <c r="S39" s="331"/>
      <c r="T39" s="331"/>
      <c r="U39" s="331"/>
      <c r="V39" s="331"/>
      <c r="W39" s="331"/>
      <c r="X39" s="331"/>
      <c r="Y39" s="331"/>
      <c r="Z39" s="313">
        <f>VLOOKUP(F39,[37]Sheet1!$A$16:$B$42,2,0)</f>
        <v>84839095</v>
      </c>
      <c r="AA39" s="332"/>
      <c r="AB39" s="332"/>
      <c r="AC39" s="332"/>
    </row>
    <row r="40" spans="3:29" s="333" customFormat="1" ht="25.35" customHeight="1">
      <c r="C40" s="394">
        <v>13</v>
      </c>
      <c r="D40" s="450" t="s">
        <v>151</v>
      </c>
      <c r="E40" s="462"/>
      <c r="F40" s="450" t="s">
        <v>153</v>
      </c>
      <c r="G40" s="451"/>
      <c r="H40" s="395">
        <v>2880</v>
      </c>
      <c r="I40" s="396" t="s">
        <v>18</v>
      </c>
      <c r="J40" s="465">
        <v>2.1825000000000001</v>
      </c>
      <c r="K40" s="466"/>
      <c r="L40" s="455">
        <f t="shared" si="1"/>
        <v>6285.6</v>
      </c>
      <c r="M40" s="456"/>
      <c r="N40" s="327"/>
      <c r="O40" s="328" t="str">
        <f t="shared" si="0"/>
        <v>P301-10-161-2001</v>
      </c>
      <c r="P40" s="330"/>
      <c r="Q40" s="334"/>
      <c r="R40" s="331"/>
      <c r="S40" s="331"/>
      <c r="T40" s="331"/>
      <c r="U40" s="331"/>
      <c r="V40" s="331"/>
      <c r="W40" s="331"/>
      <c r="X40" s="331"/>
      <c r="Y40" s="331"/>
      <c r="Z40" s="313">
        <f>VLOOKUP(F40,[37]Sheet1!$A$16:$B$42,2,0)</f>
        <v>84839095</v>
      </c>
      <c r="AA40" s="332"/>
      <c r="AB40" s="332"/>
      <c r="AC40" s="332"/>
    </row>
    <row r="41" spans="3:29" s="333" customFormat="1" ht="25.35" hidden="1" customHeight="1">
      <c r="C41" s="394">
        <v>13</v>
      </c>
      <c r="D41" s="450" t="s">
        <v>151</v>
      </c>
      <c r="E41" s="462"/>
      <c r="F41" s="450" t="s">
        <v>159</v>
      </c>
      <c r="G41" s="451"/>
      <c r="H41" s="395"/>
      <c r="I41" s="396" t="s">
        <v>18</v>
      </c>
      <c r="J41" s="465">
        <v>5.3575999999999997</v>
      </c>
      <c r="K41" s="466"/>
      <c r="L41" s="455">
        <f t="shared" si="1"/>
        <v>0</v>
      </c>
      <c r="M41" s="456"/>
      <c r="N41" s="327"/>
      <c r="O41" s="328" t="str">
        <f t="shared" si="0"/>
        <v>P51R-10-121-2001</v>
      </c>
      <c r="P41" s="330"/>
      <c r="Q41" s="334"/>
      <c r="R41" s="331"/>
      <c r="S41" s="331"/>
      <c r="T41" s="331"/>
      <c r="U41" s="331"/>
      <c r="V41" s="331"/>
      <c r="W41" s="331"/>
      <c r="X41" s="331"/>
      <c r="Y41" s="331"/>
      <c r="Z41" s="313">
        <f>VLOOKUP(F41,[37]Sheet1!$A$16:$B$42,2,0)</f>
        <v>84839095</v>
      </c>
      <c r="AA41" s="332"/>
      <c r="AB41" s="332"/>
      <c r="AC41" s="332"/>
    </row>
    <row r="42" spans="3:29" s="333" customFormat="1" ht="25.35" customHeight="1">
      <c r="C42" s="394">
        <v>14</v>
      </c>
      <c r="D42" s="450" t="s">
        <v>151</v>
      </c>
      <c r="E42" s="462"/>
      <c r="F42" s="450" t="s">
        <v>235</v>
      </c>
      <c r="G42" s="451"/>
      <c r="H42" s="395">
        <v>3072</v>
      </c>
      <c r="I42" s="396" t="s">
        <v>18</v>
      </c>
      <c r="J42" s="465">
        <v>2.1473</v>
      </c>
      <c r="K42" s="466"/>
      <c r="L42" s="455">
        <f t="shared" si="1"/>
        <v>6596.51</v>
      </c>
      <c r="M42" s="456"/>
      <c r="N42" s="327"/>
      <c r="O42" s="328" t="str">
        <f t="shared" si="0"/>
        <v>PE01-10-121A-2001</v>
      </c>
      <c r="P42" s="330"/>
      <c r="Q42" s="334"/>
      <c r="R42" s="331"/>
      <c r="S42" s="331"/>
      <c r="T42" s="331"/>
      <c r="U42" s="331"/>
      <c r="V42" s="331"/>
      <c r="W42" s="331"/>
      <c r="X42" s="331"/>
      <c r="Y42" s="331"/>
      <c r="Z42" s="313">
        <f>VLOOKUP(F42,[37]Sheet1!$A$16:$B$42,2,0)</f>
        <v>84839095</v>
      </c>
      <c r="AA42" s="332"/>
      <c r="AB42" s="332"/>
      <c r="AC42" s="332"/>
    </row>
    <row r="43" spans="3:29" s="333" customFormat="1" ht="25.35" customHeight="1">
      <c r="C43" s="394">
        <v>15</v>
      </c>
      <c r="D43" s="450" t="s">
        <v>151</v>
      </c>
      <c r="E43" s="462"/>
      <c r="F43" s="450" t="s">
        <v>162</v>
      </c>
      <c r="G43" s="451"/>
      <c r="H43" s="395">
        <v>2304</v>
      </c>
      <c r="I43" s="396" t="s">
        <v>18</v>
      </c>
      <c r="J43" s="465">
        <v>2.9544000000000001</v>
      </c>
      <c r="K43" s="466"/>
      <c r="L43" s="455">
        <f t="shared" si="1"/>
        <v>6806.94</v>
      </c>
      <c r="M43" s="456"/>
      <c r="N43" s="327"/>
      <c r="O43" s="328" t="str">
        <f t="shared" si="0"/>
        <v>PE01-10-131A-2001</v>
      </c>
      <c r="P43" s="330"/>
      <c r="Q43" s="334"/>
      <c r="R43" s="331"/>
      <c r="S43" s="492"/>
      <c r="T43" s="493"/>
      <c r="U43" s="331"/>
      <c r="V43" s="331"/>
      <c r="W43" s="331"/>
      <c r="X43" s="331"/>
      <c r="Y43" s="331"/>
      <c r="Z43" s="313">
        <f>VLOOKUP(F43,[37]Sheet1!$A$16:$B$42,2,0)</f>
        <v>84839095</v>
      </c>
      <c r="AA43" s="332"/>
      <c r="AB43" s="332"/>
      <c r="AC43" s="332"/>
    </row>
    <row r="44" spans="3:29" s="333" customFormat="1" ht="25.35" customHeight="1">
      <c r="C44" s="394">
        <v>16</v>
      </c>
      <c r="D44" s="450" t="s">
        <v>151</v>
      </c>
      <c r="E44" s="462"/>
      <c r="F44" s="450" t="s">
        <v>163</v>
      </c>
      <c r="G44" s="451"/>
      <c r="H44" s="395">
        <v>10560</v>
      </c>
      <c r="I44" s="396" t="s">
        <v>18</v>
      </c>
      <c r="J44" s="465">
        <v>0.64180000000000004</v>
      </c>
      <c r="K44" s="466"/>
      <c r="L44" s="455">
        <f t="shared" si="1"/>
        <v>6777.41</v>
      </c>
      <c r="M44" s="456"/>
      <c r="N44" s="327"/>
      <c r="O44" s="328" t="str">
        <f t="shared" si="0"/>
        <v>PE01-10-141A-2001</v>
      </c>
      <c r="P44" s="330"/>
      <c r="Q44" s="334"/>
      <c r="R44" s="331"/>
      <c r="S44" s="331"/>
      <c r="T44" s="331"/>
      <c r="U44" s="331"/>
      <c r="V44" s="331"/>
      <c r="W44" s="331"/>
      <c r="X44" s="331"/>
      <c r="Y44" s="331"/>
      <c r="Z44" s="313">
        <f>VLOOKUP(F44,[37]Sheet1!$A$16:$B$42,2,0)</f>
        <v>84839095</v>
      </c>
      <c r="AA44" s="332"/>
      <c r="AB44" s="332"/>
      <c r="AC44" s="332"/>
    </row>
    <row r="45" spans="3:29" s="333" customFormat="1" ht="25.35" hidden="1" customHeight="1">
      <c r="C45" s="394"/>
      <c r="D45" s="450" t="s">
        <v>151</v>
      </c>
      <c r="E45" s="462"/>
      <c r="F45" s="450" t="s">
        <v>164</v>
      </c>
      <c r="G45" s="451"/>
      <c r="H45" s="395"/>
      <c r="I45" s="396" t="s">
        <v>18</v>
      </c>
      <c r="J45" s="465"/>
      <c r="K45" s="466"/>
      <c r="L45" s="455">
        <f t="shared" si="1"/>
        <v>0</v>
      </c>
      <c r="M45" s="456"/>
      <c r="N45" s="327"/>
      <c r="O45" s="328" t="str">
        <f t="shared" si="0"/>
        <v>S550-10-121-2001</v>
      </c>
      <c r="P45" s="330"/>
      <c r="Q45" s="334"/>
      <c r="R45" s="331"/>
      <c r="S45" s="331"/>
      <c r="T45" s="331"/>
      <c r="U45" s="331"/>
      <c r="V45" s="331"/>
      <c r="W45" s="331"/>
      <c r="X45" s="331"/>
      <c r="Y45" s="331"/>
      <c r="Z45" s="313" t="e">
        <f>VLOOKUP(F45,[37]Sheet1!$A$16:$B$42,2,0)</f>
        <v>#N/A</v>
      </c>
      <c r="AA45" s="332"/>
      <c r="AB45" s="332"/>
      <c r="AC45" s="332"/>
    </row>
    <row r="46" spans="3:29" s="333" customFormat="1" ht="25.35" hidden="1" customHeight="1">
      <c r="C46" s="394"/>
      <c r="D46" s="450" t="s">
        <v>151</v>
      </c>
      <c r="E46" s="462"/>
      <c r="F46" s="450" t="s">
        <v>165</v>
      </c>
      <c r="G46" s="451"/>
      <c r="H46" s="395"/>
      <c r="I46" s="396" t="s">
        <v>18</v>
      </c>
      <c r="J46" s="465"/>
      <c r="K46" s="466"/>
      <c r="L46" s="455">
        <f t="shared" si="1"/>
        <v>0</v>
      </c>
      <c r="M46" s="456"/>
      <c r="N46" s="327"/>
      <c r="O46" s="328" t="str">
        <f t="shared" si="0"/>
        <v>S550-10-131-2001</v>
      </c>
      <c r="P46" s="330"/>
      <c r="Q46" s="334"/>
      <c r="R46" s="331"/>
      <c r="S46" s="331"/>
      <c r="T46" s="331"/>
      <c r="U46" s="331"/>
      <c r="V46" s="331"/>
      <c r="W46" s="331"/>
      <c r="X46" s="331"/>
      <c r="Y46" s="331"/>
      <c r="Z46" s="313" t="e">
        <f>VLOOKUP(F46,[37]Sheet1!$A$16:$B$42,2,0)</f>
        <v>#N/A</v>
      </c>
      <c r="AA46" s="332"/>
      <c r="AB46" s="332"/>
      <c r="AC46" s="332"/>
    </row>
    <row r="47" spans="3:29" s="333" customFormat="1" ht="25.35" hidden="1" customHeight="1">
      <c r="C47" s="394"/>
      <c r="D47" s="450" t="s">
        <v>151</v>
      </c>
      <c r="E47" s="462"/>
      <c r="F47" s="450" t="s">
        <v>236</v>
      </c>
      <c r="G47" s="451"/>
      <c r="H47" s="395"/>
      <c r="I47" s="396" t="s">
        <v>18</v>
      </c>
      <c r="J47" s="465"/>
      <c r="K47" s="466"/>
      <c r="L47" s="455">
        <f t="shared" si="1"/>
        <v>0</v>
      </c>
      <c r="M47" s="456"/>
      <c r="N47" s="327"/>
      <c r="O47" s="328" t="str">
        <f t="shared" si="0"/>
        <v>S550-10-141B-2001</v>
      </c>
      <c r="P47" s="330"/>
      <c r="Q47" s="334"/>
      <c r="R47" s="331"/>
      <c r="S47" s="331"/>
      <c r="T47" s="331"/>
      <c r="U47" s="331"/>
      <c r="V47" s="331"/>
      <c r="W47" s="331"/>
      <c r="X47" s="331"/>
      <c r="Y47" s="331"/>
      <c r="Z47" s="313" t="e">
        <f>VLOOKUP(F47,[37]Sheet1!$A$16:$B$42,2,0)</f>
        <v>#N/A</v>
      </c>
      <c r="AA47" s="332"/>
      <c r="AB47" s="332"/>
      <c r="AC47" s="332"/>
    </row>
    <row r="48" spans="3:29" s="333" customFormat="1" ht="25.35" customHeight="1">
      <c r="C48" s="394">
        <v>17</v>
      </c>
      <c r="D48" s="450" t="s">
        <v>179</v>
      </c>
      <c r="E48" s="462"/>
      <c r="F48" s="450" t="s">
        <v>168</v>
      </c>
      <c r="G48" s="451"/>
      <c r="H48" s="395">
        <v>864</v>
      </c>
      <c r="I48" s="396" t="s">
        <v>18</v>
      </c>
      <c r="J48" s="465">
        <v>27.183499999999999</v>
      </c>
      <c r="K48" s="466"/>
      <c r="L48" s="455">
        <f t="shared" si="1"/>
        <v>23486.54</v>
      </c>
      <c r="M48" s="456"/>
      <c r="N48" s="327"/>
      <c r="O48" s="328" t="str">
        <f t="shared" si="0"/>
        <v>PSED-10-500-2001</v>
      </c>
      <c r="P48" s="330"/>
      <c r="Q48" s="334"/>
      <c r="R48" s="331"/>
      <c r="S48" s="331"/>
      <c r="T48" s="331"/>
      <c r="U48" s="331"/>
      <c r="V48" s="331"/>
      <c r="W48" s="331"/>
      <c r="X48" s="331"/>
      <c r="Y48" s="331"/>
      <c r="Z48" s="313">
        <f>VLOOKUP(F48,[37]Sheet1!$A$16:$B$42,2,0)</f>
        <v>84099949</v>
      </c>
      <c r="AA48" s="332"/>
      <c r="AB48" s="332"/>
      <c r="AC48" s="332"/>
    </row>
    <row r="49" spans="1:29" s="333" customFormat="1" ht="25.35" customHeight="1">
      <c r="C49" s="394">
        <v>18</v>
      </c>
      <c r="D49" s="450" t="s">
        <v>196</v>
      </c>
      <c r="E49" s="462"/>
      <c r="F49" s="450" t="s">
        <v>167</v>
      </c>
      <c r="G49" s="451"/>
      <c r="H49" s="395">
        <v>972</v>
      </c>
      <c r="I49" s="396" t="s">
        <v>18</v>
      </c>
      <c r="J49" s="465">
        <v>9.2444000000000006</v>
      </c>
      <c r="K49" s="466"/>
      <c r="L49" s="455">
        <f t="shared" si="1"/>
        <v>8985.56</v>
      </c>
      <c r="M49" s="456"/>
      <c r="N49" s="327"/>
      <c r="O49" s="328" t="str">
        <f t="shared" si="0"/>
        <v>PSED-10-190-2001</v>
      </c>
      <c r="P49" s="330"/>
      <c r="Q49" s="334"/>
      <c r="R49" s="331"/>
      <c r="S49" s="331"/>
      <c r="T49" s="331"/>
      <c r="U49" s="331"/>
      <c r="V49" s="331"/>
      <c r="W49" s="331"/>
      <c r="X49" s="331"/>
      <c r="Y49" s="331"/>
      <c r="Z49" s="313">
        <f>VLOOKUP(F49,[37]Sheet1!$A$16:$B$42,2,0)</f>
        <v>84099949</v>
      </c>
      <c r="AA49" s="332"/>
      <c r="AB49" s="332"/>
      <c r="AC49" s="332"/>
    </row>
    <row r="50" spans="1:29" s="333" customFormat="1" ht="25.35" customHeight="1">
      <c r="C50" s="394">
        <v>19</v>
      </c>
      <c r="D50" s="450" t="s">
        <v>177</v>
      </c>
      <c r="E50" s="462"/>
      <c r="F50" s="450" t="s">
        <v>169</v>
      </c>
      <c r="G50" s="451"/>
      <c r="H50" s="395">
        <v>864</v>
      </c>
      <c r="I50" s="396" t="s">
        <v>18</v>
      </c>
      <c r="J50" s="465">
        <v>5.0895000000000001</v>
      </c>
      <c r="K50" s="466"/>
      <c r="L50" s="455">
        <f>ROUND(H50*J50,2)</f>
        <v>4397.33</v>
      </c>
      <c r="M50" s="456"/>
      <c r="N50" s="327"/>
      <c r="O50" s="328" t="str">
        <f t="shared" si="0"/>
        <v>PSED-14-311-2001</v>
      </c>
      <c r="P50" s="330"/>
      <c r="Q50" s="334"/>
      <c r="R50" s="331"/>
      <c r="S50" s="331"/>
      <c r="T50" s="331"/>
      <c r="U50" s="331"/>
      <c r="V50" s="331"/>
      <c r="W50" s="331"/>
      <c r="X50" s="331"/>
      <c r="Y50" s="331"/>
      <c r="Z50" s="313">
        <f>VLOOKUP(F50,[37]Sheet1!$A$16:$B$42,2,0)</f>
        <v>87084092</v>
      </c>
      <c r="AA50" s="332"/>
      <c r="AB50" s="332"/>
      <c r="AC50" s="332"/>
    </row>
    <row r="51" spans="1:29" s="333" customFormat="1" ht="25.35" customHeight="1">
      <c r="C51" s="394">
        <v>20</v>
      </c>
      <c r="D51" s="450" t="s">
        <v>56</v>
      </c>
      <c r="E51" s="462"/>
      <c r="F51" s="450" t="s">
        <v>185</v>
      </c>
      <c r="G51" s="451"/>
      <c r="H51" s="395">
        <v>5400</v>
      </c>
      <c r="I51" s="396" t="s">
        <v>18</v>
      </c>
      <c r="J51" s="465">
        <v>10.0906</v>
      </c>
      <c r="K51" s="466"/>
      <c r="L51" s="455">
        <f t="shared" si="1"/>
        <v>54489.24</v>
      </c>
      <c r="M51" s="456"/>
      <c r="N51" s="327"/>
      <c r="O51" s="328" t="str">
        <f t="shared" si="0"/>
        <v>FZV2-21-101-2001</v>
      </c>
      <c r="P51" s="330"/>
      <c r="Q51" s="334"/>
      <c r="R51" s="331"/>
      <c r="S51" s="331"/>
      <c r="T51" s="331"/>
      <c r="U51" s="331"/>
      <c r="V51" s="331"/>
      <c r="W51" s="331"/>
      <c r="X51" s="331"/>
      <c r="Y51" s="331"/>
      <c r="Z51" s="313">
        <f>VLOOKUP(F51,[37]Sheet1!$A$16:$B$42,2,0)</f>
        <v>87084092</v>
      </c>
      <c r="AA51" s="332"/>
      <c r="AB51" s="332"/>
      <c r="AC51" s="332"/>
    </row>
    <row r="52" spans="1:29" s="333" customFormat="1" ht="25.35" customHeight="1">
      <c r="C52" s="394">
        <v>21</v>
      </c>
      <c r="D52" s="450" t="s">
        <v>55</v>
      </c>
      <c r="E52" s="462"/>
      <c r="F52" s="450" t="s">
        <v>186</v>
      </c>
      <c r="G52" s="451"/>
      <c r="H52" s="395">
        <v>5346</v>
      </c>
      <c r="I52" s="396" t="s">
        <v>18</v>
      </c>
      <c r="J52" s="465">
        <v>10.478999999999999</v>
      </c>
      <c r="K52" s="466"/>
      <c r="L52" s="455">
        <f t="shared" si="1"/>
        <v>56020.73</v>
      </c>
      <c r="M52" s="456"/>
      <c r="N52" s="327"/>
      <c r="O52" s="328" t="str">
        <f t="shared" si="0"/>
        <v>FZV2-21-111-2001</v>
      </c>
      <c r="P52" s="330"/>
      <c r="Q52" s="334"/>
      <c r="R52" s="331"/>
      <c r="S52" s="331"/>
      <c r="T52" s="331"/>
      <c r="U52" s="331"/>
      <c r="V52" s="331"/>
      <c r="W52" s="331"/>
      <c r="X52" s="331"/>
      <c r="Y52" s="331"/>
      <c r="Z52" s="313">
        <f>VLOOKUP(F52,[37]Sheet1!$A$16:$B$42,2,0)</f>
        <v>87084092</v>
      </c>
      <c r="AA52" s="332"/>
      <c r="AB52" s="332"/>
      <c r="AC52" s="332"/>
    </row>
    <row r="53" spans="1:29" s="333" customFormat="1" ht="25.35" customHeight="1">
      <c r="C53" s="394">
        <v>22</v>
      </c>
      <c r="D53" s="450" t="s">
        <v>57</v>
      </c>
      <c r="E53" s="462"/>
      <c r="F53" s="450" t="s">
        <v>187</v>
      </c>
      <c r="G53" s="451"/>
      <c r="H53" s="395">
        <v>5832</v>
      </c>
      <c r="I53" s="396" t="s">
        <v>18</v>
      </c>
      <c r="J53" s="465">
        <v>9.5891999999999999</v>
      </c>
      <c r="K53" s="466"/>
      <c r="L53" s="455">
        <f t="shared" si="1"/>
        <v>55924.21</v>
      </c>
      <c r="M53" s="456"/>
      <c r="N53" s="327"/>
      <c r="O53" s="328" t="str">
        <f t="shared" si="0"/>
        <v>FZV2-21-119-2001</v>
      </c>
      <c r="P53" s="330"/>
      <c r="Q53" s="334"/>
      <c r="R53" s="331"/>
      <c r="S53" s="331"/>
      <c r="T53" s="331"/>
      <c r="U53" s="331"/>
      <c r="V53" s="331"/>
      <c r="W53" s="331"/>
      <c r="X53" s="331"/>
      <c r="Y53" s="331"/>
      <c r="Z53" s="313">
        <f>VLOOKUP(F53,[37]Sheet1!$A$16:$B$42,2,0)</f>
        <v>87084092</v>
      </c>
      <c r="AA53" s="332"/>
      <c r="AB53" s="332"/>
      <c r="AC53" s="332"/>
    </row>
    <row r="54" spans="1:29" s="333" customFormat="1" ht="25.35" customHeight="1">
      <c r="C54" s="394">
        <v>23</v>
      </c>
      <c r="D54" s="450" t="s">
        <v>68</v>
      </c>
      <c r="E54" s="462"/>
      <c r="F54" s="450" t="s">
        <v>180</v>
      </c>
      <c r="G54" s="451"/>
      <c r="H54" s="395">
        <v>1134</v>
      </c>
      <c r="I54" s="396" t="s">
        <v>18</v>
      </c>
      <c r="J54" s="465">
        <v>22.797499999999999</v>
      </c>
      <c r="K54" s="466"/>
      <c r="L54" s="455">
        <f t="shared" si="1"/>
        <v>25852.37</v>
      </c>
      <c r="M54" s="456"/>
      <c r="N54" s="327"/>
      <c r="O54" s="328" t="str">
        <f t="shared" si="0"/>
        <v>FZV1-19-4JY-2001</v>
      </c>
      <c r="P54" s="330"/>
      <c r="Q54" s="334"/>
      <c r="R54" s="331"/>
      <c r="S54" s="331"/>
      <c r="T54" s="331"/>
      <c r="U54" s="331"/>
      <c r="V54" s="331"/>
      <c r="W54" s="331"/>
      <c r="X54" s="331"/>
      <c r="Y54" s="331"/>
      <c r="Z54" s="313">
        <f>VLOOKUP(F54,[37]Sheet1!$A$16:$B$42,2,0)</f>
        <v>87084092</v>
      </c>
      <c r="AA54" s="332"/>
      <c r="AB54" s="332"/>
      <c r="AC54" s="332"/>
    </row>
    <row r="55" spans="1:29" s="333" customFormat="1" ht="25.35" customHeight="1">
      <c r="C55" s="394">
        <v>24</v>
      </c>
      <c r="D55" s="450" t="s">
        <v>68</v>
      </c>
      <c r="E55" s="462"/>
      <c r="F55" s="450" t="s">
        <v>181</v>
      </c>
      <c r="G55" s="451"/>
      <c r="H55" s="395">
        <v>2754</v>
      </c>
      <c r="I55" s="396" t="s">
        <v>18</v>
      </c>
      <c r="J55" s="465">
        <v>22.797499999999999</v>
      </c>
      <c r="K55" s="466"/>
      <c r="L55" s="455">
        <f t="shared" si="1"/>
        <v>62784.32</v>
      </c>
      <c r="M55" s="456"/>
      <c r="N55" s="327"/>
      <c r="O55" s="328" t="str">
        <f t="shared" si="0"/>
        <v>FZVS-19-4JY-2001</v>
      </c>
      <c r="P55" s="330"/>
      <c r="Q55" s="334"/>
      <c r="R55" s="331"/>
      <c r="S55" s="331"/>
      <c r="T55" s="331"/>
      <c r="U55" s="331"/>
      <c r="V55" s="331"/>
      <c r="W55" s="331"/>
      <c r="X55" s="331"/>
      <c r="Y55" s="331"/>
      <c r="Z55" s="313">
        <f>VLOOKUP(F55,[37]Sheet1!$A$16:$B$42,2,0)</f>
        <v>87084092</v>
      </c>
      <c r="AA55" s="332"/>
      <c r="AB55" s="332"/>
      <c r="AC55" s="332"/>
    </row>
    <row r="56" spans="1:29" s="36" customFormat="1" ht="25.35" customHeight="1" thickBot="1">
      <c r="C56" s="502" t="s">
        <v>329</v>
      </c>
      <c r="D56" s="503"/>
      <c r="E56" s="503"/>
      <c r="F56" s="503"/>
      <c r="G56" s="504"/>
      <c r="H56" s="397">
        <f>SUM(H26:H55)</f>
        <v>76032</v>
      </c>
      <c r="I56" s="494"/>
      <c r="J56" s="495"/>
      <c r="K56" s="496"/>
      <c r="L56" s="497">
        <f>ROUNDUP(SUBTOTAL(9,L26:M55),2)</f>
        <v>558181.72</v>
      </c>
      <c r="M56" s="498"/>
      <c r="N56" s="140"/>
      <c r="O56" s="114"/>
      <c r="Q56" s="165">
        <f>L56</f>
        <v>558181.72</v>
      </c>
    </row>
    <row r="57" spans="1:29" s="36" customFormat="1" ht="39" customHeight="1" thickBot="1">
      <c r="C57" s="505" t="s">
        <v>52</v>
      </c>
      <c r="D57" s="506"/>
      <c r="E57" s="499" t="s">
        <v>341</v>
      </c>
      <c r="F57" s="500"/>
      <c r="G57" s="500"/>
      <c r="H57" s="500"/>
      <c r="I57" s="500"/>
      <c r="J57" s="500"/>
      <c r="K57" s="500"/>
      <c r="L57" s="500"/>
      <c r="M57" s="501"/>
      <c r="N57" s="141"/>
      <c r="O57" s="108">
        <v>27459</v>
      </c>
      <c r="P57" s="106"/>
      <c r="S57" s="36" t="s">
        <v>93</v>
      </c>
      <c r="U57" s="97">
        <f>SUM(U27:U34)</f>
        <v>0</v>
      </c>
    </row>
    <row r="58" spans="1:29" s="36" customFormat="1" ht="5.25" customHeight="1">
      <c r="C58" s="46"/>
      <c r="D58" s="46"/>
      <c r="E58" s="47"/>
      <c r="F58" s="47"/>
      <c r="G58" s="47"/>
      <c r="H58" s="47"/>
      <c r="I58" s="47"/>
      <c r="J58" s="47"/>
      <c r="K58" s="47"/>
      <c r="L58" s="47"/>
      <c r="M58" s="47"/>
      <c r="N58" s="47"/>
      <c r="P58" s="36">
        <f>G61+G62+G63/18*7</f>
        <v>0</v>
      </c>
      <c r="S58" s="36" t="s">
        <v>94</v>
      </c>
      <c r="U58" s="97" t="e">
        <f>#REF!</f>
        <v>#REF!</v>
      </c>
    </row>
    <row r="59" spans="1:29" s="320" customFormat="1" ht="26.1" customHeight="1" thickBot="1">
      <c r="C59" s="469" t="s">
        <v>72</v>
      </c>
      <c r="D59" s="469"/>
      <c r="E59" s="469"/>
      <c r="F59" s="469"/>
      <c r="G59" s="469"/>
      <c r="H59" s="469"/>
      <c r="I59" s="469"/>
      <c r="J59" s="469"/>
      <c r="K59" s="469"/>
      <c r="L59" s="469"/>
      <c r="M59" s="469"/>
      <c r="N59" s="321"/>
      <c r="O59" s="322"/>
      <c r="P59" s="320" t="e">
        <f>G63/18*11+G64+#REF!+#REF!/37*3</f>
        <v>#REF!</v>
      </c>
      <c r="S59" s="320" t="s">
        <v>98</v>
      </c>
      <c r="U59" s="323" t="e">
        <f>U57+U58</f>
        <v>#REF!</v>
      </c>
    </row>
    <row r="60" spans="1:29" s="36" customFormat="1" ht="50.1" customHeight="1">
      <c r="C60" s="414" t="s">
        <v>39</v>
      </c>
      <c r="D60" s="470" t="s">
        <v>40</v>
      </c>
      <c r="E60" s="471"/>
      <c r="F60" s="470" t="s">
        <v>41</v>
      </c>
      <c r="G60" s="477"/>
      <c r="H60" s="417" t="s">
        <v>324</v>
      </c>
      <c r="I60" s="415" t="s">
        <v>79</v>
      </c>
      <c r="J60" s="470" t="s">
        <v>73</v>
      </c>
      <c r="K60" s="477"/>
      <c r="L60" s="417" t="s">
        <v>44</v>
      </c>
      <c r="M60" s="418" t="s">
        <v>45</v>
      </c>
      <c r="N60" s="142"/>
      <c r="O60" s="42" t="s">
        <v>113</v>
      </c>
      <c r="P60" s="117" t="s">
        <v>114</v>
      </c>
      <c r="Q60" s="105"/>
      <c r="R60" s="36" t="s">
        <v>71</v>
      </c>
      <c r="S60" s="36" t="s">
        <v>126</v>
      </c>
      <c r="T60" s="36" t="s">
        <v>127</v>
      </c>
      <c r="U60" s="36" t="s">
        <v>128</v>
      </c>
      <c r="V60" s="36" t="s">
        <v>129</v>
      </c>
      <c r="W60" s="36" t="s">
        <v>156</v>
      </c>
      <c r="Y60" s="393" t="s">
        <v>326</v>
      </c>
      <c r="Z60" s="42" t="s">
        <v>97</v>
      </c>
    </row>
    <row r="61" spans="1:29" s="84" customFormat="1" ht="26.1" customHeight="1">
      <c r="A61" s="102"/>
      <c r="B61" s="102"/>
      <c r="C61" s="398">
        <f t="shared" ref="C61:D90" si="2">C26</f>
        <v>1</v>
      </c>
      <c r="D61" s="444" t="str">
        <f t="shared" si="2"/>
        <v>BODY-CONT SOL</v>
      </c>
      <c r="E61" s="445"/>
      <c r="F61" s="450" t="str">
        <f t="shared" ref="F61:F90" si="3">F26</f>
        <v>FZA1-21-101</v>
      </c>
      <c r="G61" s="451"/>
      <c r="H61" s="399">
        <f t="shared" ref="H61:H90" si="4">H26</f>
        <v>2592</v>
      </c>
      <c r="I61" s="400">
        <f>H61/O61</f>
        <v>12</v>
      </c>
      <c r="J61" s="444" t="s">
        <v>115</v>
      </c>
      <c r="K61" s="445"/>
      <c r="L61" s="401">
        <f>+ROUND(H61*P61,2)</f>
        <v>3680.64</v>
      </c>
      <c r="M61" s="406">
        <f>+ROUND(Z61,2)</f>
        <v>4402.72</v>
      </c>
      <c r="N61" s="143" t="s">
        <v>295</v>
      </c>
      <c r="O61" s="102">
        <v>216</v>
      </c>
      <c r="P61" s="283">
        <v>1.42</v>
      </c>
      <c r="Q61" s="392">
        <f>1.075*1.075*0.905*I61</f>
        <v>12.550087499999998</v>
      </c>
      <c r="R61" s="248">
        <f>ROUND(Q61,2)</f>
        <v>12.55</v>
      </c>
      <c r="S61" s="131">
        <f>H61</f>
        <v>2592</v>
      </c>
      <c r="T61" s="104">
        <f>+I61</f>
        <v>12</v>
      </c>
      <c r="U61" s="104">
        <f>+L61/H61</f>
        <v>1.42</v>
      </c>
      <c r="V61" s="132">
        <f>+M61/H61</f>
        <v>1.6985802469135804</v>
      </c>
      <c r="W61" s="132">
        <f>+M61/I61</f>
        <v>366.89333333333337</v>
      </c>
      <c r="X61" s="132">
        <f>+Q61/I61</f>
        <v>1.0458406249999999</v>
      </c>
      <c r="Y61" s="192">
        <f>(25.53+0.83*27+0.1*27+0.093*27+0.04*162+0.002*136+0.09*3)*I61</f>
        <v>722.07600000000002</v>
      </c>
      <c r="Z61" s="192">
        <f>+L61+Y61</f>
        <v>4402.7160000000003</v>
      </c>
      <c r="AA61" s="84">
        <f t="shared" ref="AA61:AA91" si="5">+G61/H61</f>
        <v>0</v>
      </c>
      <c r="AB61" s="84">
        <f>+O61-AA61</f>
        <v>216</v>
      </c>
    </row>
    <row r="62" spans="1:29" s="84" customFormat="1" ht="26.1" customHeight="1">
      <c r="A62" s="102"/>
      <c r="B62" s="102"/>
      <c r="C62" s="398">
        <f t="shared" si="2"/>
        <v>2</v>
      </c>
      <c r="D62" s="444" t="str">
        <f t="shared" si="2"/>
        <v>BODY-MAIN CONT</v>
      </c>
      <c r="E62" s="445"/>
      <c r="F62" s="450" t="str">
        <f t="shared" si="3"/>
        <v>FZA1-21-111</v>
      </c>
      <c r="G62" s="451"/>
      <c r="H62" s="399">
        <f t="shared" si="4"/>
        <v>2079</v>
      </c>
      <c r="I62" s="400">
        <f t="shared" ref="I62:I90" si="6">H62/O62</f>
        <v>7</v>
      </c>
      <c r="J62" s="444" t="s">
        <v>149</v>
      </c>
      <c r="K62" s="445"/>
      <c r="L62" s="401">
        <f t="shared" ref="L62:L90" si="7">+ROUND(H62*P62,2)</f>
        <v>3162.16</v>
      </c>
      <c r="M62" s="406">
        <f>+ROUND(Z62,2)</f>
        <v>3583.37</v>
      </c>
      <c r="N62" s="143" t="s">
        <v>295</v>
      </c>
      <c r="O62" s="36">
        <v>297</v>
      </c>
      <c r="P62" s="283">
        <v>1.5209999999999999</v>
      </c>
      <c r="Q62" s="102">
        <f>1.08*1.08*0.905*I62</f>
        <v>7.3891440000000008</v>
      </c>
      <c r="R62" s="248">
        <f t="shared" ref="R62:R89" si="8">ROUND(Q62,2)</f>
        <v>7.39</v>
      </c>
      <c r="S62" s="131">
        <f t="shared" ref="S62:S90" si="9">H62</f>
        <v>2079</v>
      </c>
      <c r="T62" s="104">
        <f t="shared" ref="T62:T90" si="10">+I62</f>
        <v>7</v>
      </c>
      <c r="U62" s="104">
        <f t="shared" ref="U62:U78" si="11">+L62/H62</f>
        <v>1.5210004810004809</v>
      </c>
      <c r="V62" s="132">
        <f t="shared" ref="V62:V90" si="12">+M62/H62</f>
        <v>1.7236026936026936</v>
      </c>
      <c r="W62" s="132">
        <f>+M62/I62</f>
        <v>511.90999999999997</v>
      </c>
      <c r="X62" s="132">
        <f t="shared" ref="X62:X90" si="13">+Q62/I62</f>
        <v>1.0555920000000001</v>
      </c>
      <c r="Y62" s="192">
        <f>(25.53+0.83*27+0.1*27+0.093*27+0.04*162+0.002*136+0.09*3)*I62</f>
        <v>421.21100000000001</v>
      </c>
      <c r="Z62" s="192">
        <f t="shared" ref="Z62:Z90" si="14">+L62+Y62</f>
        <v>3583.3710000000001</v>
      </c>
      <c r="AA62" s="102">
        <f t="shared" si="5"/>
        <v>0</v>
      </c>
      <c r="AB62" s="102">
        <f t="shared" ref="AB62:AB90" si="15">+O62-AA62</f>
        <v>297</v>
      </c>
    </row>
    <row r="63" spans="1:29" s="84" customFormat="1" ht="26.1" customHeight="1">
      <c r="A63" s="102"/>
      <c r="B63" s="102"/>
      <c r="C63" s="398">
        <f t="shared" si="2"/>
        <v>3</v>
      </c>
      <c r="D63" s="444" t="str">
        <f t="shared" si="2"/>
        <v>BODY-CONT UPPER</v>
      </c>
      <c r="E63" s="445"/>
      <c r="F63" s="450" t="str">
        <f t="shared" si="3"/>
        <v>FZA1-21-119</v>
      </c>
      <c r="G63" s="451"/>
      <c r="H63" s="399">
        <f t="shared" si="4"/>
        <v>2268</v>
      </c>
      <c r="I63" s="400">
        <f t="shared" si="6"/>
        <v>7</v>
      </c>
      <c r="J63" s="444" t="s">
        <v>115</v>
      </c>
      <c r="K63" s="445"/>
      <c r="L63" s="401">
        <f t="shared" si="7"/>
        <v>2948.4</v>
      </c>
      <c r="M63" s="406">
        <f>+ROUND(Z63,2)</f>
        <v>3369.61</v>
      </c>
      <c r="N63" s="143" t="s">
        <v>295</v>
      </c>
      <c r="O63" s="36">
        <v>324</v>
      </c>
      <c r="P63" s="283">
        <v>1.3</v>
      </c>
      <c r="Q63" s="102">
        <f>1.075*1.075*0.905*I63</f>
        <v>7.3208843749999986</v>
      </c>
      <c r="R63" s="248">
        <f t="shared" si="8"/>
        <v>7.32</v>
      </c>
      <c r="S63" s="131">
        <f t="shared" si="9"/>
        <v>2268</v>
      </c>
      <c r="T63" s="104">
        <f t="shared" si="10"/>
        <v>7</v>
      </c>
      <c r="U63" s="104">
        <f t="shared" si="11"/>
        <v>1.3</v>
      </c>
      <c r="V63" s="132">
        <f t="shared" si="12"/>
        <v>1.4857186948853616</v>
      </c>
      <c r="W63" s="132">
        <f t="shared" ref="W63:W90" si="16">+M63/I63</f>
        <v>481.37285714285719</v>
      </c>
      <c r="X63" s="132">
        <f t="shared" si="13"/>
        <v>1.0458406249999999</v>
      </c>
      <c r="Y63" s="192">
        <f>(25.53+0.83*27+0.1*27+0.093*27+0.04*162+0.002*136+0.09*3)*I63</f>
        <v>421.21100000000001</v>
      </c>
      <c r="Z63" s="192">
        <f t="shared" si="14"/>
        <v>3369.6109999999999</v>
      </c>
      <c r="AA63" s="102">
        <f t="shared" si="5"/>
        <v>0</v>
      </c>
      <c r="AB63" s="102">
        <f t="shared" si="15"/>
        <v>324</v>
      </c>
    </row>
    <row r="64" spans="1:29" s="36" customFormat="1" ht="26.1" customHeight="1">
      <c r="C64" s="398">
        <f t="shared" si="2"/>
        <v>4</v>
      </c>
      <c r="D64" s="444" t="str">
        <f t="shared" si="2"/>
        <v>HSG-BRAKE</v>
      </c>
      <c r="E64" s="445"/>
      <c r="F64" s="450" t="str">
        <f t="shared" si="3"/>
        <v>FZA1-19-3P3</v>
      </c>
      <c r="G64" s="451"/>
      <c r="H64" s="399">
        <f t="shared" si="4"/>
        <v>6720</v>
      </c>
      <c r="I64" s="400">
        <f t="shared" si="6"/>
        <v>14</v>
      </c>
      <c r="J64" s="490" t="s">
        <v>105</v>
      </c>
      <c r="K64" s="491"/>
      <c r="L64" s="401">
        <f t="shared" si="7"/>
        <v>2688</v>
      </c>
      <c r="M64" s="406">
        <f>ROUND(11.75*I64+I64*48*4.2,2)</f>
        <v>2986.9</v>
      </c>
      <c r="N64" s="143" t="s">
        <v>296</v>
      </c>
      <c r="O64" s="36">
        <v>480</v>
      </c>
      <c r="P64" s="283">
        <v>0.4</v>
      </c>
      <c r="Q64" s="102">
        <f>1.075*1.075*0.95*I64</f>
        <v>15.369812499999997</v>
      </c>
      <c r="R64" s="248">
        <f t="shared" si="8"/>
        <v>15.37</v>
      </c>
      <c r="S64" s="131">
        <f t="shared" si="9"/>
        <v>6720</v>
      </c>
      <c r="T64" s="104">
        <f t="shared" si="10"/>
        <v>14</v>
      </c>
      <c r="U64" s="104">
        <f t="shared" si="11"/>
        <v>0.4</v>
      </c>
      <c r="V64" s="132">
        <f t="shared" si="12"/>
        <v>0.4444791666666667</v>
      </c>
      <c r="W64" s="132">
        <f t="shared" si="16"/>
        <v>213.35</v>
      </c>
      <c r="X64" s="132">
        <f t="shared" si="13"/>
        <v>1.0978437499999998</v>
      </c>
      <c r="Y64" s="192">
        <f t="shared" ref="Y64:Y90" si="17">(25.53+0.83*27+0.1*27+0.093*27+0.04*162+0.002*136+0.09*3)*I64</f>
        <v>842.42200000000003</v>
      </c>
      <c r="Z64" s="192">
        <f t="shared" si="14"/>
        <v>3530.422</v>
      </c>
      <c r="AA64" s="102">
        <f t="shared" si="5"/>
        <v>0</v>
      </c>
      <c r="AB64" s="102">
        <f t="shared" si="15"/>
        <v>480</v>
      </c>
    </row>
    <row r="65" spans="1:28" s="36" customFormat="1" ht="26.1" hidden="1" customHeight="1">
      <c r="C65" s="398">
        <f t="shared" si="2"/>
        <v>0</v>
      </c>
      <c r="D65" s="444" t="str">
        <f t="shared" si="2"/>
        <v>COVER and SLEEVE ASSY</v>
      </c>
      <c r="E65" s="445"/>
      <c r="F65" s="450" t="str">
        <f t="shared" si="3"/>
        <v>FZA1-19-4JYA</v>
      </c>
      <c r="G65" s="451"/>
      <c r="H65" s="399">
        <f t="shared" si="4"/>
        <v>0</v>
      </c>
      <c r="I65" s="400">
        <f t="shared" si="6"/>
        <v>0</v>
      </c>
      <c r="J65" s="444"/>
      <c r="K65" s="445"/>
      <c r="L65" s="401">
        <f t="shared" si="7"/>
        <v>0</v>
      </c>
      <c r="M65" s="406"/>
      <c r="N65" s="143"/>
      <c r="O65" s="36">
        <v>81</v>
      </c>
      <c r="P65" s="283"/>
      <c r="Q65" s="102"/>
      <c r="R65" s="248">
        <f t="shared" si="8"/>
        <v>0</v>
      </c>
      <c r="S65" s="131">
        <f t="shared" si="9"/>
        <v>0</v>
      </c>
      <c r="T65" s="104">
        <f t="shared" si="10"/>
        <v>0</v>
      </c>
      <c r="U65" s="104" t="e">
        <f t="shared" si="11"/>
        <v>#DIV/0!</v>
      </c>
      <c r="V65" s="132" t="e">
        <f t="shared" si="12"/>
        <v>#DIV/0!</v>
      </c>
      <c r="W65" s="132" t="e">
        <f t="shared" si="16"/>
        <v>#DIV/0!</v>
      </c>
      <c r="X65" s="132" t="e">
        <f t="shared" si="13"/>
        <v>#DIV/0!</v>
      </c>
      <c r="Y65" s="192">
        <f t="shared" si="17"/>
        <v>0</v>
      </c>
      <c r="Z65" s="192">
        <f t="shared" si="14"/>
        <v>0</v>
      </c>
      <c r="AA65" s="102" t="e">
        <f t="shared" si="5"/>
        <v>#DIV/0!</v>
      </c>
      <c r="AB65" s="102" t="e">
        <f t="shared" si="15"/>
        <v>#DIV/0!</v>
      </c>
    </row>
    <row r="66" spans="1:28" s="36" customFormat="1" ht="26.1" customHeight="1">
      <c r="C66" s="398">
        <f t="shared" si="2"/>
        <v>5</v>
      </c>
      <c r="D66" s="444" t="str">
        <f t="shared" si="2"/>
        <v>COVER and SLEEVE ASSY</v>
      </c>
      <c r="E66" s="445"/>
      <c r="F66" s="450" t="str">
        <f t="shared" si="3"/>
        <v>FZA2-19-4JYA</v>
      </c>
      <c r="G66" s="451"/>
      <c r="H66" s="399">
        <f t="shared" si="4"/>
        <v>2187</v>
      </c>
      <c r="I66" s="400">
        <f t="shared" si="6"/>
        <v>27</v>
      </c>
      <c r="J66" s="444" t="s">
        <v>115</v>
      </c>
      <c r="K66" s="445"/>
      <c r="L66" s="401">
        <f t="shared" si="7"/>
        <v>4917.84</v>
      </c>
      <c r="M66" s="406">
        <f>+ROUND(Z66,2)</f>
        <v>6542.51</v>
      </c>
      <c r="N66" s="143" t="s">
        <v>296</v>
      </c>
      <c r="O66" s="36">
        <v>81</v>
      </c>
      <c r="P66" s="283">
        <v>2.2486700000000002</v>
      </c>
      <c r="Q66" s="102">
        <f>1.075*1.075*0.905*I66</f>
        <v>28.237696874999997</v>
      </c>
      <c r="R66" s="248">
        <f t="shared" si="8"/>
        <v>28.24</v>
      </c>
      <c r="S66" s="131">
        <f t="shared" si="9"/>
        <v>2187</v>
      </c>
      <c r="T66" s="104">
        <f t="shared" si="10"/>
        <v>27</v>
      </c>
      <c r="U66" s="104">
        <f t="shared" si="11"/>
        <v>2.2486694101508915</v>
      </c>
      <c r="V66" s="132">
        <f t="shared" si="12"/>
        <v>2.9915454961133974</v>
      </c>
      <c r="W66" s="132">
        <f t="shared" si="16"/>
        <v>242.31518518518519</v>
      </c>
      <c r="X66" s="132">
        <f t="shared" si="13"/>
        <v>1.0458406249999999</v>
      </c>
      <c r="Y66" s="192">
        <f t="shared" si="17"/>
        <v>1624.671</v>
      </c>
      <c r="Z66" s="192">
        <f t="shared" si="14"/>
        <v>6542.5110000000004</v>
      </c>
      <c r="AA66" s="102">
        <f t="shared" si="5"/>
        <v>0</v>
      </c>
      <c r="AB66" s="102"/>
    </row>
    <row r="67" spans="1:28" s="84" customFormat="1" ht="26.1" customHeight="1">
      <c r="A67" s="102"/>
      <c r="B67" s="102"/>
      <c r="C67" s="398">
        <f t="shared" si="2"/>
        <v>6</v>
      </c>
      <c r="D67" s="444" t="str">
        <f t="shared" si="2"/>
        <v>BODY-CONT SOL</v>
      </c>
      <c r="E67" s="445"/>
      <c r="F67" s="450" t="str">
        <f t="shared" si="3"/>
        <v>FZB1-21-101</v>
      </c>
      <c r="G67" s="451"/>
      <c r="H67" s="399">
        <f t="shared" si="4"/>
        <v>1458</v>
      </c>
      <c r="I67" s="400">
        <f t="shared" si="6"/>
        <v>6</v>
      </c>
      <c r="J67" s="444" t="s">
        <v>115</v>
      </c>
      <c r="K67" s="445"/>
      <c r="L67" s="401">
        <f t="shared" si="7"/>
        <v>1889.57</v>
      </c>
      <c r="M67" s="406">
        <f>+ROUND(Z67,2)</f>
        <v>2250.61</v>
      </c>
      <c r="N67" s="143" t="s">
        <v>295</v>
      </c>
      <c r="O67" s="36">
        <v>243</v>
      </c>
      <c r="P67" s="283">
        <v>1.296</v>
      </c>
      <c r="Q67" s="102">
        <f>1.075*1.075*0.905*I67</f>
        <v>6.2750437499999991</v>
      </c>
      <c r="R67" s="248">
        <f t="shared" si="8"/>
        <v>6.28</v>
      </c>
      <c r="S67" s="131">
        <f t="shared" si="9"/>
        <v>1458</v>
      </c>
      <c r="T67" s="104">
        <f t="shared" si="10"/>
        <v>6</v>
      </c>
      <c r="U67" s="104">
        <f t="shared" si="11"/>
        <v>1.2960013717421124</v>
      </c>
      <c r="V67" s="132">
        <f t="shared" si="12"/>
        <v>1.5436282578875173</v>
      </c>
      <c r="W67" s="132">
        <f t="shared" si="16"/>
        <v>375.10166666666669</v>
      </c>
      <c r="X67" s="132">
        <f t="shared" si="13"/>
        <v>1.0458406249999999</v>
      </c>
      <c r="Y67" s="192">
        <f t="shared" si="17"/>
        <v>361.03800000000001</v>
      </c>
      <c r="Z67" s="192">
        <f t="shared" si="14"/>
        <v>2250.6080000000002</v>
      </c>
      <c r="AA67" s="102">
        <f t="shared" si="5"/>
        <v>0</v>
      </c>
      <c r="AB67" s="102">
        <f t="shared" si="15"/>
        <v>243</v>
      </c>
    </row>
    <row r="68" spans="1:28" s="84" customFormat="1" ht="24" customHeight="1">
      <c r="A68" s="102"/>
      <c r="B68" s="102"/>
      <c r="C68" s="398">
        <f t="shared" si="2"/>
        <v>7</v>
      </c>
      <c r="D68" s="444" t="str">
        <f t="shared" si="2"/>
        <v>BODY-MAIN CONT</v>
      </c>
      <c r="E68" s="445"/>
      <c r="F68" s="450" t="str">
        <f t="shared" si="3"/>
        <v>FZB1-21-111</v>
      </c>
      <c r="G68" s="451"/>
      <c r="H68" s="399">
        <f t="shared" si="4"/>
        <v>1890</v>
      </c>
      <c r="I68" s="400">
        <f t="shared" si="6"/>
        <v>7</v>
      </c>
      <c r="J68" s="444" t="s">
        <v>115</v>
      </c>
      <c r="K68" s="445"/>
      <c r="L68" s="401">
        <f t="shared" si="7"/>
        <v>2778.3</v>
      </c>
      <c r="M68" s="406">
        <f>+ROUND(Z68,2)</f>
        <v>3199.51</v>
      </c>
      <c r="N68" s="143" t="s">
        <v>295</v>
      </c>
      <c r="O68" s="36">
        <v>270</v>
      </c>
      <c r="P68" s="283">
        <v>1.47</v>
      </c>
      <c r="Q68" s="102">
        <f>1.075*1.075*0.95*I68</f>
        <v>7.6849062499999983</v>
      </c>
      <c r="R68" s="248">
        <f t="shared" si="8"/>
        <v>7.68</v>
      </c>
      <c r="S68" s="131">
        <f t="shared" si="9"/>
        <v>1890</v>
      </c>
      <c r="T68" s="104">
        <f t="shared" si="10"/>
        <v>7</v>
      </c>
      <c r="U68" s="104">
        <f t="shared" si="11"/>
        <v>1.4700000000000002</v>
      </c>
      <c r="V68" s="132">
        <f t="shared" si="12"/>
        <v>1.6928624338624341</v>
      </c>
      <c r="W68" s="132">
        <f t="shared" si="16"/>
        <v>457.07285714285717</v>
      </c>
      <c r="X68" s="132">
        <f t="shared" si="13"/>
        <v>1.0978437499999998</v>
      </c>
      <c r="Y68" s="192">
        <f t="shared" si="17"/>
        <v>421.21100000000001</v>
      </c>
      <c r="Z68" s="192">
        <f t="shared" si="14"/>
        <v>3199.5110000000004</v>
      </c>
      <c r="AA68" s="102">
        <f t="shared" si="5"/>
        <v>0</v>
      </c>
      <c r="AB68" s="102">
        <f t="shared" si="15"/>
        <v>270</v>
      </c>
    </row>
    <row r="69" spans="1:28" s="84" customFormat="1" ht="26.1" customHeight="1">
      <c r="A69" s="102"/>
      <c r="B69" s="102"/>
      <c r="C69" s="398">
        <f t="shared" si="2"/>
        <v>8</v>
      </c>
      <c r="D69" s="444" t="str">
        <f t="shared" si="2"/>
        <v>BODY-CONT UPPER</v>
      </c>
      <c r="E69" s="445"/>
      <c r="F69" s="450" t="str">
        <f t="shared" si="3"/>
        <v>FZB1-21-119</v>
      </c>
      <c r="G69" s="451"/>
      <c r="H69" s="399">
        <f t="shared" si="4"/>
        <v>918</v>
      </c>
      <c r="I69" s="400">
        <f t="shared" si="6"/>
        <v>1</v>
      </c>
      <c r="J69" s="444" t="s">
        <v>115</v>
      </c>
      <c r="K69" s="445"/>
      <c r="L69" s="401">
        <f t="shared" si="7"/>
        <v>444.31</v>
      </c>
      <c r="M69" s="406">
        <f>+ROUND(Z69,2)</f>
        <v>504.48</v>
      </c>
      <c r="N69" s="143" t="s">
        <v>295</v>
      </c>
      <c r="O69" s="36">
        <v>918</v>
      </c>
      <c r="P69" s="283">
        <v>0.48399999999999999</v>
      </c>
      <c r="Q69" s="102">
        <f>1.075*1.075*0.95*I69</f>
        <v>1.0978437499999998</v>
      </c>
      <c r="R69" s="248">
        <f t="shared" si="8"/>
        <v>1.1000000000000001</v>
      </c>
      <c r="S69" s="131">
        <f t="shared" si="9"/>
        <v>918</v>
      </c>
      <c r="T69" s="104">
        <f t="shared" si="10"/>
        <v>1</v>
      </c>
      <c r="U69" s="104">
        <f t="shared" si="11"/>
        <v>0.48399782135076252</v>
      </c>
      <c r="V69" s="132">
        <f t="shared" si="12"/>
        <v>0.5495424836601307</v>
      </c>
      <c r="W69" s="132">
        <f t="shared" si="16"/>
        <v>504.48</v>
      </c>
      <c r="X69" s="132">
        <f t="shared" si="13"/>
        <v>1.0978437499999998</v>
      </c>
      <c r="Y69" s="192">
        <f t="shared" si="17"/>
        <v>60.173000000000002</v>
      </c>
      <c r="Z69" s="192">
        <f t="shared" si="14"/>
        <v>504.483</v>
      </c>
      <c r="AA69" s="102">
        <f t="shared" si="5"/>
        <v>0</v>
      </c>
      <c r="AB69" s="102">
        <f t="shared" si="15"/>
        <v>918</v>
      </c>
    </row>
    <row r="70" spans="1:28" s="36" customFormat="1" ht="26.1" customHeight="1">
      <c r="C70" s="398">
        <f t="shared" si="2"/>
        <v>9</v>
      </c>
      <c r="D70" s="444" t="str">
        <f t="shared" si="2"/>
        <v>HSG-BRAKE</v>
      </c>
      <c r="E70" s="445"/>
      <c r="F70" s="450" t="str">
        <f t="shared" si="3"/>
        <v>FZA4-19-3P3</v>
      </c>
      <c r="G70" s="451"/>
      <c r="H70" s="399">
        <f t="shared" si="4"/>
        <v>1920</v>
      </c>
      <c r="I70" s="400">
        <f>H70/O70</f>
        <v>4</v>
      </c>
      <c r="J70" s="459" t="s">
        <v>109</v>
      </c>
      <c r="K70" s="459"/>
      <c r="L70" s="401">
        <f t="shared" si="7"/>
        <v>595.20000000000005</v>
      </c>
      <c r="M70" s="406">
        <f>ROUND(11.75*I70+I70*48*4.2,2)</f>
        <v>853.4</v>
      </c>
      <c r="N70" s="143" t="s">
        <v>296</v>
      </c>
      <c r="O70" s="36">
        <v>480</v>
      </c>
      <c r="P70" s="283">
        <v>0.31</v>
      </c>
      <c r="Q70" s="102">
        <f>1.075*1.075*1.1*I70</f>
        <v>5.0847499999999997</v>
      </c>
      <c r="R70" s="248">
        <f t="shared" si="8"/>
        <v>5.08</v>
      </c>
      <c r="S70" s="131">
        <f t="shared" si="9"/>
        <v>1920</v>
      </c>
      <c r="T70" s="104">
        <f t="shared" si="10"/>
        <v>4</v>
      </c>
      <c r="U70" s="104">
        <f t="shared" si="11"/>
        <v>0.31</v>
      </c>
      <c r="V70" s="132">
        <f t="shared" si="12"/>
        <v>0.44447916666666665</v>
      </c>
      <c r="W70" s="132">
        <f t="shared" si="16"/>
        <v>213.35</v>
      </c>
      <c r="X70" s="132">
        <f t="shared" si="13"/>
        <v>1.2711874999999999</v>
      </c>
      <c r="Y70" s="192">
        <f t="shared" si="17"/>
        <v>240.69200000000001</v>
      </c>
      <c r="Z70" s="192">
        <f t="shared" si="14"/>
        <v>835.89200000000005</v>
      </c>
      <c r="AA70" s="102">
        <f t="shared" si="5"/>
        <v>0</v>
      </c>
      <c r="AB70" s="102">
        <f t="shared" si="15"/>
        <v>480</v>
      </c>
    </row>
    <row r="71" spans="1:28" s="36" customFormat="1" ht="26.1" hidden="1" customHeight="1">
      <c r="C71" s="398">
        <f t="shared" si="2"/>
        <v>0</v>
      </c>
      <c r="D71" s="444" t="str">
        <f t="shared" si="2"/>
        <v>COVER and SLEEVE ASSY</v>
      </c>
      <c r="E71" s="445"/>
      <c r="F71" s="450" t="str">
        <f t="shared" si="3"/>
        <v>FZA4-19-4JYA</v>
      </c>
      <c r="G71" s="451"/>
      <c r="H71" s="399">
        <f t="shared" si="4"/>
        <v>0</v>
      </c>
      <c r="I71" s="400">
        <f t="shared" si="6"/>
        <v>0</v>
      </c>
      <c r="J71" s="444"/>
      <c r="K71" s="445"/>
      <c r="L71" s="401">
        <f t="shared" si="7"/>
        <v>0</v>
      </c>
      <c r="M71" s="406">
        <f>ROUND(11.75*I71+I71*48*4.2,2)</f>
        <v>0</v>
      </c>
      <c r="N71" s="143"/>
      <c r="O71" s="36">
        <v>81</v>
      </c>
      <c r="P71" s="283"/>
      <c r="Q71" s="102"/>
      <c r="R71" s="248">
        <f t="shared" si="8"/>
        <v>0</v>
      </c>
      <c r="S71" s="131">
        <f t="shared" si="9"/>
        <v>0</v>
      </c>
      <c r="T71" s="104">
        <f t="shared" si="10"/>
        <v>0</v>
      </c>
      <c r="U71" s="104" t="e">
        <f t="shared" si="11"/>
        <v>#DIV/0!</v>
      </c>
      <c r="V71" s="132" t="e">
        <f t="shared" si="12"/>
        <v>#DIV/0!</v>
      </c>
      <c r="W71" s="132" t="e">
        <f t="shared" si="16"/>
        <v>#DIV/0!</v>
      </c>
      <c r="X71" s="132" t="e">
        <f t="shared" si="13"/>
        <v>#DIV/0!</v>
      </c>
      <c r="Y71" s="192">
        <f t="shared" si="17"/>
        <v>0</v>
      </c>
      <c r="Z71" s="192">
        <f t="shared" si="14"/>
        <v>0</v>
      </c>
      <c r="AA71" s="102" t="e">
        <f t="shared" si="5"/>
        <v>#DIV/0!</v>
      </c>
      <c r="AB71" s="102" t="e">
        <f t="shared" si="15"/>
        <v>#DIV/0!</v>
      </c>
    </row>
    <row r="72" spans="1:28" s="36" customFormat="1" ht="26.1" customHeight="1">
      <c r="C72" s="398">
        <f t="shared" si="2"/>
        <v>10</v>
      </c>
      <c r="D72" s="444" t="str">
        <f t="shared" si="2"/>
        <v>COVER and SLEEVE ASSY</v>
      </c>
      <c r="E72" s="445"/>
      <c r="F72" s="450" t="str">
        <f t="shared" si="3"/>
        <v>FZA4-19-4JYC</v>
      </c>
      <c r="G72" s="451"/>
      <c r="H72" s="399">
        <f t="shared" si="4"/>
        <v>405</v>
      </c>
      <c r="I72" s="400">
        <f t="shared" si="6"/>
        <v>5</v>
      </c>
      <c r="J72" s="459" t="s">
        <v>109</v>
      </c>
      <c r="K72" s="459"/>
      <c r="L72" s="401">
        <f t="shared" si="7"/>
        <v>699.97</v>
      </c>
      <c r="M72" s="406">
        <f>+ROUND(Z72,2)</f>
        <v>1000.84</v>
      </c>
      <c r="N72" s="143" t="s">
        <v>296</v>
      </c>
      <c r="O72" s="36">
        <v>81</v>
      </c>
      <c r="P72" s="283">
        <v>1.7283299999999999</v>
      </c>
      <c r="Q72" s="102">
        <f>1.075*1.075*1.1*I72</f>
        <v>6.3559374999999996</v>
      </c>
      <c r="R72" s="248">
        <f t="shared" si="8"/>
        <v>6.36</v>
      </c>
      <c r="S72" s="131">
        <f t="shared" si="9"/>
        <v>405</v>
      </c>
      <c r="T72" s="104">
        <f t="shared" si="10"/>
        <v>5</v>
      </c>
      <c r="U72" s="104">
        <f t="shared" si="11"/>
        <v>1.7283209876543211</v>
      </c>
      <c r="V72" s="132">
        <f t="shared" si="12"/>
        <v>2.47120987654321</v>
      </c>
      <c r="W72" s="132">
        <f t="shared" si="16"/>
        <v>200.16800000000001</v>
      </c>
      <c r="X72" s="132">
        <f t="shared" si="13"/>
        <v>1.2711874999999999</v>
      </c>
      <c r="Y72" s="192">
        <f t="shared" si="17"/>
        <v>300.86500000000001</v>
      </c>
      <c r="Z72" s="192">
        <f t="shared" si="14"/>
        <v>1000.835</v>
      </c>
      <c r="AA72" s="102">
        <f t="shared" si="5"/>
        <v>0</v>
      </c>
      <c r="AB72" s="102">
        <f t="shared" si="15"/>
        <v>81</v>
      </c>
    </row>
    <row r="73" spans="1:28" s="52" customFormat="1" ht="26.1" customHeight="1">
      <c r="C73" s="398">
        <f t="shared" si="2"/>
        <v>11</v>
      </c>
      <c r="D73" s="444" t="str">
        <f t="shared" si="2"/>
        <v>COVER and SLEEVE ASSY</v>
      </c>
      <c r="E73" s="445"/>
      <c r="F73" s="450" t="str">
        <f t="shared" si="3"/>
        <v>FZA5-19-4JYC</v>
      </c>
      <c r="G73" s="451"/>
      <c r="H73" s="399">
        <f t="shared" si="4"/>
        <v>1053</v>
      </c>
      <c r="I73" s="400">
        <f t="shared" si="6"/>
        <v>13</v>
      </c>
      <c r="J73" s="459" t="s">
        <v>109</v>
      </c>
      <c r="K73" s="459"/>
      <c r="L73" s="401">
        <f t="shared" si="7"/>
        <v>1816.43</v>
      </c>
      <c r="M73" s="406">
        <f>+ROUND(Z73,2)</f>
        <v>2598.6799999999998</v>
      </c>
      <c r="N73" s="143" t="s">
        <v>296</v>
      </c>
      <c r="O73" s="36">
        <v>81</v>
      </c>
      <c r="P73" s="283">
        <v>1.7250000000000001</v>
      </c>
      <c r="Q73" s="102">
        <f>1.075*1.075*1.1*I73</f>
        <v>16.525437499999999</v>
      </c>
      <c r="R73" s="248">
        <f t="shared" si="8"/>
        <v>16.53</v>
      </c>
      <c r="S73" s="131">
        <f t="shared" si="9"/>
        <v>1053</v>
      </c>
      <c r="T73" s="104">
        <f t="shared" si="10"/>
        <v>13</v>
      </c>
      <c r="U73" s="104">
        <f t="shared" si="11"/>
        <v>1.7250047483380817</v>
      </c>
      <c r="V73" s="132">
        <f t="shared" si="12"/>
        <v>2.4678822412155745</v>
      </c>
      <c r="W73" s="132">
        <f t="shared" si="16"/>
        <v>199.89846153846153</v>
      </c>
      <c r="X73" s="132">
        <f t="shared" si="13"/>
        <v>1.2711874999999999</v>
      </c>
      <c r="Y73" s="192">
        <f t="shared" si="17"/>
        <v>782.24900000000002</v>
      </c>
      <c r="Z73" s="192">
        <f t="shared" si="14"/>
        <v>2598.6790000000001</v>
      </c>
      <c r="AA73" s="102">
        <f t="shared" si="5"/>
        <v>0</v>
      </c>
      <c r="AB73" s="102">
        <f t="shared" si="15"/>
        <v>81</v>
      </c>
    </row>
    <row r="74" spans="1:28" s="52" customFormat="1" ht="26.1" customHeight="1">
      <c r="C74" s="398">
        <f t="shared" si="2"/>
        <v>12</v>
      </c>
      <c r="D74" s="444" t="str">
        <f t="shared" si="2"/>
        <v xml:space="preserve">CAP-CAMSHAFT </v>
      </c>
      <c r="E74" s="445"/>
      <c r="F74" s="450" t="str">
        <f t="shared" si="3"/>
        <v>P301-10-141A</v>
      </c>
      <c r="G74" s="451"/>
      <c r="H74" s="399">
        <f t="shared" si="4"/>
        <v>10560</v>
      </c>
      <c r="I74" s="400">
        <f t="shared" si="6"/>
        <v>1</v>
      </c>
      <c r="J74" s="459" t="s">
        <v>154</v>
      </c>
      <c r="K74" s="459"/>
      <c r="L74" s="401">
        <f t="shared" si="7"/>
        <v>454.08</v>
      </c>
      <c r="M74" s="406">
        <f>+Z74</f>
        <v>514.25299999999993</v>
      </c>
      <c r="N74" s="419" t="s">
        <v>160</v>
      </c>
      <c r="O74" s="36">
        <v>10560</v>
      </c>
      <c r="P74" s="283">
        <v>4.2999999999999997E-2</v>
      </c>
      <c r="Q74" s="102">
        <f>1.11*1.11*1.02*I74</f>
        <v>1.2567420000000002</v>
      </c>
      <c r="R74" s="248">
        <f t="shared" si="8"/>
        <v>1.26</v>
      </c>
      <c r="S74" s="131">
        <f t="shared" si="9"/>
        <v>10560</v>
      </c>
      <c r="T74" s="104">
        <f t="shared" si="10"/>
        <v>1</v>
      </c>
      <c r="U74" s="104">
        <f t="shared" si="11"/>
        <v>4.2999999999999997E-2</v>
      </c>
      <c r="V74" s="132">
        <f t="shared" si="12"/>
        <v>4.8698200757575749E-2</v>
      </c>
      <c r="W74" s="132">
        <f t="shared" si="16"/>
        <v>514.25299999999993</v>
      </c>
      <c r="X74" s="132">
        <f t="shared" si="13"/>
        <v>1.2567420000000002</v>
      </c>
      <c r="Y74" s="192">
        <f t="shared" si="17"/>
        <v>60.173000000000002</v>
      </c>
      <c r="Z74" s="192">
        <f t="shared" si="14"/>
        <v>514.25299999999993</v>
      </c>
      <c r="AA74" s="102">
        <f t="shared" si="5"/>
        <v>0</v>
      </c>
      <c r="AB74" s="102"/>
    </row>
    <row r="75" spans="1:28" s="52" customFormat="1" ht="26.1" customHeight="1">
      <c r="C75" s="398">
        <f t="shared" si="2"/>
        <v>13</v>
      </c>
      <c r="D75" s="444" t="str">
        <f t="shared" si="2"/>
        <v xml:space="preserve">CAP-CAMSHAFT </v>
      </c>
      <c r="E75" s="445"/>
      <c r="F75" s="450" t="str">
        <f t="shared" si="3"/>
        <v>P301-10-161</v>
      </c>
      <c r="G75" s="451"/>
      <c r="H75" s="399">
        <f t="shared" si="4"/>
        <v>2880</v>
      </c>
      <c r="I75" s="400">
        <f t="shared" si="6"/>
        <v>1</v>
      </c>
      <c r="J75" s="459" t="s">
        <v>154</v>
      </c>
      <c r="K75" s="459"/>
      <c r="L75" s="401">
        <f t="shared" si="7"/>
        <v>302.39999999999998</v>
      </c>
      <c r="M75" s="406">
        <f>+ROUND(Z75,2)</f>
        <v>362.57</v>
      </c>
      <c r="N75" s="419" t="s">
        <v>160</v>
      </c>
      <c r="O75" s="36">
        <v>2880</v>
      </c>
      <c r="P75" s="283">
        <v>0.105</v>
      </c>
      <c r="Q75" s="102">
        <f>1.1*1.1*1.02*I75</f>
        <v>1.2342000000000002</v>
      </c>
      <c r="R75" s="248">
        <f>ROUND(Q75,2)</f>
        <v>1.23</v>
      </c>
      <c r="S75" s="131">
        <f t="shared" si="9"/>
        <v>2880</v>
      </c>
      <c r="T75" s="104">
        <f t="shared" si="10"/>
        <v>1</v>
      </c>
      <c r="U75" s="104">
        <f t="shared" si="11"/>
        <v>0.105</v>
      </c>
      <c r="V75" s="132">
        <f t="shared" si="12"/>
        <v>0.1258923611111111</v>
      </c>
      <c r="W75" s="132">
        <f t="shared" si="16"/>
        <v>362.57</v>
      </c>
      <c r="X75" s="132">
        <f t="shared" si="13"/>
        <v>1.2342000000000002</v>
      </c>
      <c r="Y75" s="192">
        <f t="shared" si="17"/>
        <v>60.173000000000002</v>
      </c>
      <c r="Z75" s="192">
        <f t="shared" si="14"/>
        <v>362.57299999999998</v>
      </c>
      <c r="AA75" s="102">
        <f t="shared" si="5"/>
        <v>0</v>
      </c>
      <c r="AB75" s="102"/>
    </row>
    <row r="76" spans="1:28" s="52" customFormat="1" ht="26.1" hidden="1" customHeight="1">
      <c r="C76" s="398">
        <f t="shared" si="2"/>
        <v>13</v>
      </c>
      <c r="D76" s="444" t="str">
        <f t="shared" si="2"/>
        <v xml:space="preserve">CAP-CAMSHAFT </v>
      </c>
      <c r="E76" s="445"/>
      <c r="F76" s="450" t="str">
        <f t="shared" si="3"/>
        <v>P51R-10-121</v>
      </c>
      <c r="G76" s="451"/>
      <c r="H76" s="399">
        <f t="shared" si="4"/>
        <v>0</v>
      </c>
      <c r="I76" s="400">
        <f t="shared" si="6"/>
        <v>0</v>
      </c>
      <c r="J76" s="459" t="s">
        <v>154</v>
      </c>
      <c r="K76" s="459"/>
      <c r="L76" s="401">
        <f t="shared" si="7"/>
        <v>0</v>
      </c>
      <c r="M76" s="406">
        <f>+ROUND(Z76,2)</f>
        <v>0</v>
      </c>
      <c r="N76" s="419" t="s">
        <v>160</v>
      </c>
      <c r="O76" s="36">
        <v>1440</v>
      </c>
      <c r="P76" s="283">
        <v>0.26867000000000002</v>
      </c>
      <c r="Q76" s="102">
        <f>1.1*1.1*1.02*I76</f>
        <v>0</v>
      </c>
      <c r="R76" s="248">
        <f t="shared" si="8"/>
        <v>0</v>
      </c>
      <c r="S76" s="131">
        <f t="shared" si="9"/>
        <v>0</v>
      </c>
      <c r="T76" s="104">
        <f t="shared" si="10"/>
        <v>0</v>
      </c>
      <c r="U76" s="104" t="e">
        <f t="shared" si="11"/>
        <v>#DIV/0!</v>
      </c>
      <c r="V76" s="132" t="e">
        <f t="shared" si="12"/>
        <v>#DIV/0!</v>
      </c>
      <c r="W76" s="132" t="e">
        <f t="shared" si="16"/>
        <v>#DIV/0!</v>
      </c>
      <c r="X76" s="132" t="e">
        <f t="shared" si="13"/>
        <v>#DIV/0!</v>
      </c>
      <c r="Y76" s="192">
        <f t="shared" si="17"/>
        <v>0</v>
      </c>
      <c r="Z76" s="192">
        <f t="shared" si="14"/>
        <v>0</v>
      </c>
      <c r="AA76" s="102" t="e">
        <f t="shared" si="5"/>
        <v>#DIV/0!</v>
      </c>
      <c r="AB76" s="102"/>
    </row>
    <row r="77" spans="1:28" s="52" customFormat="1" ht="26.1" customHeight="1">
      <c r="C77" s="398">
        <f t="shared" si="2"/>
        <v>14</v>
      </c>
      <c r="D77" s="444" t="str">
        <f t="shared" si="2"/>
        <v xml:space="preserve">CAP-CAMSHAFT </v>
      </c>
      <c r="E77" s="445"/>
      <c r="F77" s="450" t="str">
        <f t="shared" si="3"/>
        <v>PE01-10-121A</v>
      </c>
      <c r="G77" s="451"/>
      <c r="H77" s="399">
        <f t="shared" si="4"/>
        <v>3072</v>
      </c>
      <c r="I77" s="400">
        <f t="shared" si="6"/>
        <v>1</v>
      </c>
      <c r="J77" s="459" t="s">
        <v>154</v>
      </c>
      <c r="K77" s="459"/>
      <c r="L77" s="401">
        <f t="shared" si="7"/>
        <v>245.76</v>
      </c>
      <c r="M77" s="406">
        <f>+ROUND(Z77,2)</f>
        <v>305.93</v>
      </c>
      <c r="N77" s="169" t="s">
        <v>160</v>
      </c>
      <c r="O77" s="36">
        <v>3072</v>
      </c>
      <c r="P77" s="283">
        <v>0.08</v>
      </c>
      <c r="Q77" s="102">
        <f>1.1*1.1*1.02*I77</f>
        <v>1.2342000000000002</v>
      </c>
      <c r="R77" s="248">
        <f t="shared" si="8"/>
        <v>1.23</v>
      </c>
      <c r="S77" s="131">
        <f t="shared" si="9"/>
        <v>3072</v>
      </c>
      <c r="T77" s="104">
        <f t="shared" si="10"/>
        <v>1</v>
      </c>
      <c r="U77" s="104">
        <f t="shared" si="11"/>
        <v>0.08</v>
      </c>
      <c r="V77" s="132">
        <f t="shared" si="12"/>
        <v>9.9586588541666674E-2</v>
      </c>
      <c r="W77" s="132">
        <f t="shared" si="16"/>
        <v>305.93</v>
      </c>
      <c r="X77" s="132">
        <f t="shared" si="13"/>
        <v>1.2342000000000002</v>
      </c>
      <c r="Y77" s="192">
        <f t="shared" si="17"/>
        <v>60.173000000000002</v>
      </c>
      <c r="Z77" s="192">
        <f t="shared" si="14"/>
        <v>305.93299999999999</v>
      </c>
      <c r="AA77" s="102">
        <f t="shared" si="5"/>
        <v>0</v>
      </c>
      <c r="AB77" s="102"/>
    </row>
    <row r="78" spans="1:28" s="52" customFormat="1" ht="26.1" customHeight="1">
      <c r="C78" s="398">
        <f t="shared" si="2"/>
        <v>15</v>
      </c>
      <c r="D78" s="444" t="str">
        <f t="shared" si="2"/>
        <v xml:space="preserve">CAP-CAMSHAFT </v>
      </c>
      <c r="E78" s="445"/>
      <c r="F78" s="450" t="str">
        <f t="shared" si="3"/>
        <v>PE01-10-131A</v>
      </c>
      <c r="G78" s="451"/>
      <c r="H78" s="399">
        <f t="shared" si="4"/>
        <v>2304</v>
      </c>
      <c r="I78" s="400">
        <f t="shared" si="6"/>
        <v>1</v>
      </c>
      <c r="J78" s="444" t="s">
        <v>154</v>
      </c>
      <c r="K78" s="445"/>
      <c r="L78" s="401">
        <f t="shared" si="7"/>
        <v>304.13</v>
      </c>
      <c r="M78" s="406">
        <f>+ROUND(Z78,2)</f>
        <v>364.3</v>
      </c>
      <c r="N78" s="169" t="s">
        <v>160</v>
      </c>
      <c r="O78" s="36">
        <v>2304</v>
      </c>
      <c r="P78" s="283">
        <v>0.13200000000000001</v>
      </c>
      <c r="Q78" s="102">
        <f>1.1*1.1*1.02*I78</f>
        <v>1.2342000000000002</v>
      </c>
      <c r="R78" s="248">
        <f t="shared" si="8"/>
        <v>1.23</v>
      </c>
      <c r="S78" s="131">
        <f t="shared" si="9"/>
        <v>2304</v>
      </c>
      <c r="T78" s="104">
        <f t="shared" si="10"/>
        <v>1</v>
      </c>
      <c r="U78" s="104">
        <f t="shared" si="11"/>
        <v>0.13200086805555555</v>
      </c>
      <c r="V78" s="132">
        <f t="shared" si="12"/>
        <v>0.15811631944444446</v>
      </c>
      <c r="W78" s="132">
        <f t="shared" si="16"/>
        <v>364.3</v>
      </c>
      <c r="X78" s="132">
        <f t="shared" si="13"/>
        <v>1.2342000000000002</v>
      </c>
      <c r="Y78" s="192">
        <f t="shared" si="17"/>
        <v>60.173000000000002</v>
      </c>
      <c r="Z78" s="192">
        <f t="shared" si="14"/>
        <v>364.303</v>
      </c>
      <c r="AA78" s="102">
        <f t="shared" si="5"/>
        <v>0</v>
      </c>
      <c r="AB78" s="102">
        <f t="shared" si="15"/>
        <v>2304</v>
      </c>
    </row>
    <row r="79" spans="1:28" s="52" customFormat="1" ht="26.1" customHeight="1">
      <c r="C79" s="398">
        <f t="shared" si="2"/>
        <v>16</v>
      </c>
      <c r="D79" s="444" t="str">
        <f t="shared" si="2"/>
        <v xml:space="preserve">CAP-CAMSHAFT </v>
      </c>
      <c r="E79" s="445"/>
      <c r="F79" s="450" t="str">
        <f t="shared" si="3"/>
        <v>PE01-10-141A</v>
      </c>
      <c r="G79" s="451"/>
      <c r="H79" s="399">
        <f t="shared" si="4"/>
        <v>10560</v>
      </c>
      <c r="I79" s="400">
        <f t="shared" si="6"/>
        <v>1</v>
      </c>
      <c r="J79" s="444" t="s">
        <v>154</v>
      </c>
      <c r="K79" s="445"/>
      <c r="L79" s="401">
        <f t="shared" si="7"/>
        <v>422.4</v>
      </c>
      <c r="M79" s="406">
        <f>+ROUND(Z79,2)</f>
        <v>482.57</v>
      </c>
      <c r="N79" s="169" t="s">
        <v>160</v>
      </c>
      <c r="O79" s="36">
        <v>10560</v>
      </c>
      <c r="P79" s="283">
        <v>0.04</v>
      </c>
      <c r="Q79" s="102">
        <f>1.1*1.1*1.02*I79</f>
        <v>1.2342000000000002</v>
      </c>
      <c r="R79" s="248">
        <f t="shared" si="8"/>
        <v>1.23</v>
      </c>
      <c r="S79" s="131">
        <f t="shared" si="9"/>
        <v>10560</v>
      </c>
      <c r="T79" s="104">
        <f t="shared" si="10"/>
        <v>1</v>
      </c>
      <c r="U79" s="104">
        <v>401.28</v>
      </c>
      <c r="V79" s="132">
        <f t="shared" si="12"/>
        <v>4.5697916666666664E-2</v>
      </c>
      <c r="W79" s="132">
        <f t="shared" si="16"/>
        <v>482.57</v>
      </c>
      <c r="X79" s="132">
        <f t="shared" si="13"/>
        <v>1.2342000000000002</v>
      </c>
      <c r="Y79" s="192">
        <f t="shared" si="17"/>
        <v>60.173000000000002</v>
      </c>
      <c r="Z79" s="192">
        <f t="shared" si="14"/>
        <v>482.57299999999998</v>
      </c>
      <c r="AA79" s="102">
        <f t="shared" si="5"/>
        <v>0</v>
      </c>
      <c r="AB79" s="102">
        <f t="shared" si="15"/>
        <v>10560</v>
      </c>
    </row>
    <row r="80" spans="1:28" s="52" customFormat="1" ht="26.1" hidden="1" customHeight="1">
      <c r="C80" s="398">
        <f t="shared" si="2"/>
        <v>0</v>
      </c>
      <c r="D80" s="444" t="str">
        <f t="shared" si="2"/>
        <v xml:space="preserve">CAP-CAMSHAFT </v>
      </c>
      <c r="E80" s="445"/>
      <c r="F80" s="450" t="str">
        <f t="shared" si="3"/>
        <v>S550-10-121</v>
      </c>
      <c r="G80" s="451"/>
      <c r="H80" s="399">
        <f t="shared" si="4"/>
        <v>0</v>
      </c>
      <c r="I80" s="400">
        <f t="shared" si="6"/>
        <v>0</v>
      </c>
      <c r="J80" s="459" t="s">
        <v>175</v>
      </c>
      <c r="K80" s="459"/>
      <c r="L80" s="401">
        <f t="shared" si="7"/>
        <v>0</v>
      </c>
      <c r="M80" s="406">
        <f>+Z80</f>
        <v>0</v>
      </c>
      <c r="N80" s="169" t="s">
        <v>160</v>
      </c>
      <c r="O80" s="36">
        <v>2560</v>
      </c>
      <c r="P80" s="283">
        <v>0.14000000000000001</v>
      </c>
      <c r="Q80" s="102">
        <f>1.1*1.1*0.972*I80</f>
        <v>0</v>
      </c>
      <c r="R80" s="248">
        <f t="shared" si="8"/>
        <v>0</v>
      </c>
      <c r="S80" s="131">
        <f t="shared" si="9"/>
        <v>0</v>
      </c>
      <c r="T80" s="104">
        <f t="shared" si="10"/>
        <v>0</v>
      </c>
      <c r="U80" s="104"/>
      <c r="V80" s="132" t="e">
        <f t="shared" si="12"/>
        <v>#DIV/0!</v>
      </c>
      <c r="W80" s="132" t="e">
        <f t="shared" si="16"/>
        <v>#DIV/0!</v>
      </c>
      <c r="X80" s="132" t="e">
        <f t="shared" si="13"/>
        <v>#DIV/0!</v>
      </c>
      <c r="Y80" s="192">
        <f t="shared" si="17"/>
        <v>0</v>
      </c>
      <c r="Z80" s="192">
        <f t="shared" si="14"/>
        <v>0</v>
      </c>
      <c r="AA80" s="102" t="e">
        <f t="shared" si="5"/>
        <v>#DIV/0!</v>
      </c>
      <c r="AB80" s="102" t="e">
        <f t="shared" si="15"/>
        <v>#DIV/0!</v>
      </c>
    </row>
    <row r="81" spans="3:28" s="52" customFormat="1" ht="26.1" hidden="1" customHeight="1">
      <c r="C81" s="398">
        <f t="shared" si="2"/>
        <v>0</v>
      </c>
      <c r="D81" s="444" t="str">
        <f t="shared" si="2"/>
        <v xml:space="preserve">CAP-CAMSHAFT </v>
      </c>
      <c r="E81" s="445"/>
      <c r="F81" s="450" t="str">
        <f t="shared" si="3"/>
        <v>S550-10-131</v>
      </c>
      <c r="G81" s="451"/>
      <c r="H81" s="399">
        <f t="shared" si="4"/>
        <v>0</v>
      </c>
      <c r="I81" s="400">
        <f t="shared" si="6"/>
        <v>0</v>
      </c>
      <c r="J81" s="459" t="s">
        <v>173</v>
      </c>
      <c r="K81" s="459"/>
      <c r="L81" s="401">
        <f t="shared" si="7"/>
        <v>0</v>
      </c>
      <c r="M81" s="406">
        <f>+Z81</f>
        <v>0</v>
      </c>
      <c r="N81" s="169" t="s">
        <v>160</v>
      </c>
      <c r="O81" s="36">
        <v>14000</v>
      </c>
      <c r="P81" s="283">
        <v>3.3000000000000002E-2</v>
      </c>
      <c r="Q81" s="102">
        <f>1.1*1.1*0.95*I81</f>
        <v>0</v>
      </c>
      <c r="R81" s="248">
        <f t="shared" si="8"/>
        <v>0</v>
      </c>
      <c r="S81" s="131">
        <f t="shared" si="9"/>
        <v>0</v>
      </c>
      <c r="T81" s="104">
        <f t="shared" si="10"/>
        <v>0</v>
      </c>
      <c r="U81" s="104"/>
      <c r="V81" s="132" t="e">
        <f t="shared" si="12"/>
        <v>#DIV/0!</v>
      </c>
      <c r="W81" s="132" t="e">
        <f t="shared" si="16"/>
        <v>#DIV/0!</v>
      </c>
      <c r="X81" s="132" t="e">
        <f t="shared" si="13"/>
        <v>#DIV/0!</v>
      </c>
      <c r="Y81" s="192">
        <f t="shared" si="17"/>
        <v>0</v>
      </c>
      <c r="Z81" s="192">
        <f t="shared" si="14"/>
        <v>0</v>
      </c>
      <c r="AA81" s="102" t="e">
        <f t="shared" si="5"/>
        <v>#DIV/0!</v>
      </c>
      <c r="AB81" s="102" t="e">
        <f t="shared" si="15"/>
        <v>#DIV/0!</v>
      </c>
    </row>
    <row r="82" spans="3:28" s="52" customFormat="1" ht="26.1" hidden="1" customHeight="1">
      <c r="C82" s="398">
        <f t="shared" si="2"/>
        <v>0</v>
      </c>
      <c r="D82" s="444" t="str">
        <f t="shared" si="2"/>
        <v xml:space="preserve">CAP-CAMSHAFT </v>
      </c>
      <c r="E82" s="445"/>
      <c r="F82" s="450" t="str">
        <f t="shared" si="3"/>
        <v>S550-10-141B</v>
      </c>
      <c r="G82" s="451"/>
      <c r="H82" s="399">
        <f t="shared" si="4"/>
        <v>0</v>
      </c>
      <c r="I82" s="400">
        <f t="shared" si="6"/>
        <v>0</v>
      </c>
      <c r="J82" s="444" t="s">
        <v>174</v>
      </c>
      <c r="K82" s="445"/>
      <c r="L82" s="401">
        <f t="shared" si="7"/>
        <v>0</v>
      </c>
      <c r="M82" s="406">
        <f>+Z82</f>
        <v>0</v>
      </c>
      <c r="N82" s="169" t="s">
        <v>160</v>
      </c>
      <c r="O82" s="36">
        <v>720</v>
      </c>
      <c r="P82" s="283">
        <v>0.45</v>
      </c>
      <c r="Q82" s="102">
        <f>1.1*1.1*1.08*I82</f>
        <v>0</v>
      </c>
      <c r="R82" s="248">
        <f t="shared" si="8"/>
        <v>0</v>
      </c>
      <c r="S82" s="131">
        <f t="shared" si="9"/>
        <v>0</v>
      </c>
      <c r="T82" s="104">
        <f t="shared" si="10"/>
        <v>0</v>
      </c>
      <c r="U82" s="104"/>
      <c r="V82" s="132" t="e">
        <f t="shared" si="12"/>
        <v>#DIV/0!</v>
      </c>
      <c r="W82" s="132" t="e">
        <f t="shared" si="16"/>
        <v>#DIV/0!</v>
      </c>
      <c r="X82" s="132" t="e">
        <f t="shared" si="13"/>
        <v>#DIV/0!</v>
      </c>
      <c r="Y82" s="192">
        <f t="shared" si="17"/>
        <v>0</v>
      </c>
      <c r="Z82" s="192">
        <f t="shared" si="14"/>
        <v>0</v>
      </c>
      <c r="AA82" s="102" t="e">
        <f t="shared" si="5"/>
        <v>#DIV/0!</v>
      </c>
      <c r="AB82" s="102" t="e">
        <f t="shared" si="15"/>
        <v>#DIV/0!</v>
      </c>
    </row>
    <row r="83" spans="3:28" s="286" customFormat="1" ht="26.1" customHeight="1">
      <c r="C83" s="398">
        <f t="shared" si="2"/>
        <v>17</v>
      </c>
      <c r="D83" s="450" t="str">
        <f t="shared" si="2"/>
        <v>COVER ASSY</v>
      </c>
      <c r="E83" s="451"/>
      <c r="F83" s="450" t="str">
        <f t="shared" si="3"/>
        <v>PSED-10-500</v>
      </c>
      <c r="G83" s="451"/>
      <c r="H83" s="399">
        <f t="shared" si="4"/>
        <v>864</v>
      </c>
      <c r="I83" s="400">
        <f t="shared" si="6"/>
        <v>18</v>
      </c>
      <c r="J83" s="461" t="s">
        <v>176</v>
      </c>
      <c r="K83" s="461"/>
      <c r="L83" s="401">
        <f t="shared" si="7"/>
        <v>2451.17</v>
      </c>
      <c r="M83" s="406">
        <f t="shared" ref="M83:M90" si="18">+ROUND(Z83,2)</f>
        <v>3534.28</v>
      </c>
      <c r="N83" s="284" t="s">
        <v>296</v>
      </c>
      <c r="O83" s="283">
        <v>48</v>
      </c>
      <c r="P83" s="283">
        <v>2.8370000000000002</v>
      </c>
      <c r="Q83" s="283">
        <f>1.205*1.175*1.135*I83</f>
        <v>28.926326250000002</v>
      </c>
      <c r="R83" s="248">
        <f t="shared" si="8"/>
        <v>28.93</v>
      </c>
      <c r="S83" s="131">
        <f t="shared" si="9"/>
        <v>864</v>
      </c>
      <c r="T83" s="104">
        <f t="shared" si="10"/>
        <v>18</v>
      </c>
      <c r="U83" s="285">
        <f t="shared" ref="U83:U91" si="19">+L83/H83</f>
        <v>2.8370023148148147</v>
      </c>
      <c r="V83" s="132">
        <f t="shared" si="12"/>
        <v>4.0906018518518517</v>
      </c>
      <c r="W83" s="132">
        <f t="shared" si="16"/>
        <v>196.34888888888889</v>
      </c>
      <c r="X83" s="132">
        <f t="shared" si="13"/>
        <v>1.6070181250000002</v>
      </c>
      <c r="Y83" s="192">
        <f t="shared" si="17"/>
        <v>1083.114</v>
      </c>
      <c r="Z83" s="192">
        <f t="shared" si="14"/>
        <v>3534.2840000000001</v>
      </c>
      <c r="AA83" s="102">
        <f t="shared" si="5"/>
        <v>0</v>
      </c>
      <c r="AB83" s="283">
        <f t="shared" si="15"/>
        <v>48</v>
      </c>
    </row>
    <row r="84" spans="3:28" s="286" customFormat="1" ht="26.1" customHeight="1">
      <c r="C84" s="398">
        <f t="shared" si="2"/>
        <v>18</v>
      </c>
      <c r="D84" s="450" t="str">
        <f t="shared" si="2"/>
        <v>HOUSING ASSY</v>
      </c>
      <c r="E84" s="451"/>
      <c r="F84" s="450" t="str">
        <f t="shared" si="3"/>
        <v>PSED-10-190</v>
      </c>
      <c r="G84" s="451"/>
      <c r="H84" s="399">
        <f t="shared" si="4"/>
        <v>972</v>
      </c>
      <c r="I84" s="400">
        <f t="shared" si="6"/>
        <v>3</v>
      </c>
      <c r="J84" s="461" t="s">
        <v>148</v>
      </c>
      <c r="K84" s="461"/>
      <c r="L84" s="401">
        <f t="shared" si="7"/>
        <v>651.24</v>
      </c>
      <c r="M84" s="406">
        <f t="shared" si="18"/>
        <v>831.76</v>
      </c>
      <c r="N84" s="284" t="s">
        <v>296</v>
      </c>
      <c r="O84" s="283">
        <v>324</v>
      </c>
      <c r="P84" s="283">
        <v>0.67</v>
      </c>
      <c r="Q84" s="283">
        <f>1.075*1.075*1.11*I84</f>
        <v>3.8482312500000004</v>
      </c>
      <c r="R84" s="248">
        <f t="shared" si="8"/>
        <v>3.85</v>
      </c>
      <c r="S84" s="131">
        <f t="shared" si="9"/>
        <v>972</v>
      </c>
      <c r="T84" s="104">
        <f t="shared" si="10"/>
        <v>3</v>
      </c>
      <c r="U84" s="285">
        <f t="shared" si="19"/>
        <v>0.67</v>
      </c>
      <c r="V84" s="132">
        <f t="shared" si="12"/>
        <v>0.85572016460905354</v>
      </c>
      <c r="W84" s="132">
        <f t="shared" si="16"/>
        <v>277.25333333333333</v>
      </c>
      <c r="X84" s="132">
        <f t="shared" si="13"/>
        <v>1.2827437500000001</v>
      </c>
      <c r="Y84" s="192">
        <f t="shared" si="17"/>
        <v>180.51900000000001</v>
      </c>
      <c r="Z84" s="192">
        <f t="shared" si="14"/>
        <v>831.75900000000001</v>
      </c>
      <c r="AA84" s="102">
        <f t="shared" si="5"/>
        <v>0</v>
      </c>
      <c r="AB84" s="283">
        <f t="shared" si="15"/>
        <v>324</v>
      </c>
    </row>
    <row r="85" spans="3:28" s="286" customFormat="1" ht="26.1" customHeight="1">
      <c r="C85" s="398">
        <f t="shared" si="2"/>
        <v>19</v>
      </c>
      <c r="D85" s="450" t="str">
        <f t="shared" si="2"/>
        <v>BODY-OIL FILTER</v>
      </c>
      <c r="E85" s="451"/>
      <c r="F85" s="450" t="str">
        <f t="shared" si="3"/>
        <v>PSED-14-311</v>
      </c>
      <c r="G85" s="451"/>
      <c r="H85" s="399">
        <f t="shared" si="4"/>
        <v>864</v>
      </c>
      <c r="I85" s="400">
        <f t="shared" si="6"/>
        <v>2</v>
      </c>
      <c r="J85" s="461" t="s">
        <v>148</v>
      </c>
      <c r="K85" s="461"/>
      <c r="L85" s="401">
        <f t="shared" si="7"/>
        <v>246.24</v>
      </c>
      <c r="M85" s="406">
        <f t="shared" si="18"/>
        <v>366.59</v>
      </c>
      <c r="N85" s="284" t="s">
        <v>296</v>
      </c>
      <c r="O85" s="283">
        <v>432</v>
      </c>
      <c r="P85" s="283">
        <v>0.28499999999999998</v>
      </c>
      <c r="Q85" s="283">
        <f>1.075*1.075*1.11*I85</f>
        <v>2.5654875000000001</v>
      </c>
      <c r="R85" s="248">
        <f t="shared" si="8"/>
        <v>2.57</v>
      </c>
      <c r="S85" s="131">
        <f t="shared" si="9"/>
        <v>864</v>
      </c>
      <c r="T85" s="104">
        <f t="shared" si="10"/>
        <v>2</v>
      </c>
      <c r="U85" s="285">
        <f t="shared" si="19"/>
        <v>0.28500000000000003</v>
      </c>
      <c r="V85" s="132">
        <f t="shared" si="12"/>
        <v>0.42429398148148145</v>
      </c>
      <c r="W85" s="132">
        <f t="shared" si="16"/>
        <v>183.29499999999999</v>
      </c>
      <c r="X85" s="132">
        <f t="shared" si="13"/>
        <v>1.2827437500000001</v>
      </c>
      <c r="Y85" s="192">
        <f t="shared" si="17"/>
        <v>120.346</v>
      </c>
      <c r="Z85" s="192">
        <f t="shared" si="14"/>
        <v>366.58600000000001</v>
      </c>
      <c r="AA85" s="102">
        <f t="shared" si="5"/>
        <v>0</v>
      </c>
      <c r="AB85" s="283">
        <f t="shared" si="15"/>
        <v>432</v>
      </c>
    </row>
    <row r="86" spans="3:28" s="52" customFormat="1" ht="26.1" customHeight="1">
      <c r="C86" s="398">
        <f t="shared" si="2"/>
        <v>20</v>
      </c>
      <c r="D86" s="444" t="str">
        <f t="shared" si="2"/>
        <v>BODY-CONT SOL</v>
      </c>
      <c r="E86" s="445"/>
      <c r="F86" s="450" t="str">
        <f t="shared" si="3"/>
        <v>FZV2-21-101</v>
      </c>
      <c r="G86" s="451"/>
      <c r="H86" s="399">
        <f t="shared" si="4"/>
        <v>5400</v>
      </c>
      <c r="I86" s="400">
        <f t="shared" si="6"/>
        <v>25</v>
      </c>
      <c r="J86" s="444" t="s">
        <v>115</v>
      </c>
      <c r="K86" s="445"/>
      <c r="L86" s="401">
        <f t="shared" si="7"/>
        <v>7738.2</v>
      </c>
      <c r="M86" s="406">
        <f t="shared" si="18"/>
        <v>9242.5300000000007</v>
      </c>
      <c r="N86" s="143" t="s">
        <v>295</v>
      </c>
      <c r="O86" s="102">
        <v>216</v>
      </c>
      <c r="P86" s="283">
        <v>1.4330000000000001</v>
      </c>
      <c r="Q86" s="102">
        <f>1.075*1.075*0.905*I86</f>
        <v>26.146015624999997</v>
      </c>
      <c r="R86" s="248">
        <f t="shared" si="8"/>
        <v>26.15</v>
      </c>
      <c r="S86" s="131">
        <f t="shared" si="9"/>
        <v>5400</v>
      </c>
      <c r="T86" s="104">
        <f t="shared" si="10"/>
        <v>25</v>
      </c>
      <c r="U86" s="104">
        <f t="shared" si="19"/>
        <v>1.4330000000000001</v>
      </c>
      <c r="V86" s="132">
        <f t="shared" si="12"/>
        <v>1.7115796296296297</v>
      </c>
      <c r="W86" s="132">
        <f t="shared" si="16"/>
        <v>369.70120000000003</v>
      </c>
      <c r="X86" s="132">
        <f t="shared" si="13"/>
        <v>1.0458406249999999</v>
      </c>
      <c r="Y86" s="192">
        <f t="shared" si="17"/>
        <v>1504.325</v>
      </c>
      <c r="Z86" s="192">
        <f t="shared" si="14"/>
        <v>9242.5249999999996</v>
      </c>
      <c r="AA86" s="102">
        <f t="shared" si="5"/>
        <v>0</v>
      </c>
      <c r="AB86" s="102">
        <f t="shared" si="15"/>
        <v>216</v>
      </c>
    </row>
    <row r="87" spans="3:28" s="52" customFormat="1" ht="26.1" customHeight="1">
      <c r="C87" s="398">
        <f t="shared" si="2"/>
        <v>21</v>
      </c>
      <c r="D87" s="444" t="str">
        <f t="shared" si="2"/>
        <v>BODY-MAIN CONT</v>
      </c>
      <c r="E87" s="445"/>
      <c r="F87" s="450" t="str">
        <f t="shared" si="3"/>
        <v>FZV2-21-111</v>
      </c>
      <c r="G87" s="451"/>
      <c r="H87" s="399">
        <f t="shared" si="4"/>
        <v>5346</v>
      </c>
      <c r="I87" s="400">
        <f t="shared" si="6"/>
        <v>18</v>
      </c>
      <c r="J87" s="444" t="s">
        <v>149</v>
      </c>
      <c r="K87" s="445"/>
      <c r="L87" s="401">
        <f t="shared" si="7"/>
        <v>8104.54</v>
      </c>
      <c r="M87" s="406">
        <f t="shared" si="18"/>
        <v>9187.65</v>
      </c>
      <c r="N87" s="143" t="s">
        <v>295</v>
      </c>
      <c r="O87" s="36">
        <v>297</v>
      </c>
      <c r="P87" s="283">
        <v>1.516</v>
      </c>
      <c r="Q87" s="102">
        <f>1.08*1.08*0.905*I87</f>
        <v>19.000656000000003</v>
      </c>
      <c r="R87" s="248">
        <f t="shared" si="8"/>
        <v>19</v>
      </c>
      <c r="S87" s="131">
        <f t="shared" si="9"/>
        <v>5346</v>
      </c>
      <c r="T87" s="104">
        <f t="shared" si="10"/>
        <v>18</v>
      </c>
      <c r="U87" s="104">
        <f t="shared" si="19"/>
        <v>1.5160007482229705</v>
      </c>
      <c r="V87" s="132">
        <f t="shared" si="12"/>
        <v>1.7186026936026935</v>
      </c>
      <c r="W87" s="132">
        <f t="shared" si="16"/>
        <v>510.42499999999995</v>
      </c>
      <c r="X87" s="132">
        <f t="shared" si="13"/>
        <v>1.0555920000000001</v>
      </c>
      <c r="Y87" s="192">
        <f t="shared" si="17"/>
        <v>1083.114</v>
      </c>
      <c r="Z87" s="192">
        <f t="shared" si="14"/>
        <v>9187.6540000000005</v>
      </c>
      <c r="AA87" s="102">
        <f t="shared" si="5"/>
        <v>0</v>
      </c>
      <c r="AB87" s="102">
        <f t="shared" si="15"/>
        <v>297</v>
      </c>
    </row>
    <row r="88" spans="3:28" s="52" customFormat="1" ht="26.1" customHeight="1">
      <c r="C88" s="398">
        <f t="shared" si="2"/>
        <v>22</v>
      </c>
      <c r="D88" s="444" t="str">
        <f t="shared" si="2"/>
        <v>BODY-CONT UPPER</v>
      </c>
      <c r="E88" s="445"/>
      <c r="F88" s="450" t="str">
        <f t="shared" si="3"/>
        <v>FZV2-21-119</v>
      </c>
      <c r="G88" s="451"/>
      <c r="H88" s="399">
        <f t="shared" si="4"/>
        <v>5832</v>
      </c>
      <c r="I88" s="400">
        <f t="shared" si="6"/>
        <v>18</v>
      </c>
      <c r="J88" s="444" t="s">
        <v>115</v>
      </c>
      <c r="K88" s="445"/>
      <c r="L88" s="401">
        <f t="shared" si="7"/>
        <v>7657.42</v>
      </c>
      <c r="M88" s="406">
        <f t="shared" si="18"/>
        <v>8740.5300000000007</v>
      </c>
      <c r="N88" s="143" t="s">
        <v>295</v>
      </c>
      <c r="O88" s="36">
        <v>324</v>
      </c>
      <c r="P88" s="283">
        <v>1.3129999999999999</v>
      </c>
      <c r="Q88" s="102">
        <f>1.075*1.075*0.905*I88</f>
        <v>18.825131249999998</v>
      </c>
      <c r="R88" s="248">
        <f t="shared" si="8"/>
        <v>18.829999999999998</v>
      </c>
      <c r="S88" s="131">
        <f t="shared" si="9"/>
        <v>5832</v>
      </c>
      <c r="T88" s="104">
        <f t="shared" si="10"/>
        <v>18</v>
      </c>
      <c r="U88" s="104">
        <f t="shared" si="19"/>
        <v>1.3130006858710563</v>
      </c>
      <c r="V88" s="132">
        <f t="shared" si="12"/>
        <v>1.4987191358024692</v>
      </c>
      <c r="W88" s="132">
        <f t="shared" si="16"/>
        <v>485.58500000000004</v>
      </c>
      <c r="X88" s="132">
        <f t="shared" si="13"/>
        <v>1.0458406249999999</v>
      </c>
      <c r="Y88" s="192">
        <f t="shared" si="17"/>
        <v>1083.114</v>
      </c>
      <c r="Z88" s="192">
        <f t="shared" si="14"/>
        <v>8740.5339999999997</v>
      </c>
      <c r="AA88" s="102">
        <f t="shared" si="5"/>
        <v>0</v>
      </c>
      <c r="AB88" s="102">
        <f t="shared" si="15"/>
        <v>324</v>
      </c>
    </row>
    <row r="89" spans="3:28" s="52" customFormat="1" ht="26.1" customHeight="1">
      <c r="C89" s="398">
        <f t="shared" si="2"/>
        <v>23</v>
      </c>
      <c r="D89" s="444" t="str">
        <f t="shared" si="2"/>
        <v>COVER and SLEEVE ASSY</v>
      </c>
      <c r="E89" s="445"/>
      <c r="F89" s="450" t="str">
        <f t="shared" si="3"/>
        <v>FZV1-19-4JY</v>
      </c>
      <c r="G89" s="451"/>
      <c r="H89" s="399">
        <f t="shared" si="4"/>
        <v>1134</v>
      </c>
      <c r="I89" s="400">
        <f t="shared" si="6"/>
        <v>14</v>
      </c>
      <c r="J89" s="459" t="s">
        <v>148</v>
      </c>
      <c r="K89" s="459"/>
      <c r="L89" s="401">
        <f t="shared" si="7"/>
        <v>2254.39</v>
      </c>
      <c r="M89" s="406">
        <f t="shared" si="18"/>
        <v>3096.81</v>
      </c>
      <c r="N89" s="143" t="s">
        <v>296</v>
      </c>
      <c r="O89" s="36">
        <v>81</v>
      </c>
      <c r="P89" s="283">
        <v>1.988</v>
      </c>
      <c r="Q89" s="102">
        <f>1.075*1.075*1.11*I89</f>
        <v>17.958412500000001</v>
      </c>
      <c r="R89" s="248">
        <f t="shared" si="8"/>
        <v>17.96</v>
      </c>
      <c r="S89" s="131">
        <f t="shared" si="9"/>
        <v>1134</v>
      </c>
      <c r="T89" s="104">
        <f t="shared" si="10"/>
        <v>14</v>
      </c>
      <c r="U89" s="104">
        <f t="shared" si="19"/>
        <v>1.9879982363315696</v>
      </c>
      <c r="V89" s="132">
        <f t="shared" si="12"/>
        <v>2.7308730158730157</v>
      </c>
      <c r="W89" s="132">
        <f t="shared" si="16"/>
        <v>221.20071428571427</v>
      </c>
      <c r="X89" s="132">
        <f t="shared" si="13"/>
        <v>1.2827437500000001</v>
      </c>
      <c r="Y89" s="192">
        <f t="shared" si="17"/>
        <v>842.42200000000003</v>
      </c>
      <c r="Z89" s="192">
        <f t="shared" si="14"/>
        <v>3096.8119999999999</v>
      </c>
      <c r="AA89" s="102">
        <f t="shared" si="5"/>
        <v>0</v>
      </c>
      <c r="AB89" s="102">
        <f t="shared" si="15"/>
        <v>81</v>
      </c>
    </row>
    <row r="90" spans="3:28" s="52" customFormat="1" ht="26.1" customHeight="1">
      <c r="C90" s="398">
        <f t="shared" si="2"/>
        <v>24</v>
      </c>
      <c r="D90" s="444" t="str">
        <f t="shared" si="2"/>
        <v>COVER and SLEEVE ASSY</v>
      </c>
      <c r="E90" s="445"/>
      <c r="F90" s="450" t="str">
        <f t="shared" si="3"/>
        <v>FZVS-19-4JY</v>
      </c>
      <c r="G90" s="451"/>
      <c r="H90" s="399">
        <f t="shared" si="4"/>
        <v>2754</v>
      </c>
      <c r="I90" s="400">
        <f t="shared" si="6"/>
        <v>34</v>
      </c>
      <c r="J90" s="459" t="s">
        <v>109</v>
      </c>
      <c r="K90" s="459"/>
      <c r="L90" s="401">
        <f t="shared" si="7"/>
        <v>5414.36</v>
      </c>
      <c r="M90" s="406">
        <f t="shared" si="18"/>
        <v>7460.24</v>
      </c>
      <c r="N90" s="143" t="s">
        <v>296</v>
      </c>
      <c r="O90" s="36">
        <v>81</v>
      </c>
      <c r="P90" s="283">
        <v>1.966</v>
      </c>
      <c r="Q90" s="102">
        <f>1.075*1.075*1.1*I90</f>
        <v>43.220374999999997</v>
      </c>
      <c r="R90" s="248">
        <f>ROUND(Q90,2)</f>
        <v>43.22</v>
      </c>
      <c r="S90" s="131">
        <f t="shared" si="9"/>
        <v>2754</v>
      </c>
      <c r="T90" s="104">
        <f t="shared" si="10"/>
        <v>34</v>
      </c>
      <c r="U90" s="104">
        <f t="shared" si="19"/>
        <v>1.9659985475671748</v>
      </c>
      <c r="V90" s="132">
        <f t="shared" si="12"/>
        <v>2.7088743645606388</v>
      </c>
      <c r="W90" s="132">
        <f t="shared" si="16"/>
        <v>219.41882352941175</v>
      </c>
      <c r="X90" s="132">
        <f t="shared" si="13"/>
        <v>1.2711874999999999</v>
      </c>
      <c r="Y90" s="192">
        <f t="shared" si="17"/>
        <v>2045.8820000000001</v>
      </c>
      <c r="Z90" s="192">
        <f t="shared" si="14"/>
        <v>7460.2420000000002</v>
      </c>
      <c r="AA90" s="102">
        <f t="shared" si="5"/>
        <v>0</v>
      </c>
      <c r="AB90" s="102">
        <f t="shared" si="15"/>
        <v>81</v>
      </c>
    </row>
    <row r="91" spans="3:28" s="36" customFormat="1" ht="26.1" customHeight="1" thickBot="1">
      <c r="C91" s="408" t="s">
        <v>124</v>
      </c>
      <c r="D91" s="409">
        <f>I91</f>
        <v>240</v>
      </c>
      <c r="E91" s="452" t="s">
        <v>125</v>
      </c>
      <c r="F91" s="452"/>
      <c r="G91" s="453"/>
      <c r="H91" s="397">
        <f>SUM(H61:H90)</f>
        <v>76032</v>
      </c>
      <c r="I91" s="410">
        <f>SUM(I61:I90)</f>
        <v>240</v>
      </c>
      <c r="J91" s="411">
        <f>+SUBTOTAL(9,R61:R90)</f>
        <v>280.59000000000003</v>
      </c>
      <c r="K91" s="412" t="s">
        <v>71</v>
      </c>
      <c r="L91" s="413">
        <f>+SUBTOTAL(9,L61:L90)</f>
        <v>61867.150000000009</v>
      </c>
      <c r="M91" s="407">
        <f>SUBTOTAL(9,M61:M90)</f>
        <v>75782.643000000011</v>
      </c>
      <c r="N91" s="144"/>
      <c r="P91" s="116"/>
      <c r="Q91" s="106"/>
      <c r="R91" s="209"/>
      <c r="S91" s="120"/>
      <c r="T91" s="133"/>
      <c r="U91" s="133">
        <f t="shared" si="19"/>
        <v>0.81369883733164994</v>
      </c>
      <c r="V91" s="134"/>
      <c r="W91" s="132"/>
      <c r="X91" s="101"/>
      <c r="AA91" s="102">
        <f t="shared" si="5"/>
        <v>0</v>
      </c>
    </row>
    <row r="92" spans="3:28" s="36" customFormat="1" ht="8.1" customHeight="1">
      <c r="C92" s="449"/>
      <c r="D92" s="449"/>
      <c r="E92" s="449"/>
      <c r="F92" s="449"/>
      <c r="G92" s="449"/>
      <c r="H92" s="449"/>
      <c r="I92" s="449"/>
      <c r="J92" s="449"/>
      <c r="K92" s="449"/>
      <c r="L92" s="449"/>
      <c r="M92" s="449"/>
      <c r="P92" s="116"/>
      <c r="Q92" s="106"/>
      <c r="R92" s="120"/>
      <c r="S92" s="120"/>
      <c r="T92" s="133"/>
      <c r="U92" s="133"/>
      <c r="V92" s="134"/>
      <c r="W92" s="101"/>
      <c r="X92" s="101"/>
    </row>
    <row r="93" spans="3:28" s="36" customFormat="1" ht="21" customHeight="1">
      <c r="C93" s="402" t="s">
        <v>157</v>
      </c>
      <c r="D93" s="233"/>
      <c r="E93" s="403"/>
      <c r="F93" s="233"/>
      <c r="G93" s="233" t="s">
        <v>78</v>
      </c>
      <c r="H93" s="373">
        <f>I91</f>
        <v>240</v>
      </c>
      <c r="I93" s="239" t="s">
        <v>79</v>
      </c>
      <c r="J93" s="233"/>
      <c r="K93" s="231"/>
      <c r="L93" s="233"/>
      <c r="M93" s="233"/>
      <c r="N93" s="52"/>
      <c r="O93" s="489"/>
      <c r="P93" s="116"/>
      <c r="Q93" s="116"/>
      <c r="R93" s="116"/>
      <c r="S93" s="138"/>
      <c r="T93" s="487"/>
      <c r="U93" s="487"/>
      <c r="V93" s="488"/>
      <c r="Y93" s="36">
        <f>+Y90/15</f>
        <v>136.39213333333333</v>
      </c>
    </row>
    <row r="94" spans="3:28" s="36" customFormat="1" ht="21" customHeight="1">
      <c r="C94" s="446" t="s">
        <v>158</v>
      </c>
      <c r="D94" s="446"/>
      <c r="E94" s="446"/>
      <c r="F94" s="446"/>
      <c r="G94" s="233" t="s">
        <v>80</v>
      </c>
      <c r="H94" s="241">
        <f>L91</f>
        <v>61867.150000000009</v>
      </c>
      <c r="I94" s="233" t="s">
        <v>81</v>
      </c>
      <c r="J94" s="301"/>
      <c r="K94" s="231" t="s">
        <v>3</v>
      </c>
      <c r="L94" s="404"/>
      <c r="M94" s="350"/>
      <c r="N94" s="52"/>
      <c r="O94" s="489"/>
      <c r="P94" s="137"/>
      <c r="Q94" s="137"/>
      <c r="R94" s="137"/>
      <c r="S94" s="138"/>
      <c r="T94" s="487"/>
      <c r="U94" s="487"/>
      <c r="V94" s="488"/>
    </row>
    <row r="95" spans="3:28" s="36" customFormat="1" ht="21" customHeight="1">
      <c r="C95" s="233"/>
      <c r="D95" s="233"/>
      <c r="E95" s="242"/>
      <c r="F95" s="233"/>
      <c r="G95" s="233" t="s">
        <v>82</v>
      </c>
      <c r="H95" s="243">
        <f>M91</f>
        <v>75782.643000000011</v>
      </c>
      <c r="I95" s="244" t="s">
        <v>81</v>
      </c>
      <c r="J95" s="300"/>
      <c r="K95" s="231"/>
      <c r="L95" s="405"/>
      <c r="M95" s="316"/>
      <c r="N95" s="52">
        <f>25.53*16+0.83*27+0.1*27+0.1*81+0.04*189+0.005*54+0.46*2138+0.09*6</f>
        <v>1433.54</v>
      </c>
      <c r="O95" s="489"/>
      <c r="P95" s="137"/>
      <c r="Q95" s="137"/>
      <c r="R95" s="137"/>
      <c r="S95" s="138"/>
      <c r="T95" s="487"/>
      <c r="U95" s="487"/>
      <c r="V95" s="488"/>
    </row>
    <row r="96" spans="3:28" s="36" customFormat="1" ht="21" customHeight="1">
      <c r="C96" s="233"/>
      <c r="D96" s="233"/>
      <c r="E96" s="242"/>
      <c r="F96" s="233"/>
      <c r="H96" s="243"/>
      <c r="I96" s="244"/>
      <c r="J96" s="300"/>
      <c r="K96" s="315"/>
      <c r="L96" s="314"/>
      <c r="M96" s="316"/>
      <c r="N96" s="52"/>
      <c r="O96" s="42"/>
      <c r="P96" s="137"/>
      <c r="Q96" s="137"/>
      <c r="R96" s="137"/>
      <c r="S96" s="138"/>
      <c r="T96" s="110"/>
      <c r="U96" s="110"/>
      <c r="V96" s="389"/>
    </row>
    <row r="97" spans="3:24" s="36" customFormat="1" ht="21" customHeight="1">
      <c r="C97" s="233"/>
      <c r="D97" s="233"/>
      <c r="E97" s="242"/>
      <c r="F97" s="233"/>
      <c r="H97" s="243"/>
      <c r="I97" s="244"/>
      <c r="J97" s="300"/>
      <c r="K97" s="315"/>
      <c r="L97" s="425"/>
      <c r="M97" s="316"/>
      <c r="N97" s="52"/>
      <c r="O97" s="42"/>
      <c r="P97" s="137"/>
      <c r="Q97" s="137"/>
      <c r="R97" s="137"/>
      <c r="S97" s="138"/>
      <c r="T97" s="110"/>
      <c r="U97" s="110"/>
      <c r="V97" s="389"/>
    </row>
    <row r="98" spans="3:24" s="36" customFormat="1" ht="21" customHeight="1">
      <c r="C98" s="233"/>
      <c r="D98" s="233"/>
      <c r="E98" s="242"/>
      <c r="F98" s="233"/>
      <c r="H98" s="243"/>
      <c r="I98" s="244"/>
      <c r="J98" s="300"/>
      <c r="K98" s="282"/>
      <c r="L98" s="422"/>
      <c r="M98" s="316"/>
      <c r="N98" s="52"/>
      <c r="O98" s="42"/>
      <c r="P98" s="137"/>
      <c r="Q98" s="137"/>
      <c r="R98" s="137"/>
      <c r="S98" s="138"/>
      <c r="T98" s="110"/>
      <c r="U98" s="110"/>
      <c r="V98" s="389"/>
    </row>
    <row r="99" spans="3:24" s="36" customFormat="1" ht="21" customHeight="1">
      <c r="C99" s="233"/>
      <c r="D99" s="233"/>
      <c r="E99" s="242"/>
      <c r="F99" s="233"/>
      <c r="H99" s="243"/>
      <c r="I99" s="244"/>
      <c r="J99" s="421"/>
      <c r="K99" s="420"/>
      <c r="L99" s="314"/>
      <c r="M99" s="316"/>
      <c r="N99" s="52"/>
      <c r="O99" s="42"/>
      <c r="P99" s="137"/>
      <c r="Q99" s="137"/>
      <c r="R99" s="137"/>
      <c r="S99" s="138"/>
      <c r="T99" s="110"/>
      <c r="U99" s="110"/>
      <c r="V99" s="389"/>
    </row>
    <row r="100" spans="3:24" s="36" customFormat="1" ht="21" customHeight="1">
      <c r="C100" s="233"/>
      <c r="D100" s="233"/>
      <c r="E100" s="242"/>
      <c r="F100" s="233"/>
      <c r="H100" s="243"/>
      <c r="I100" s="244"/>
      <c r="J100" s="300"/>
      <c r="K100" s="282"/>
      <c r="L100" s="314"/>
      <c r="M100" s="316"/>
      <c r="N100" s="52"/>
      <c r="O100" s="42"/>
      <c r="P100" s="137"/>
      <c r="Q100" s="137"/>
      <c r="R100" s="137"/>
      <c r="S100" s="138"/>
      <c r="T100" s="110"/>
      <c r="U100" s="110"/>
      <c r="V100" s="389"/>
    </row>
    <row r="101" spans="3:24" s="36" customFormat="1" ht="21" customHeight="1">
      <c r="C101" s="233"/>
      <c r="D101" s="233"/>
      <c r="E101" s="242"/>
      <c r="F101" s="233"/>
      <c r="H101" s="243"/>
      <c r="I101" s="244"/>
      <c r="J101" s="300"/>
      <c r="K101" s="315"/>
      <c r="L101" s="314"/>
      <c r="M101" s="316"/>
      <c r="N101" s="52"/>
      <c r="O101" s="42"/>
      <c r="P101" s="137"/>
      <c r="Q101" s="137"/>
      <c r="R101" s="137"/>
      <c r="S101" s="138"/>
      <c r="T101" s="110"/>
      <c r="U101" s="110"/>
      <c r="V101" s="389"/>
    </row>
    <row r="102" spans="3:24" s="36" customFormat="1" ht="21" customHeight="1">
      <c r="C102" s="233"/>
      <c r="D102" s="233"/>
      <c r="E102" s="242"/>
      <c r="F102" s="233"/>
      <c r="H102" s="243"/>
      <c r="I102" s="244"/>
      <c r="J102" s="300"/>
      <c r="K102" s="282"/>
      <c r="L102" s="314"/>
      <c r="M102" s="316"/>
      <c r="N102" s="52"/>
      <c r="O102" s="42"/>
      <c r="P102" s="137"/>
      <c r="Q102" s="137"/>
      <c r="R102" s="137"/>
      <c r="S102" s="138"/>
      <c r="T102" s="110"/>
      <c r="U102" s="110"/>
      <c r="V102" s="389"/>
    </row>
    <row r="103" spans="3:24" s="36" customFormat="1" ht="21" customHeight="1">
      <c r="C103" s="233"/>
      <c r="D103" s="233"/>
      <c r="E103" s="242"/>
      <c r="F103" s="233"/>
      <c r="H103" s="243"/>
      <c r="I103" s="244"/>
      <c r="J103" s="300"/>
      <c r="K103" s="282"/>
      <c r="L103" s="314"/>
      <c r="M103" s="316"/>
      <c r="N103" s="52"/>
      <c r="O103" s="42"/>
      <c r="P103" s="137"/>
      <c r="Q103" s="137"/>
      <c r="R103" s="137"/>
      <c r="S103" s="138"/>
      <c r="T103" s="110"/>
      <c r="U103" s="110"/>
      <c r="V103" s="389"/>
    </row>
    <row r="104" spans="3:24" s="36" customFormat="1" ht="21" customHeight="1">
      <c r="C104" s="233"/>
      <c r="D104" s="233"/>
      <c r="E104" s="242"/>
      <c r="F104" s="233"/>
      <c r="H104" s="243"/>
      <c r="I104" s="244"/>
      <c r="J104" s="300"/>
      <c r="K104" s="282"/>
      <c r="L104" s="424"/>
      <c r="M104" s="316"/>
      <c r="N104" s="52"/>
      <c r="O104" s="42"/>
      <c r="P104" s="137"/>
      <c r="Q104" s="137"/>
      <c r="R104" s="137"/>
      <c r="S104" s="138"/>
      <c r="T104" s="110"/>
      <c r="U104" s="110"/>
      <c r="V104" s="389"/>
    </row>
    <row r="105" spans="3:24" s="36" customFormat="1" ht="21" customHeight="1">
      <c r="C105" s="233"/>
      <c r="D105" s="233"/>
      <c r="E105" s="242"/>
      <c r="F105" s="233"/>
      <c r="H105" s="243"/>
      <c r="I105" s="244"/>
      <c r="J105" s="300"/>
      <c r="K105" s="282"/>
      <c r="L105" s="314"/>
      <c r="M105" s="316"/>
      <c r="N105" s="52"/>
      <c r="O105" s="42"/>
      <c r="P105" s="137"/>
      <c r="Q105" s="137"/>
      <c r="R105" s="137"/>
      <c r="S105" s="138"/>
      <c r="T105" s="110"/>
      <c r="U105" s="110"/>
      <c r="V105" s="389"/>
    </row>
    <row r="106" spans="3:24" s="36" customFormat="1" ht="21" customHeight="1">
      <c r="C106" s="233"/>
      <c r="D106" s="233"/>
      <c r="E106" s="242"/>
      <c r="F106" s="233"/>
      <c r="H106" s="243"/>
      <c r="I106" s="244"/>
      <c r="J106" s="300"/>
      <c r="K106" s="282"/>
      <c r="L106" s="314"/>
      <c r="M106" s="316"/>
      <c r="N106" s="52"/>
      <c r="O106" s="42"/>
      <c r="P106" s="137"/>
      <c r="Q106" s="137"/>
      <c r="R106" s="137"/>
      <c r="S106" s="138"/>
      <c r="T106" s="110"/>
      <c r="U106" s="110"/>
      <c r="V106" s="389"/>
    </row>
    <row r="107" spans="3:24" s="36" customFormat="1" ht="18.75" customHeight="1" thickBot="1">
      <c r="C107" s="233"/>
      <c r="D107" s="233"/>
      <c r="E107" s="242"/>
      <c r="F107" s="233"/>
      <c r="H107" s="243"/>
      <c r="I107" s="244"/>
      <c r="J107" s="233"/>
      <c r="K107" s="315"/>
      <c r="L107" s="423"/>
      <c r="M107" s="245"/>
      <c r="N107" s="192">
        <f>+N95+L88</f>
        <v>9090.9599999999991</v>
      </c>
      <c r="O107" s="42"/>
      <c r="P107" s="137"/>
      <c r="Q107" s="137"/>
      <c r="R107" s="137"/>
      <c r="S107" s="138"/>
      <c r="T107" s="110"/>
      <c r="U107" s="110"/>
      <c r="V107" s="287"/>
    </row>
    <row r="108" spans="3:24" s="36" customFormat="1" ht="31.5" customHeight="1" thickBot="1">
      <c r="C108" s="233"/>
      <c r="D108" s="233"/>
      <c r="E108" s="246"/>
      <c r="F108" s="245"/>
      <c r="G108" s="245"/>
      <c r="H108" s="233"/>
      <c r="I108" s="247"/>
      <c r="J108" s="247"/>
      <c r="K108" s="282"/>
      <c r="M108" s="246"/>
      <c r="N108" s="52">
        <v>9016.5899999999983</v>
      </c>
      <c r="O108" s="289">
        <v>28.61263125</v>
      </c>
      <c r="R108" s="341"/>
      <c r="S108" s="107"/>
      <c r="T108" s="107"/>
      <c r="U108" s="100"/>
    </row>
    <row r="109" spans="3:24" ht="10.5" customHeight="1" thickBot="1">
      <c r="C109" s="36"/>
      <c r="D109" s="36"/>
      <c r="E109" s="36"/>
      <c r="F109" s="55"/>
      <c r="G109" s="36"/>
      <c r="H109" s="36"/>
      <c r="I109" s="52"/>
      <c r="J109" s="52"/>
      <c r="K109" s="36"/>
      <c r="L109" s="36"/>
      <c r="M109" s="36"/>
      <c r="N109" s="36"/>
      <c r="Q109" s="98"/>
      <c r="R109" s="342"/>
      <c r="T109" s="98"/>
      <c r="U109" s="98"/>
    </row>
    <row r="110" spans="3:24" ht="20.100000000000001" customHeight="1" thickBot="1">
      <c r="C110" s="36"/>
      <c r="D110" s="36"/>
      <c r="E110" s="36"/>
      <c r="F110" s="109" t="s">
        <v>111</v>
      </c>
      <c r="G110" s="36"/>
      <c r="H110" s="36"/>
      <c r="I110" s="52"/>
      <c r="J110" s="52"/>
      <c r="K110" s="36"/>
      <c r="L110" s="36"/>
      <c r="M110" s="36"/>
      <c r="N110" s="288">
        <f>+M91+N108</f>
        <v>84799.233000000007</v>
      </c>
      <c r="O110" s="99">
        <f>+O108+J91</f>
        <v>309.20263125000002</v>
      </c>
      <c r="Q110" s="98"/>
      <c r="R110" s="342"/>
      <c r="T110" s="98"/>
      <c r="U110" s="98"/>
    </row>
    <row r="111" spans="3:24" ht="31.5" customHeight="1" thickBot="1">
      <c r="F111" s="341" t="s">
        <v>334</v>
      </c>
      <c r="G111" s="342" t="s">
        <v>335</v>
      </c>
      <c r="H111" s="342" t="s">
        <v>336</v>
      </c>
      <c r="I111" s="342" t="s">
        <v>337</v>
      </c>
      <c r="J111" s="342" t="s">
        <v>338</v>
      </c>
      <c r="K111" s="376" t="s">
        <v>339</v>
      </c>
      <c r="L111" s="380"/>
      <c r="M111" s="99"/>
      <c r="P111" s="99">
        <f>+O112-N113</f>
        <v>0</v>
      </c>
      <c r="Q111" s="99"/>
      <c r="R111" s="342"/>
      <c r="W111" s="98"/>
      <c r="X111" s="98"/>
    </row>
    <row r="112" spans="3:24" ht="66" customHeight="1" thickBot="1">
      <c r="C112" s="36"/>
      <c r="D112" s="115" t="s">
        <v>112</v>
      </c>
      <c r="E112" s="344" t="s">
        <v>229</v>
      </c>
      <c r="F112" s="351" t="str">
        <f>+LEFT(F111,11)</f>
        <v>CAAU6421705</v>
      </c>
      <c r="G112" s="351" t="str">
        <f t="shared" ref="G112:L112" si="20">+LEFT(G111,11)</f>
        <v>TXGU6760797</v>
      </c>
      <c r="H112" s="351" t="str">
        <f t="shared" si="20"/>
        <v>CIPU5163902</v>
      </c>
      <c r="I112" s="351" t="str">
        <f t="shared" si="20"/>
        <v>CIPU5170218</v>
      </c>
      <c r="J112" s="351" t="str">
        <f t="shared" si="20"/>
        <v>CAAU6447546</v>
      </c>
      <c r="K112" s="351" t="str">
        <f t="shared" si="20"/>
        <v>CAAU5983415</v>
      </c>
      <c r="L112" s="351" t="str">
        <f t="shared" si="20"/>
        <v/>
      </c>
      <c r="M112" s="319"/>
      <c r="N112" s="145"/>
      <c r="O112" s="249"/>
      <c r="P112" s="266"/>
      <c r="Q112" s="267" t="s">
        <v>298</v>
      </c>
      <c r="R112" s="343"/>
      <c r="T112" s="99"/>
      <c r="U112" s="99"/>
      <c r="W112" s="98"/>
      <c r="X112" s="98"/>
    </row>
    <row r="113" spans="3:24" ht="36" customHeight="1" thickBot="1">
      <c r="C113" s="36"/>
      <c r="D113" s="130" t="s">
        <v>71</v>
      </c>
      <c r="E113" s="128"/>
      <c r="F113" s="345">
        <f>+ROUND(J163,2)</f>
        <v>44.23</v>
      </c>
      <c r="G113" s="345">
        <f t="shared" ref="G113:L113" si="21">+ROUND(K163,2)</f>
        <v>43.26</v>
      </c>
      <c r="H113" s="345">
        <f>+ROUND(L163,2)</f>
        <v>46.7</v>
      </c>
      <c r="I113" s="345">
        <f t="shared" si="21"/>
        <v>48.63</v>
      </c>
      <c r="J113" s="345">
        <f t="shared" si="21"/>
        <v>44.55</v>
      </c>
      <c r="K113" s="345">
        <f>+ROUND(O163,2)+2.52</f>
        <v>53.220000000000006</v>
      </c>
      <c r="L113" s="345">
        <f t="shared" si="21"/>
        <v>0</v>
      </c>
      <c r="M113" s="154">
        <f>SUM(F113:L113)</f>
        <v>280.59000000000003</v>
      </c>
      <c r="N113" s="110"/>
      <c r="O113" s="99" t="b">
        <f>M113=J91</f>
        <v>1</v>
      </c>
      <c r="P113" s="268"/>
      <c r="Q113" s="266"/>
      <c r="R113" s="119"/>
      <c r="S113" s="349" t="s">
        <v>319</v>
      </c>
      <c r="W113" s="99"/>
      <c r="X113" s="99"/>
    </row>
    <row r="114" spans="3:24" ht="42.75" hidden="1" customHeight="1" thickBot="1">
      <c r="C114" s="36"/>
      <c r="D114" s="130" t="s">
        <v>171</v>
      </c>
      <c r="E114" s="128"/>
      <c r="F114" s="154">
        <f>+ROUND(J164,2)</f>
        <v>13542.92</v>
      </c>
      <c r="G114" s="154">
        <f>+ROUND(K164,2)</f>
        <v>13233.57</v>
      </c>
      <c r="H114" s="154">
        <f>+ROUND(L164,2)</f>
        <v>11106.34</v>
      </c>
      <c r="I114" s="154">
        <f>+ROUND(M164,2)+0.01</f>
        <v>9425.6</v>
      </c>
      <c r="J114" s="173"/>
      <c r="K114" s="173"/>
      <c r="L114" s="173"/>
      <c r="M114" s="154">
        <f t="shared" ref="M114:M119" si="22">SUM(F114:L114)</f>
        <v>47308.43</v>
      </c>
      <c r="N114" s="110"/>
      <c r="O114" s="99" t="b">
        <f>+N114=G91</f>
        <v>1</v>
      </c>
      <c r="P114" s="268">
        <f t="shared" ref="P114:P115" si="23">+N114-J92</f>
        <v>0</v>
      </c>
      <c r="Q114" s="269"/>
      <c r="S114" s="343"/>
    </row>
    <row r="115" spans="3:24" ht="42.75" customHeight="1" thickBot="1">
      <c r="C115" s="36"/>
      <c r="D115" s="130" t="s">
        <v>172</v>
      </c>
      <c r="E115" s="128"/>
      <c r="F115" s="154">
        <v>40</v>
      </c>
      <c r="G115" s="154">
        <v>40</v>
      </c>
      <c r="H115" s="154">
        <v>40</v>
      </c>
      <c r="I115" s="154">
        <v>40</v>
      </c>
      <c r="J115" s="154">
        <v>40</v>
      </c>
      <c r="K115" s="154">
        <v>40</v>
      </c>
      <c r="L115" s="154"/>
      <c r="M115" s="154">
        <f>SUM(F115:L115)</f>
        <v>240</v>
      </c>
      <c r="N115" s="219"/>
      <c r="O115" s="99" t="b">
        <f>M115=I91</f>
        <v>1</v>
      </c>
      <c r="P115" s="268">
        <f t="shared" si="23"/>
        <v>0</v>
      </c>
      <c r="Q115" s="269"/>
      <c r="S115" s="343" t="s">
        <v>320</v>
      </c>
    </row>
    <row r="116" spans="3:24" ht="51" customHeight="1">
      <c r="C116" s="36"/>
      <c r="D116" s="130" t="s">
        <v>96</v>
      </c>
      <c r="E116" s="128"/>
      <c r="F116" s="154">
        <f>+J164+0.00706000001810025</f>
        <v>13542.922600000018</v>
      </c>
      <c r="G116" s="154">
        <f t="shared" ref="G116:L116" si="24">+K164</f>
        <v>13233.565079999998</v>
      </c>
      <c r="H116" s="154">
        <f>+L164</f>
        <v>11106.337080000001</v>
      </c>
      <c r="I116" s="154">
        <f t="shared" si="24"/>
        <v>9425.5860000000011</v>
      </c>
      <c r="J116" s="154">
        <f t="shared" si="24"/>
        <v>8216.0061600000008</v>
      </c>
      <c r="K116" s="154">
        <f t="shared" si="24"/>
        <v>6342.73308</v>
      </c>
      <c r="L116" s="154">
        <f t="shared" si="24"/>
        <v>0</v>
      </c>
      <c r="M116" s="154">
        <f>SUM(F116:L116)</f>
        <v>61867.150000000016</v>
      </c>
      <c r="N116" s="110"/>
      <c r="O116" s="99" t="b">
        <f>M116=L91</f>
        <v>1</v>
      </c>
      <c r="P116" s="268">
        <f>+N116-L91</f>
        <v>-61867.150000000009</v>
      </c>
      <c r="Q116" s="268"/>
      <c r="R116" s="99"/>
      <c r="S116" s="390" t="s">
        <v>321</v>
      </c>
    </row>
    <row r="117" spans="3:24" ht="46.5" customHeight="1">
      <c r="C117" s="36"/>
      <c r="D117" s="130" t="s">
        <v>97</v>
      </c>
      <c r="E117" s="128"/>
      <c r="F117" s="154">
        <f>+ROUND(J165,2)</f>
        <v>15949.83</v>
      </c>
      <c r="G117" s="154">
        <f t="shared" ref="G117:L117" si="25">+ROUND(K165,2)</f>
        <v>15640.48</v>
      </c>
      <c r="H117" s="154">
        <f>+ROUND(L165,2)</f>
        <v>13444.37</v>
      </c>
      <c r="I117" s="154">
        <f t="shared" si="25"/>
        <v>11677.22</v>
      </c>
      <c r="J117" s="154">
        <f t="shared" si="25"/>
        <v>10467.629999999999</v>
      </c>
      <c r="K117" s="154">
        <f>+ROUND(O165,2)</f>
        <v>8603.1200000000008</v>
      </c>
      <c r="L117" s="154">
        <f t="shared" si="25"/>
        <v>0</v>
      </c>
      <c r="M117" s="154">
        <f>SUM(F117:L117)-0.007</f>
        <v>75782.642999999996</v>
      </c>
      <c r="N117" s="110"/>
      <c r="O117" s="99" t="b">
        <f>M117=M91</f>
        <v>1</v>
      </c>
      <c r="P117" s="268">
        <f>+N117-M91</f>
        <v>-75782.643000000011</v>
      </c>
      <c r="Q117" s="268"/>
      <c r="S117" s="58" t="s">
        <v>322</v>
      </c>
    </row>
    <row r="118" spans="3:24" ht="42.75" customHeight="1">
      <c r="D118" s="130" t="s">
        <v>178</v>
      </c>
      <c r="E118" s="128"/>
      <c r="F118" s="353">
        <v>3700</v>
      </c>
      <c r="G118" s="353">
        <v>3700</v>
      </c>
      <c r="H118" s="353">
        <v>3700</v>
      </c>
      <c r="I118" s="353">
        <v>3700</v>
      </c>
      <c r="J118" s="353">
        <v>3700</v>
      </c>
      <c r="K118" s="353">
        <v>3700</v>
      </c>
      <c r="L118" s="281"/>
      <c r="M118" s="154">
        <f t="shared" si="22"/>
        <v>22200</v>
      </c>
      <c r="N118" s="110"/>
      <c r="O118" s="99" t="b">
        <f>+N118=M92</f>
        <v>1</v>
      </c>
      <c r="P118" s="268"/>
      <c r="Q118" s="269"/>
    </row>
    <row r="119" spans="3:24" ht="42.75" customHeight="1">
      <c r="D119" s="130" t="s">
        <v>138</v>
      </c>
      <c r="E119" s="128"/>
      <c r="F119" s="258">
        <f>+ROUND(F117+F118,2)</f>
        <v>19649.830000000002</v>
      </c>
      <c r="G119" s="258">
        <f t="shared" ref="G119:L119" si="26">+ROUND(G117+G118,2)</f>
        <v>19340.48</v>
      </c>
      <c r="H119" s="258">
        <f t="shared" si="26"/>
        <v>17144.37</v>
      </c>
      <c r="I119" s="258">
        <f t="shared" si="26"/>
        <v>15377.22</v>
      </c>
      <c r="J119" s="258">
        <f t="shared" si="26"/>
        <v>14167.63</v>
      </c>
      <c r="K119" s="258">
        <f t="shared" si="26"/>
        <v>12303.12</v>
      </c>
      <c r="L119" s="258">
        <f t="shared" si="26"/>
        <v>0</v>
      </c>
      <c r="M119" s="154">
        <f t="shared" si="22"/>
        <v>97982.65</v>
      </c>
      <c r="N119" s="110">
        <v>14954.13</v>
      </c>
      <c r="O119" s="99"/>
      <c r="P119" s="119"/>
      <c r="Q119" s="149"/>
    </row>
    <row r="120" spans="3:24" ht="42.75" customHeight="1">
      <c r="D120" s="130"/>
      <c r="E120" s="257"/>
      <c r="F120" s="262"/>
      <c r="G120" s="262"/>
      <c r="H120" s="262"/>
      <c r="I120" s="262"/>
      <c r="J120" s="262"/>
      <c r="K120" s="262"/>
      <c r="L120" s="279"/>
      <c r="M120" s="272"/>
      <c r="N120" s="110"/>
      <c r="O120" s="99"/>
      <c r="P120" s="119"/>
      <c r="Q120" s="149"/>
    </row>
    <row r="121" spans="3:24" ht="44.25" customHeight="1">
      <c r="D121" s="130"/>
      <c r="E121" s="257"/>
      <c r="F121" s="263"/>
      <c r="G121" s="264"/>
      <c r="H121" s="264"/>
      <c r="I121" s="265"/>
      <c r="J121" s="265"/>
      <c r="K121" s="265"/>
      <c r="L121" s="263"/>
      <c r="M121" s="263"/>
      <c r="N121" s="136"/>
      <c r="O121" s="99">
        <f>+N117-M91</f>
        <v>-75782.643000000011</v>
      </c>
      <c r="P121" s="119"/>
      <c r="Q121" s="149"/>
    </row>
    <row r="122" spans="3:24" ht="14.25" customHeight="1">
      <c r="D122" s="130"/>
      <c r="E122" s="257"/>
      <c r="F122" s="260"/>
      <c r="G122" s="261"/>
      <c r="H122" s="261"/>
      <c r="I122" s="262"/>
      <c r="J122" s="262"/>
      <c r="K122" s="262"/>
      <c r="L122" s="260"/>
      <c r="M122" s="260"/>
      <c r="N122" s="136"/>
      <c r="O122" s="111"/>
    </row>
    <row r="123" spans="3:24" ht="14.25" customHeight="1">
      <c r="D123" s="130"/>
      <c r="E123" s="257"/>
      <c r="F123" s="260"/>
      <c r="G123" s="261"/>
      <c r="H123" s="261"/>
      <c r="I123" s="262"/>
      <c r="J123" s="262"/>
      <c r="K123" s="262"/>
      <c r="L123" s="260"/>
      <c r="M123" s="260"/>
      <c r="N123" s="136"/>
    </row>
    <row r="124" spans="3:24" ht="14.25" customHeight="1">
      <c r="D124" s="121"/>
      <c r="F124" s="99"/>
      <c r="G124" s="118"/>
      <c r="H124" s="171"/>
      <c r="I124" s="99"/>
      <c r="J124" s="99"/>
      <c r="K124" s="259"/>
    </row>
    <row r="125" spans="3:24" ht="14.25" customHeight="1">
      <c r="F125" s="119"/>
      <c r="G125" s="119"/>
      <c r="H125" s="119"/>
      <c r="I125" s="119"/>
      <c r="J125" s="119"/>
      <c r="O125" s="280"/>
    </row>
    <row r="126" spans="3:24" ht="20.100000000000001" customHeight="1">
      <c r="D126" s="147"/>
      <c r="E126" s="58">
        <f>40*3</f>
        <v>120</v>
      </c>
      <c r="F126" s="58">
        <f>138-E126</f>
        <v>18</v>
      </c>
      <c r="G126" s="148" t="s">
        <v>133</v>
      </c>
    </row>
    <row r="127" spans="3:24" ht="45.75" customHeight="1">
      <c r="G127" s="181" t="str">
        <f>F112</f>
        <v>CAAU6421705</v>
      </c>
      <c r="H127" s="181" t="str">
        <f t="shared" ref="H127:N127" si="27">G112</f>
        <v>TXGU6760797</v>
      </c>
      <c r="I127" s="181" t="str">
        <f t="shared" si="27"/>
        <v>CIPU5163902</v>
      </c>
      <c r="J127" s="181" t="str">
        <f t="shared" si="27"/>
        <v>CIPU5170218</v>
      </c>
      <c r="K127" s="181" t="str">
        <f>J112</f>
        <v>CAAU6447546</v>
      </c>
      <c r="L127" s="181" t="str">
        <f t="shared" si="27"/>
        <v>CAAU5983415</v>
      </c>
      <c r="M127" s="181" t="str">
        <f t="shared" si="27"/>
        <v/>
      </c>
      <c r="N127" s="181">
        <f t="shared" si="27"/>
        <v>0</v>
      </c>
      <c r="O127" s="167"/>
      <c r="P127" s="168" t="s">
        <v>135</v>
      </c>
      <c r="R127" s="58" t="s">
        <v>155</v>
      </c>
    </row>
    <row r="128" spans="3:24" ht="20.100000000000001" customHeight="1" thickBot="1">
      <c r="C128" s="454" t="s">
        <v>332</v>
      </c>
      <c r="D128" s="447" t="s">
        <v>56</v>
      </c>
      <c r="E128" s="448"/>
      <c r="F128" s="176" t="s">
        <v>100</v>
      </c>
      <c r="G128" s="158">
        <v>4</v>
      </c>
      <c r="H128" s="146">
        <v>4</v>
      </c>
      <c r="I128" s="146">
        <v>4</v>
      </c>
      <c r="J128" s="146"/>
      <c r="K128" s="146"/>
      <c r="L128" s="157"/>
      <c r="M128" s="157"/>
      <c r="N128" s="162"/>
      <c r="O128" s="161"/>
      <c r="P128" s="160">
        <f>+VLOOKUP(F128,$F$61:$I$90,4,0)</f>
        <v>12</v>
      </c>
      <c r="Q128" s="58" t="b">
        <f t="shared" ref="Q128:Q159" si="28">+SUM(G128:O128)=P128</f>
        <v>1</v>
      </c>
      <c r="R128" s="58">
        <v>344.12</v>
      </c>
    </row>
    <row r="129" spans="1:27" ht="20.100000000000001" customHeight="1">
      <c r="C129" s="454"/>
      <c r="D129" s="447" t="s">
        <v>55</v>
      </c>
      <c r="E129" s="448"/>
      <c r="F129" s="176" t="s">
        <v>101</v>
      </c>
      <c r="G129" s="158">
        <v>3</v>
      </c>
      <c r="H129" s="146">
        <v>4</v>
      </c>
      <c r="I129" s="146"/>
      <c r="J129" s="146"/>
      <c r="K129" s="146"/>
      <c r="L129" s="157"/>
      <c r="M129" s="157"/>
      <c r="N129" s="162"/>
      <c r="O129" s="161"/>
      <c r="P129" s="160">
        <f t="shared" ref="P129:P159" si="29">+VLOOKUP(F129,$F$61:$I$90,4,0)</f>
        <v>7</v>
      </c>
      <c r="Q129" s="58" t="b">
        <f t="shared" si="28"/>
        <v>1</v>
      </c>
      <c r="R129" s="58">
        <v>481.01</v>
      </c>
      <c r="V129" s="478" t="s">
        <v>137</v>
      </c>
      <c r="W129" s="479"/>
      <c r="X129" s="479"/>
      <c r="Y129" s="480"/>
    </row>
    <row r="130" spans="1:27" ht="20.100000000000001" customHeight="1">
      <c r="C130" s="292" t="s">
        <v>304</v>
      </c>
      <c r="D130" s="457" t="s">
        <v>57</v>
      </c>
      <c r="E130" s="458"/>
      <c r="F130" s="176" t="s">
        <v>102</v>
      </c>
      <c r="G130" s="158">
        <v>3</v>
      </c>
      <c r="H130" s="146">
        <v>4</v>
      </c>
      <c r="I130" s="146"/>
      <c r="J130" s="146"/>
      <c r="K130" s="146"/>
      <c r="L130" s="157"/>
      <c r="M130" s="157"/>
      <c r="N130" s="162"/>
      <c r="O130" s="161"/>
      <c r="P130" s="160">
        <f t="shared" si="29"/>
        <v>7</v>
      </c>
      <c r="Q130" s="58" t="b">
        <f t="shared" si="28"/>
        <v>1</v>
      </c>
      <c r="R130" s="58">
        <v>390.56</v>
      </c>
      <c r="V130" s="481"/>
      <c r="W130" s="482"/>
      <c r="X130" s="482"/>
      <c r="Y130" s="483"/>
    </row>
    <row r="131" spans="1:27" ht="19.5" customHeight="1" thickBot="1">
      <c r="A131" s="438"/>
      <c r="B131" s="438"/>
      <c r="C131" s="292"/>
      <c r="D131" s="447" t="s">
        <v>56</v>
      </c>
      <c r="E131" s="448"/>
      <c r="F131" s="176" t="s">
        <v>117</v>
      </c>
      <c r="G131" s="158">
        <v>2</v>
      </c>
      <c r="H131" s="146">
        <v>2</v>
      </c>
      <c r="I131" s="157">
        <v>2</v>
      </c>
      <c r="J131" s="157"/>
      <c r="K131" s="146"/>
      <c r="L131" s="157"/>
      <c r="M131" s="157"/>
      <c r="N131" s="162"/>
      <c r="O131" s="161"/>
      <c r="P131" s="160">
        <f t="shared" si="29"/>
        <v>6</v>
      </c>
      <c r="Q131" s="58" t="b">
        <f t="shared" si="28"/>
        <v>1</v>
      </c>
      <c r="R131" s="58">
        <v>203.75</v>
      </c>
      <c r="V131" s="484"/>
      <c r="W131" s="485"/>
      <c r="X131" s="485"/>
      <c r="Y131" s="486"/>
    </row>
    <row r="132" spans="1:27" ht="20.100000000000001" customHeight="1">
      <c r="A132" s="438"/>
      <c r="B132" s="438"/>
      <c r="C132" s="292"/>
      <c r="D132" s="447" t="s">
        <v>55</v>
      </c>
      <c r="E132" s="448"/>
      <c r="F132" s="176" t="s">
        <v>123</v>
      </c>
      <c r="G132" s="158">
        <v>4</v>
      </c>
      <c r="H132" s="146">
        <v>1</v>
      </c>
      <c r="I132" s="146">
        <v>2</v>
      </c>
      <c r="J132" s="146"/>
      <c r="K132" s="146"/>
      <c r="L132" s="157"/>
      <c r="M132" s="157"/>
      <c r="N132" s="162"/>
      <c r="O132" s="161"/>
      <c r="P132" s="160">
        <f t="shared" si="29"/>
        <v>7</v>
      </c>
      <c r="Q132" s="58" t="b">
        <f t="shared" si="28"/>
        <v>1</v>
      </c>
      <c r="R132" s="58">
        <v>200.75</v>
      </c>
    </row>
    <row r="133" spans="1:27" ht="20.100000000000001" customHeight="1">
      <c r="A133" s="438"/>
      <c r="B133" s="438"/>
      <c r="C133" s="292"/>
      <c r="D133" s="447" t="s">
        <v>57</v>
      </c>
      <c r="E133" s="448"/>
      <c r="F133" s="176" t="s">
        <v>116</v>
      </c>
      <c r="G133" s="158"/>
      <c r="H133" s="146">
        <v>1</v>
      </c>
      <c r="I133" s="146"/>
      <c r="J133" s="146"/>
      <c r="K133" s="146"/>
      <c r="L133" s="157"/>
      <c r="M133" s="157"/>
      <c r="N133" s="162"/>
      <c r="O133" s="161"/>
      <c r="P133" s="160">
        <f t="shared" si="29"/>
        <v>1</v>
      </c>
      <c r="Q133" s="58" t="b">
        <f t="shared" si="28"/>
        <v>1</v>
      </c>
      <c r="R133" s="58">
        <v>227.75</v>
      </c>
      <c r="X133" s="58" t="s">
        <v>133</v>
      </c>
      <c r="Y133" s="153">
        <f>+SUM(Y135:Y422)</f>
        <v>240</v>
      </c>
    </row>
    <row r="134" spans="1:27" ht="17.25" customHeight="1" thickBot="1">
      <c r="A134" s="269"/>
      <c r="B134" s="269"/>
      <c r="C134" s="164"/>
      <c r="D134" s="447" t="s">
        <v>56</v>
      </c>
      <c r="E134" s="448"/>
      <c r="F134" s="201" t="s">
        <v>185</v>
      </c>
      <c r="G134" s="158">
        <v>3</v>
      </c>
      <c r="H134" s="146">
        <v>6</v>
      </c>
      <c r="I134" s="157">
        <v>4</v>
      </c>
      <c r="J134" s="157">
        <v>6</v>
      </c>
      <c r="K134" s="146">
        <v>6</v>
      </c>
      <c r="L134" s="157"/>
      <c r="M134" s="157"/>
      <c r="N134" s="162"/>
      <c r="O134" s="161"/>
      <c r="P134" s="160">
        <f t="shared" si="29"/>
        <v>25</v>
      </c>
      <c r="Q134" s="58" t="b">
        <f t="shared" si="28"/>
        <v>1</v>
      </c>
      <c r="R134" s="58">
        <v>333.85999999999996</v>
      </c>
    </row>
    <row r="135" spans="1:27" ht="20.100000000000001" customHeight="1">
      <c r="A135" s="269"/>
      <c r="B135" s="269"/>
      <c r="C135" s="164"/>
      <c r="D135" s="447" t="s">
        <v>55</v>
      </c>
      <c r="E135" s="448"/>
      <c r="F135" s="201" t="s">
        <v>186</v>
      </c>
      <c r="G135" s="158">
        <v>4</v>
      </c>
      <c r="H135" s="146">
        <v>4</v>
      </c>
      <c r="I135" s="157">
        <v>4</v>
      </c>
      <c r="J135" s="157">
        <v>4</v>
      </c>
      <c r="K135" s="146">
        <v>2</v>
      </c>
      <c r="L135" s="157"/>
      <c r="M135" s="157"/>
      <c r="N135" s="162"/>
      <c r="O135" s="161"/>
      <c r="P135" s="160">
        <f t="shared" si="29"/>
        <v>18</v>
      </c>
      <c r="Q135" s="58" t="b">
        <f t="shared" si="28"/>
        <v>1</v>
      </c>
      <c r="R135" s="58">
        <v>408.11</v>
      </c>
      <c r="U135" s="58" t="s">
        <v>130</v>
      </c>
      <c r="V135" s="436" t="s">
        <v>56</v>
      </c>
      <c r="W135" s="437"/>
      <c r="X135" s="298" t="s">
        <v>100</v>
      </c>
      <c r="Y135" s="155">
        <f>+VLOOKUP(X135,$F$128:$O$159,2,0)</f>
        <v>4</v>
      </c>
      <c r="AA135" s="159"/>
    </row>
    <row r="136" spans="1:27" ht="21.75" customHeight="1">
      <c r="A136" s="269"/>
      <c r="B136" s="269"/>
      <c r="C136" s="292" t="s">
        <v>304</v>
      </c>
      <c r="D136" s="457" t="s">
        <v>57</v>
      </c>
      <c r="E136" s="458"/>
      <c r="F136" s="201" t="s">
        <v>187</v>
      </c>
      <c r="G136" s="158">
        <v>4</v>
      </c>
      <c r="H136" s="146">
        <v>4</v>
      </c>
      <c r="I136" s="157">
        <v>6</v>
      </c>
      <c r="J136" s="157">
        <v>4</v>
      </c>
      <c r="K136" s="146"/>
      <c r="L136" s="157"/>
      <c r="M136" s="157"/>
      <c r="N136" s="162"/>
      <c r="O136" s="161"/>
      <c r="P136" s="160">
        <f t="shared" si="29"/>
        <v>18</v>
      </c>
      <c r="Q136" s="58" t="b">
        <f t="shared" si="28"/>
        <v>1</v>
      </c>
      <c r="R136" s="58">
        <v>457.25</v>
      </c>
      <c r="V136" s="430" t="s">
        <v>55</v>
      </c>
      <c r="W136" s="431"/>
      <c r="X136" s="295" t="s">
        <v>101</v>
      </c>
      <c r="Y136" s="177">
        <f t="shared" ref="Y136:Y166" si="30">+VLOOKUP(X136,$F$128:$O$159,2,0)</f>
        <v>3</v>
      </c>
      <c r="AA136" s="159"/>
    </row>
    <row r="137" spans="1:27" ht="21" customHeight="1">
      <c r="A137" s="438"/>
      <c r="B137" s="438"/>
      <c r="C137" s="441" t="s">
        <v>301</v>
      </c>
      <c r="D137" s="447" t="s">
        <v>150</v>
      </c>
      <c r="E137" s="448"/>
      <c r="F137" s="200" t="s">
        <v>152</v>
      </c>
      <c r="G137" s="146">
        <v>1</v>
      </c>
      <c r="H137" s="146"/>
      <c r="I137" s="146"/>
      <c r="J137" s="146"/>
      <c r="K137" s="146"/>
      <c r="L137" s="157"/>
      <c r="M137" s="157"/>
      <c r="N137" s="162"/>
      <c r="O137" s="161"/>
      <c r="P137" s="160">
        <f t="shared" si="29"/>
        <v>1</v>
      </c>
      <c r="Q137" s="58" t="b">
        <f t="shared" si="28"/>
        <v>1</v>
      </c>
      <c r="R137" s="58">
        <v>213.35000000000002</v>
      </c>
      <c r="V137" s="430" t="s">
        <v>57</v>
      </c>
      <c r="W137" s="431"/>
      <c r="X137" s="295" t="s">
        <v>102</v>
      </c>
      <c r="Y137" s="177">
        <f t="shared" si="30"/>
        <v>3</v>
      </c>
      <c r="AA137" s="159"/>
    </row>
    <row r="138" spans="1:27" ht="20.100000000000001" customHeight="1">
      <c r="A138" s="438"/>
      <c r="B138" s="438"/>
      <c r="C138" s="442"/>
      <c r="D138" s="447" t="s">
        <v>150</v>
      </c>
      <c r="E138" s="448"/>
      <c r="F138" s="200" t="s">
        <v>153</v>
      </c>
      <c r="G138" s="146">
        <v>1</v>
      </c>
      <c r="H138" s="146"/>
      <c r="I138" s="146"/>
      <c r="J138" s="146"/>
      <c r="K138" s="146"/>
      <c r="L138" s="157"/>
      <c r="M138" s="157"/>
      <c r="N138" s="162"/>
      <c r="O138" s="161"/>
      <c r="P138" s="160">
        <f t="shared" si="29"/>
        <v>1</v>
      </c>
      <c r="Q138" s="58" t="b">
        <f t="shared" si="28"/>
        <v>1</v>
      </c>
      <c r="R138" s="58">
        <v>168.35</v>
      </c>
      <c r="U138" s="149"/>
      <c r="V138" s="430" t="s">
        <v>56</v>
      </c>
      <c r="W138" s="431"/>
      <c r="X138" s="295" t="s">
        <v>117</v>
      </c>
      <c r="Y138" s="177">
        <f t="shared" si="30"/>
        <v>2</v>
      </c>
      <c r="AA138" s="159"/>
    </row>
    <row r="139" spans="1:27" ht="20.100000000000001" customHeight="1">
      <c r="A139" s="438"/>
      <c r="B139" s="438"/>
      <c r="C139" s="442"/>
      <c r="D139" s="447" t="s">
        <v>150</v>
      </c>
      <c r="E139" s="448"/>
      <c r="F139" s="200" t="s">
        <v>159</v>
      </c>
      <c r="G139" s="146"/>
      <c r="H139" s="146"/>
      <c r="I139" s="146"/>
      <c r="J139" s="146"/>
      <c r="K139" s="146"/>
      <c r="L139" s="157"/>
      <c r="M139" s="157"/>
      <c r="N139" s="162"/>
      <c r="O139" s="161"/>
      <c r="P139" s="160">
        <f t="shared" si="29"/>
        <v>0</v>
      </c>
      <c r="Q139" s="58" t="b">
        <f t="shared" si="28"/>
        <v>1</v>
      </c>
      <c r="U139" s="149"/>
      <c r="V139" s="430" t="s">
        <v>55</v>
      </c>
      <c r="W139" s="431"/>
      <c r="X139" s="295" t="s">
        <v>123</v>
      </c>
      <c r="Y139" s="177">
        <f t="shared" si="30"/>
        <v>4</v>
      </c>
      <c r="AA139" s="159"/>
    </row>
    <row r="140" spans="1:27" ht="20.100000000000001" customHeight="1">
      <c r="A140" s="438"/>
      <c r="B140" s="438"/>
      <c r="C140" s="442"/>
      <c r="D140" s="447" t="s">
        <v>150</v>
      </c>
      <c r="E140" s="448"/>
      <c r="F140" s="200" t="s">
        <v>161</v>
      </c>
      <c r="G140" s="146">
        <v>1</v>
      </c>
      <c r="H140" s="146"/>
      <c r="I140" s="163"/>
      <c r="J140" s="163"/>
      <c r="K140" s="146"/>
      <c r="L140" s="157"/>
      <c r="M140" s="157"/>
      <c r="N140" s="162"/>
      <c r="O140" s="161"/>
      <c r="P140" s="160">
        <f t="shared" si="29"/>
        <v>1</v>
      </c>
      <c r="Q140" s="58" t="b">
        <f t="shared" si="28"/>
        <v>1</v>
      </c>
      <c r="U140" s="149"/>
      <c r="V140" s="430" t="s">
        <v>57</v>
      </c>
      <c r="W140" s="431"/>
      <c r="X140" s="295" t="s">
        <v>116</v>
      </c>
      <c r="Y140" s="177">
        <f t="shared" si="30"/>
        <v>0</v>
      </c>
      <c r="AA140" s="159"/>
    </row>
    <row r="141" spans="1:27" ht="20.100000000000001" customHeight="1">
      <c r="A141" s="438"/>
      <c r="B141" s="438"/>
      <c r="C141" s="442"/>
      <c r="D141" s="447" t="s">
        <v>150</v>
      </c>
      <c r="E141" s="448"/>
      <c r="F141" s="200" t="s">
        <v>162</v>
      </c>
      <c r="G141" s="146">
        <v>1</v>
      </c>
      <c r="H141" s="146"/>
      <c r="I141" s="146"/>
      <c r="J141" s="146"/>
      <c r="K141" s="146"/>
      <c r="L141" s="157"/>
      <c r="M141" s="157"/>
      <c r="N141" s="162"/>
      <c r="O141" s="161"/>
      <c r="P141" s="160">
        <f t="shared" si="29"/>
        <v>1</v>
      </c>
      <c r="Q141" s="58" t="b">
        <f t="shared" si="28"/>
        <v>1</v>
      </c>
      <c r="R141" s="58">
        <v>168.35</v>
      </c>
      <c r="U141" s="149"/>
      <c r="V141" s="430" t="s">
        <v>56</v>
      </c>
      <c r="W141" s="431"/>
      <c r="X141" s="295" t="s">
        <v>185</v>
      </c>
      <c r="Y141" s="177">
        <f t="shared" si="30"/>
        <v>3</v>
      </c>
      <c r="AA141" s="159"/>
    </row>
    <row r="142" spans="1:27" ht="20.100000000000001" customHeight="1">
      <c r="A142" s="438"/>
      <c r="B142" s="438"/>
      <c r="C142" s="442"/>
      <c r="D142" s="447" t="s">
        <v>150</v>
      </c>
      <c r="E142" s="448"/>
      <c r="F142" s="200" t="s">
        <v>163</v>
      </c>
      <c r="G142" s="146">
        <v>1</v>
      </c>
      <c r="H142" s="146"/>
      <c r="I142" s="146"/>
      <c r="J142" s="146"/>
      <c r="K142" s="146"/>
      <c r="L142" s="146"/>
      <c r="M142" s="157"/>
      <c r="N142" s="162"/>
      <c r="O142" s="161"/>
      <c r="P142" s="160">
        <f t="shared" si="29"/>
        <v>1</v>
      </c>
      <c r="Q142" s="58" t="b">
        <f t="shared" si="28"/>
        <v>1</v>
      </c>
      <c r="U142" s="149"/>
      <c r="V142" s="430" t="s">
        <v>55</v>
      </c>
      <c r="W142" s="431"/>
      <c r="X142" s="295" t="s">
        <v>186</v>
      </c>
      <c r="Y142" s="177">
        <f t="shared" si="30"/>
        <v>4</v>
      </c>
      <c r="AA142" s="159"/>
    </row>
    <row r="143" spans="1:27" ht="20.100000000000001" customHeight="1">
      <c r="A143" s="438"/>
      <c r="B143" s="438"/>
      <c r="C143" s="442"/>
      <c r="D143" s="447" t="s">
        <v>150</v>
      </c>
      <c r="E143" s="448"/>
      <c r="F143" s="200" t="s">
        <v>164</v>
      </c>
      <c r="G143" s="158"/>
      <c r="H143" s="158"/>
      <c r="I143" s="158"/>
      <c r="J143" s="158"/>
      <c r="K143" s="146"/>
      <c r="L143" s="157"/>
      <c r="M143" s="157"/>
      <c r="N143" s="158"/>
      <c r="O143" s="161"/>
      <c r="P143" s="160">
        <f t="shared" si="29"/>
        <v>0</v>
      </c>
      <c r="Q143" s="58" t="b">
        <f t="shared" si="28"/>
        <v>1</v>
      </c>
      <c r="R143" s="58">
        <v>0</v>
      </c>
      <c r="U143" s="149"/>
      <c r="V143" s="430" t="s">
        <v>57</v>
      </c>
      <c r="W143" s="431"/>
      <c r="X143" s="295" t="s">
        <v>187</v>
      </c>
      <c r="Y143" s="177">
        <f t="shared" si="30"/>
        <v>4</v>
      </c>
      <c r="AA143" s="159"/>
    </row>
    <row r="144" spans="1:27" ht="20.100000000000001" customHeight="1">
      <c r="A144" s="438"/>
      <c r="B144" s="438"/>
      <c r="C144" s="442"/>
      <c r="D144" s="447" t="s">
        <v>150</v>
      </c>
      <c r="E144" s="448"/>
      <c r="F144" s="200" t="s">
        <v>165</v>
      </c>
      <c r="G144" s="158"/>
      <c r="H144" s="158"/>
      <c r="I144" s="158"/>
      <c r="J144" s="158"/>
      <c r="K144" s="158"/>
      <c r="L144" s="158"/>
      <c r="M144" s="158"/>
      <c r="N144" s="158"/>
      <c r="O144" s="161"/>
      <c r="P144" s="160">
        <f t="shared" si="29"/>
        <v>0</v>
      </c>
      <c r="Q144" s="58" t="b">
        <f t="shared" si="28"/>
        <v>1</v>
      </c>
      <c r="R144" s="58">
        <v>0</v>
      </c>
      <c r="U144" s="149"/>
      <c r="V144" s="430" t="s">
        <v>150</v>
      </c>
      <c r="W144" s="431"/>
      <c r="X144" s="296" t="s">
        <v>152</v>
      </c>
      <c r="Y144" s="177">
        <f t="shared" si="30"/>
        <v>1</v>
      </c>
      <c r="AA144" s="159"/>
    </row>
    <row r="145" spans="1:27" ht="20.100000000000001" customHeight="1">
      <c r="A145" s="438"/>
      <c r="B145" s="438"/>
      <c r="C145" s="443"/>
      <c r="D145" s="447" t="s">
        <v>150</v>
      </c>
      <c r="E145" s="448"/>
      <c r="F145" s="200" t="s">
        <v>166</v>
      </c>
      <c r="G145" s="158"/>
      <c r="H145" s="158"/>
      <c r="I145" s="158"/>
      <c r="J145" s="158"/>
      <c r="K145" s="158"/>
      <c r="L145" s="158"/>
      <c r="M145" s="158"/>
      <c r="N145" s="158"/>
      <c r="O145" s="161"/>
      <c r="P145" s="160">
        <f t="shared" si="29"/>
        <v>0</v>
      </c>
      <c r="Q145" s="58" t="b">
        <f t="shared" si="28"/>
        <v>1</v>
      </c>
      <c r="R145" s="58">
        <v>168.35</v>
      </c>
      <c r="U145" s="149"/>
      <c r="V145" s="430" t="s">
        <v>150</v>
      </c>
      <c r="W145" s="431"/>
      <c r="X145" s="296" t="s">
        <v>153</v>
      </c>
      <c r="Y145" s="177">
        <f t="shared" si="30"/>
        <v>1</v>
      </c>
      <c r="AA145" s="159"/>
    </row>
    <row r="146" spans="1:27" ht="19.5" customHeight="1">
      <c r="A146" s="438"/>
      <c r="B146" s="438"/>
      <c r="C146" s="293"/>
      <c r="D146" s="447" t="s">
        <v>67</v>
      </c>
      <c r="E146" s="448"/>
      <c r="F146" s="156" t="s">
        <v>103</v>
      </c>
      <c r="G146" s="158"/>
      <c r="H146" s="158"/>
      <c r="I146" s="158">
        <v>2</v>
      </c>
      <c r="J146" s="158">
        <v>4</v>
      </c>
      <c r="K146" s="158">
        <v>4</v>
      </c>
      <c r="L146" s="158">
        <v>4</v>
      </c>
      <c r="M146" s="158"/>
      <c r="N146" s="158"/>
      <c r="O146" s="161"/>
      <c r="P146" s="160">
        <f t="shared" si="29"/>
        <v>14</v>
      </c>
      <c r="Q146" s="58" t="b">
        <f t="shared" si="28"/>
        <v>1</v>
      </c>
      <c r="R146" s="58">
        <v>0</v>
      </c>
      <c r="U146" s="149"/>
      <c r="V146" s="430" t="s">
        <v>150</v>
      </c>
      <c r="W146" s="431"/>
      <c r="X146" s="296" t="s">
        <v>159</v>
      </c>
      <c r="Y146" s="177">
        <f t="shared" si="30"/>
        <v>0</v>
      </c>
      <c r="AA146" s="159"/>
    </row>
    <row r="147" spans="1:27" ht="20.100000000000001" customHeight="1">
      <c r="A147" s="438"/>
      <c r="B147" s="438"/>
      <c r="C147" s="293"/>
      <c r="D147" s="447" t="s">
        <v>68</v>
      </c>
      <c r="E147" s="448"/>
      <c r="F147" s="156" t="s">
        <v>140</v>
      </c>
      <c r="G147" s="158"/>
      <c r="H147" s="158"/>
      <c r="I147" s="158"/>
      <c r="J147" s="158"/>
      <c r="K147" s="158"/>
      <c r="L147" s="158"/>
      <c r="M147" s="158"/>
      <c r="N147" s="158"/>
      <c r="O147" s="161"/>
      <c r="P147" s="160">
        <f t="shared" si="29"/>
        <v>0</v>
      </c>
      <c r="Q147" s="58" t="b">
        <f t="shared" si="28"/>
        <v>1</v>
      </c>
      <c r="R147" s="58">
        <v>0</v>
      </c>
      <c r="U147" s="149"/>
      <c r="V147" s="430" t="s">
        <v>150</v>
      </c>
      <c r="W147" s="431"/>
      <c r="X147" s="296" t="s">
        <v>161</v>
      </c>
      <c r="Y147" s="177">
        <f t="shared" si="30"/>
        <v>1</v>
      </c>
      <c r="AA147" s="159"/>
    </row>
    <row r="148" spans="1:27" ht="20.100000000000001" customHeight="1">
      <c r="A148" s="438"/>
      <c r="B148" s="438"/>
      <c r="C148" s="293"/>
      <c r="D148" s="447" t="s">
        <v>68</v>
      </c>
      <c r="E148" s="448"/>
      <c r="F148" s="156" t="s">
        <v>141</v>
      </c>
      <c r="G148" s="158">
        <v>2</v>
      </c>
      <c r="H148" s="158">
        <v>4</v>
      </c>
      <c r="I148" s="158">
        <v>4</v>
      </c>
      <c r="J148" s="158">
        <v>2</v>
      </c>
      <c r="K148" s="158">
        <v>8</v>
      </c>
      <c r="L148" s="158">
        <v>7</v>
      </c>
      <c r="M148" s="158"/>
      <c r="N148" s="158"/>
      <c r="O148" s="161"/>
      <c r="P148" s="160">
        <f>+VLOOKUP(F148,$F$61:$I$90,4,0)</f>
        <v>27</v>
      </c>
      <c r="Q148" s="58" t="b">
        <f t="shared" si="28"/>
        <v>1</v>
      </c>
      <c r="R148" s="58">
        <v>0</v>
      </c>
      <c r="U148" s="149"/>
      <c r="V148" s="430" t="s">
        <v>150</v>
      </c>
      <c r="W148" s="431"/>
      <c r="X148" s="296" t="s">
        <v>162</v>
      </c>
      <c r="Y148" s="177">
        <f t="shared" si="30"/>
        <v>1</v>
      </c>
      <c r="AA148" s="159"/>
    </row>
    <row r="149" spans="1:27" ht="20.100000000000001" customHeight="1">
      <c r="A149" s="438"/>
      <c r="B149" s="438"/>
      <c r="C149" s="293"/>
      <c r="D149" s="447" t="s">
        <v>67</v>
      </c>
      <c r="E149" s="448"/>
      <c r="F149" s="156" t="s">
        <v>106</v>
      </c>
      <c r="G149" s="158"/>
      <c r="H149" s="158"/>
      <c r="I149" s="158">
        <v>2</v>
      </c>
      <c r="J149" s="158"/>
      <c r="K149" s="158"/>
      <c r="L149" s="158">
        <v>2</v>
      </c>
      <c r="M149" s="158"/>
      <c r="N149" s="158"/>
      <c r="O149" s="161"/>
      <c r="P149" s="160">
        <f t="shared" si="29"/>
        <v>4</v>
      </c>
      <c r="Q149" s="58" t="b">
        <f t="shared" si="28"/>
        <v>1</v>
      </c>
      <c r="R149" s="58">
        <v>0</v>
      </c>
      <c r="U149" s="149"/>
      <c r="V149" s="430" t="s">
        <v>150</v>
      </c>
      <c r="W149" s="431"/>
      <c r="X149" s="296" t="s">
        <v>163</v>
      </c>
      <c r="Y149" s="177">
        <f t="shared" si="30"/>
        <v>1</v>
      </c>
      <c r="AA149" s="159"/>
    </row>
    <row r="150" spans="1:27" ht="20.100000000000001" customHeight="1">
      <c r="A150" s="438"/>
      <c r="B150" s="438"/>
      <c r="C150" s="293"/>
      <c r="D150" s="447" t="s">
        <v>68</v>
      </c>
      <c r="E150" s="448"/>
      <c r="F150" s="156" t="s">
        <v>146</v>
      </c>
      <c r="G150" s="158"/>
      <c r="H150" s="158"/>
      <c r="I150" s="158"/>
      <c r="J150" s="158"/>
      <c r="K150" s="158"/>
      <c r="L150" s="158"/>
      <c r="M150" s="158"/>
      <c r="N150" s="158"/>
      <c r="O150" s="161"/>
      <c r="P150" s="160">
        <f t="shared" si="29"/>
        <v>0</v>
      </c>
      <c r="Q150" s="58" t="b">
        <f t="shared" si="28"/>
        <v>1</v>
      </c>
      <c r="R150" s="58">
        <v>0</v>
      </c>
      <c r="U150" s="149"/>
      <c r="V150" s="430" t="s">
        <v>150</v>
      </c>
      <c r="W150" s="431"/>
      <c r="X150" s="296" t="s">
        <v>164</v>
      </c>
      <c r="Y150" s="177">
        <f t="shared" si="30"/>
        <v>0</v>
      </c>
      <c r="AA150" s="159"/>
    </row>
    <row r="151" spans="1:27" ht="20.100000000000001" customHeight="1">
      <c r="A151" s="438"/>
      <c r="B151" s="438"/>
      <c r="C151" s="293"/>
      <c r="D151" s="447" t="s">
        <v>68</v>
      </c>
      <c r="E151" s="448"/>
      <c r="F151" s="156" t="s">
        <v>241</v>
      </c>
      <c r="G151" s="158"/>
      <c r="H151" s="158"/>
      <c r="I151" s="158"/>
      <c r="J151" s="158">
        <v>2</v>
      </c>
      <c r="K151" s="375"/>
      <c r="L151" s="158">
        <v>3</v>
      </c>
      <c r="M151" s="158"/>
      <c r="N151" s="158"/>
      <c r="O151" s="161"/>
      <c r="P151" s="160">
        <f t="shared" si="29"/>
        <v>5</v>
      </c>
      <c r="Q151" s="58" t="b">
        <f t="shared" si="28"/>
        <v>1</v>
      </c>
      <c r="R151" s="58">
        <v>202.95</v>
      </c>
      <c r="U151" s="149"/>
      <c r="V151" s="430" t="s">
        <v>150</v>
      </c>
      <c r="W151" s="431"/>
      <c r="X151" s="296" t="s">
        <v>165</v>
      </c>
      <c r="Y151" s="177">
        <f t="shared" si="30"/>
        <v>0</v>
      </c>
      <c r="AA151" s="159"/>
    </row>
    <row r="152" spans="1:27" ht="19.5" customHeight="1">
      <c r="A152" s="269"/>
      <c r="B152" s="269"/>
      <c r="C152" s="294"/>
      <c r="D152" s="447" t="s">
        <v>68</v>
      </c>
      <c r="E152" s="448"/>
      <c r="F152" s="156" t="s">
        <v>108</v>
      </c>
      <c r="G152" s="158"/>
      <c r="H152" s="158"/>
      <c r="I152" s="158"/>
      <c r="J152" s="158"/>
      <c r="K152" s="158"/>
      <c r="L152" s="158"/>
      <c r="M152" s="178"/>
      <c r="N152" s="158"/>
      <c r="O152" s="161"/>
      <c r="P152" s="160" t="e">
        <f t="shared" si="29"/>
        <v>#N/A</v>
      </c>
      <c r="Q152" s="58" t="e">
        <f t="shared" si="28"/>
        <v>#N/A</v>
      </c>
      <c r="U152" s="149"/>
      <c r="V152" s="430" t="s">
        <v>150</v>
      </c>
      <c r="W152" s="431"/>
      <c r="X152" s="296" t="s">
        <v>166</v>
      </c>
      <c r="Y152" s="177">
        <f t="shared" si="30"/>
        <v>0</v>
      </c>
      <c r="AA152" s="159"/>
    </row>
    <row r="153" spans="1:27" ht="20.100000000000001" customHeight="1">
      <c r="A153" s="269"/>
      <c r="B153" s="269"/>
      <c r="C153" s="294"/>
      <c r="D153" s="447" t="s">
        <v>68</v>
      </c>
      <c r="E153" s="448"/>
      <c r="F153" s="156" t="s">
        <v>145</v>
      </c>
      <c r="G153" s="158"/>
      <c r="H153" s="158"/>
      <c r="I153" s="158"/>
      <c r="J153" s="158"/>
      <c r="K153" s="158"/>
      <c r="L153" s="158"/>
      <c r="M153" s="178"/>
      <c r="N153" s="158"/>
      <c r="O153" s="161"/>
      <c r="P153" s="160" t="e">
        <f t="shared" si="29"/>
        <v>#N/A</v>
      </c>
      <c r="Q153" s="58" t="e">
        <f t="shared" si="28"/>
        <v>#N/A</v>
      </c>
      <c r="U153" s="149"/>
      <c r="V153" s="430" t="s">
        <v>67</v>
      </c>
      <c r="W153" s="431"/>
      <c r="X153" s="295" t="s">
        <v>103</v>
      </c>
      <c r="Y153" s="177">
        <f t="shared" si="30"/>
        <v>0</v>
      </c>
      <c r="AA153" s="159"/>
    </row>
    <row r="154" spans="1:27" ht="19.5" customHeight="1">
      <c r="A154" s="269"/>
      <c r="B154" s="269"/>
      <c r="C154" s="294"/>
      <c r="D154" s="447" t="s">
        <v>68</v>
      </c>
      <c r="E154" s="448"/>
      <c r="F154" s="226" t="s">
        <v>242</v>
      </c>
      <c r="G154" s="158"/>
      <c r="H154" s="158"/>
      <c r="I154" s="158"/>
      <c r="J154" s="158">
        <v>4</v>
      </c>
      <c r="K154" s="158">
        <v>4</v>
      </c>
      <c r="L154" s="158">
        <v>5</v>
      </c>
      <c r="M154" s="146"/>
      <c r="N154" s="158"/>
      <c r="O154" s="161"/>
      <c r="P154" s="160">
        <f t="shared" si="29"/>
        <v>13</v>
      </c>
      <c r="Q154" s="58" t="b">
        <f t="shared" si="28"/>
        <v>1</v>
      </c>
      <c r="U154" s="149"/>
      <c r="V154" s="430" t="s">
        <v>68</v>
      </c>
      <c r="W154" s="431"/>
      <c r="X154" s="295" t="s">
        <v>140</v>
      </c>
      <c r="Y154" s="177">
        <f t="shared" si="30"/>
        <v>0</v>
      </c>
      <c r="AA154" s="159"/>
    </row>
    <row r="155" spans="1:27" ht="20.100000000000001" customHeight="1">
      <c r="C155" s="374" t="s">
        <v>248</v>
      </c>
      <c r="D155" s="447" t="s">
        <v>179</v>
      </c>
      <c r="E155" s="448"/>
      <c r="F155" s="45" t="s">
        <v>168</v>
      </c>
      <c r="G155" s="158"/>
      <c r="H155" s="158"/>
      <c r="I155" s="158">
        <v>6</v>
      </c>
      <c r="J155" s="158">
        <v>6</v>
      </c>
      <c r="K155" s="158"/>
      <c r="L155" s="158">
        <v>6</v>
      </c>
      <c r="M155" s="158"/>
      <c r="N155" s="158"/>
      <c r="O155" s="161"/>
      <c r="P155" s="160">
        <f t="shared" si="29"/>
        <v>18</v>
      </c>
      <c r="Q155" s="58" t="b">
        <f t="shared" si="28"/>
        <v>1</v>
      </c>
      <c r="U155" s="149"/>
      <c r="V155" s="430" t="s">
        <v>68</v>
      </c>
      <c r="W155" s="431"/>
      <c r="X155" s="295" t="s">
        <v>141</v>
      </c>
      <c r="Y155" s="177">
        <f t="shared" si="30"/>
        <v>2</v>
      </c>
      <c r="AA155" s="159"/>
    </row>
    <row r="156" spans="1:27" ht="20.100000000000001" customHeight="1">
      <c r="C156" s="439" t="s">
        <v>297</v>
      </c>
      <c r="D156" s="447" t="s">
        <v>195</v>
      </c>
      <c r="E156" s="448"/>
      <c r="F156" s="45" t="s">
        <v>167</v>
      </c>
      <c r="G156" s="158"/>
      <c r="H156" s="158"/>
      <c r="I156" s="158"/>
      <c r="J156" s="158"/>
      <c r="K156" s="158">
        <v>2</v>
      </c>
      <c r="L156" s="158">
        <v>1</v>
      </c>
      <c r="M156" s="158"/>
      <c r="N156" s="158"/>
      <c r="O156" s="161"/>
      <c r="P156" s="160">
        <f t="shared" si="29"/>
        <v>3</v>
      </c>
      <c r="Q156" s="58" t="b">
        <f t="shared" si="28"/>
        <v>1</v>
      </c>
      <c r="U156" s="149"/>
      <c r="V156" s="430" t="s">
        <v>67</v>
      </c>
      <c r="W156" s="431"/>
      <c r="X156" s="295" t="s">
        <v>106</v>
      </c>
      <c r="Y156" s="177">
        <f t="shared" si="30"/>
        <v>0</v>
      </c>
      <c r="AA156" s="159"/>
    </row>
    <row r="157" spans="1:27" ht="20.100000000000001" customHeight="1">
      <c r="C157" s="440"/>
      <c r="D157" s="447" t="s">
        <v>177</v>
      </c>
      <c r="E157" s="448"/>
      <c r="F157" s="127" t="s">
        <v>169</v>
      </c>
      <c r="G157" s="158"/>
      <c r="H157" s="158"/>
      <c r="I157" s="158"/>
      <c r="J157" s="158"/>
      <c r="K157" s="158"/>
      <c r="L157" s="158">
        <v>2</v>
      </c>
      <c r="M157" s="158"/>
      <c r="N157" s="158"/>
      <c r="O157" s="161"/>
      <c r="P157" s="160">
        <f t="shared" si="29"/>
        <v>2</v>
      </c>
      <c r="Q157" s="58" t="b">
        <f t="shared" si="28"/>
        <v>1</v>
      </c>
      <c r="U157" s="149"/>
      <c r="V157" s="430" t="s">
        <v>68</v>
      </c>
      <c r="W157" s="431"/>
      <c r="X157" s="295" t="s">
        <v>146</v>
      </c>
      <c r="Y157" s="177">
        <f t="shared" si="30"/>
        <v>0</v>
      </c>
      <c r="AA157" s="159"/>
    </row>
    <row r="158" spans="1:27" ht="20.100000000000001" customHeight="1">
      <c r="D158" s="447" t="s">
        <v>68</v>
      </c>
      <c r="E158" s="448"/>
      <c r="F158" s="127" t="s">
        <v>180</v>
      </c>
      <c r="G158" s="157"/>
      <c r="H158" s="157"/>
      <c r="I158" s="157"/>
      <c r="J158" s="157">
        <v>2</v>
      </c>
      <c r="K158" s="157">
        <v>6</v>
      </c>
      <c r="L158" s="157">
        <v>6</v>
      </c>
      <c r="M158" s="157"/>
      <c r="N158" s="179"/>
      <c r="O158" s="179"/>
      <c r="P158" s="160">
        <f t="shared" si="29"/>
        <v>14</v>
      </c>
      <c r="Q158" s="58" t="b">
        <f t="shared" si="28"/>
        <v>1</v>
      </c>
      <c r="U158" s="149"/>
      <c r="V158" s="430" t="s">
        <v>68</v>
      </c>
      <c r="W158" s="431"/>
      <c r="X158" s="295" t="s">
        <v>241</v>
      </c>
      <c r="Y158" s="177">
        <f t="shared" si="30"/>
        <v>0</v>
      </c>
      <c r="AA158" s="159"/>
    </row>
    <row r="159" spans="1:27" ht="20.100000000000001" customHeight="1">
      <c r="D159" s="447" t="s">
        <v>68</v>
      </c>
      <c r="E159" s="448"/>
      <c r="F159" s="127" t="s">
        <v>181</v>
      </c>
      <c r="G159" s="146">
        <v>6</v>
      </c>
      <c r="H159" s="146">
        <v>6</v>
      </c>
      <c r="I159" s="146">
        <v>4</v>
      </c>
      <c r="J159" s="146">
        <v>6</v>
      </c>
      <c r="K159" s="146">
        <v>8</v>
      </c>
      <c r="L159" s="146">
        <v>4</v>
      </c>
      <c r="M159" s="146"/>
      <c r="N159" s="146"/>
      <c r="O159" s="146"/>
      <c r="P159" s="160">
        <f t="shared" si="29"/>
        <v>34</v>
      </c>
      <c r="Q159" s="58" t="b">
        <f t="shared" si="28"/>
        <v>1</v>
      </c>
      <c r="V159" s="430" t="s">
        <v>68</v>
      </c>
      <c r="W159" s="431"/>
      <c r="X159" s="295" t="s">
        <v>108</v>
      </c>
      <c r="Y159" s="177">
        <f t="shared" si="30"/>
        <v>0</v>
      </c>
      <c r="AA159" s="159"/>
    </row>
    <row r="160" spans="1:27" ht="20.100000000000001" customHeight="1">
      <c r="F160" s="172"/>
      <c r="G160" s="170">
        <f t="shared" ref="G160:L160" si="31">+SUM(G128:G159)</f>
        <v>40</v>
      </c>
      <c r="H160" s="170">
        <f t="shared" si="31"/>
        <v>40</v>
      </c>
      <c r="I160" s="170">
        <f t="shared" si="31"/>
        <v>40</v>
      </c>
      <c r="J160" s="170">
        <f t="shared" si="31"/>
        <v>40</v>
      </c>
      <c r="K160" s="170">
        <f t="shared" si="31"/>
        <v>40</v>
      </c>
      <c r="L160" s="170">
        <f t="shared" si="31"/>
        <v>40</v>
      </c>
      <c r="M160" s="170">
        <f>+SUM(M128:M159)</f>
        <v>0</v>
      </c>
      <c r="N160" s="170">
        <f>+SUM(N128:N159)</f>
        <v>0</v>
      </c>
      <c r="V160" s="430" t="s">
        <v>68</v>
      </c>
      <c r="W160" s="431"/>
      <c r="X160" s="295" t="s">
        <v>145</v>
      </c>
      <c r="Y160" s="177">
        <f t="shared" si="30"/>
        <v>0</v>
      </c>
      <c r="AA160" s="159"/>
    </row>
    <row r="161" spans="2:27" ht="20.100000000000001" customHeight="1">
      <c r="F161" s="172"/>
      <c r="G161" s="99" t="s">
        <v>255</v>
      </c>
      <c r="H161" s="99" t="s">
        <v>96</v>
      </c>
      <c r="I161" s="99" t="s">
        <v>97</v>
      </c>
      <c r="J161" s="99"/>
      <c r="K161" s="99"/>
      <c r="L161" s="99"/>
      <c r="M161" s="99"/>
      <c r="N161" s="99"/>
      <c r="V161" s="430" t="s">
        <v>68</v>
      </c>
      <c r="W161" s="431"/>
      <c r="X161" s="297" t="s">
        <v>242</v>
      </c>
      <c r="Y161" s="177">
        <f t="shared" si="30"/>
        <v>0</v>
      </c>
      <c r="AA161" s="159"/>
    </row>
    <row r="162" spans="2:27" ht="20.100000000000001" customHeight="1">
      <c r="B162" s="58" t="s">
        <v>133</v>
      </c>
      <c r="C162" s="58" t="s">
        <v>266</v>
      </c>
      <c r="D162" s="207"/>
      <c r="E162" s="204" t="s">
        <v>231</v>
      </c>
      <c r="F162" s="204" t="s">
        <v>232</v>
      </c>
      <c r="G162" s="178"/>
      <c r="H162" s="178"/>
      <c r="I162" s="204"/>
      <c r="J162" s="254" t="s">
        <v>256</v>
      </c>
      <c r="K162" s="254" t="s">
        <v>257</v>
      </c>
      <c r="L162" s="254" t="s">
        <v>258</v>
      </c>
      <c r="M162" s="254" t="s">
        <v>259</v>
      </c>
      <c r="N162" s="254" t="s">
        <v>325</v>
      </c>
      <c r="O162" s="254" t="s">
        <v>260</v>
      </c>
      <c r="P162" s="254" t="s">
        <v>261</v>
      </c>
      <c r="Q162" s="391" t="s">
        <v>262</v>
      </c>
      <c r="V162" s="430" t="s">
        <v>179</v>
      </c>
      <c r="W162" s="431"/>
      <c r="X162" s="297" t="s">
        <v>168</v>
      </c>
      <c r="Y162" s="177">
        <f t="shared" si="30"/>
        <v>0</v>
      </c>
      <c r="AA162" s="159"/>
    </row>
    <row r="163" spans="2:27" ht="20.100000000000001" customHeight="1">
      <c r="B163" s="58">
        <f>VLOOKUP(D163,$F$61:$I$90,4,0)</f>
        <v>12</v>
      </c>
      <c r="C163" s="58">
        <f>VLOOKUP(D163,$F$61:$H$90,3,0)</f>
        <v>2592</v>
      </c>
      <c r="D163" s="176" t="s">
        <v>100</v>
      </c>
      <c r="E163" s="204">
        <f>VLOOKUP(D163,$F$61:$O$90,10,0)</f>
        <v>216</v>
      </c>
      <c r="F163" s="204">
        <f>VLOOKUP(D163,$F$61:$P$90,11,0)</f>
        <v>1.42</v>
      </c>
      <c r="G163" s="251">
        <f>1.075*1.075*0.905</f>
        <v>1.0458406249999999</v>
      </c>
      <c r="H163" s="250">
        <f>IFERROR(F163*C163/B163,0)</f>
        <v>306.71999999999997</v>
      </c>
      <c r="I163" s="291">
        <f>IFERROR(VLOOKUP(D163,$F$61:$Z$90,18,0),0)</f>
        <v>366.89333333333337</v>
      </c>
      <c r="J163" s="255">
        <f>+G$128*$G$163+G$129*$G$164+G$130*$G$165+G$131*$G$166+G$132*$G$167+G$133*$G$168+G$134*$G$169+G$135*$G$170+G$136*$G$171+G$137*$G$172+G$138*$G$173+G$139*$G$174+G$140*$G$175+G$141*$G$176+G$142*$G$177+G$143*$G$178+G$144*$G$179+G$145*$G$180+G$146*$G$181+G$147*$G$182+G$148*$G$183+G$149*$G$184+G$150*$G$185+G$151*$G$186+G$152*$G$187+G$153*$G$188+G$154*$G$189+G$155*$G$190+G$156*$G$191+G$157*$G$192+G$158*$G$193+G$159*$G$194</f>
        <v>44.232750250000009</v>
      </c>
      <c r="K163" s="255">
        <f>+H$128*$G$163+H$129*$G$164+H$130*$G$165+H$131*$G$166+H$132*$G$167+H$133*$G$168+H$134*$G$169+H$135*$G$170+H$136*$G$171+H$137*$G$172+H$138*$G$173+H$139*$G$174+H$140*$G$175+H$141*$G$176+H$142*$G$177+H$143*$G$178+H$144*$G$179+H$145*$G$180+H$146*$G$181+H$147*$G$182+H$148*$G$183+H$149*$G$184+H$150*$G$185+H$151*$G$186+H$152*$G$187+H$153*$G$188+H$154*$G$189+H$155*$G$190+H$156*$G$191+H$157*$G$192+H$158*$G$193+H$159*$G$194</f>
        <v>43.263717249999999</v>
      </c>
      <c r="L163" s="255">
        <f>+I$128*$G$163+I$129*$G$164+I$130*$G$165+I$131*$G$166+I$132*$G$167+I$133*$G$168+I$134*$G$169+I$135*$G$170+I$136*$G$171+I$137*$G$172+I$138*$G$173+I$139*$G$174+I$140*$G$175+I$141*$G$176+I$142*$G$177+I$143*$G$178+I$144*$G$179+I$145*$G$180+I$146*$G$181+I$147*$G$182+I$148*$G$183+I$149*$G$184+I$150*$G$185+I$151*$G$186+I$152*$G$187+I$153*$G$188+I$154*$G$189+I$155*$G$190+I$156*$G$191+I$157*$G$192+I$158*$G$193+I$159*$G$194</f>
        <v>46.695782999999992</v>
      </c>
      <c r="M163" s="255">
        <f>+J$128*$G$163+J$129*$G$164+J$130*$G$165+J$131*$G$166+J$132*$G$167+J$133*$G$168+J$134*$G$169+J$135*$G$170+J$136*$G$171+J$137*$G$172+J$138*$G$173+J$139*$G$174+J$140*$G$175+J$141*$G$176+J$142*$G$177+J$143*$G$178+J$144*$G$179+J$145*$G$180+J$146*$G$181+J$147*$G$182+J$148*$G$183+J$149*$G$184+J$150*$G$185+J$151*$G$186+J$152*$G$187+J$153*$G$188+J$154*$G$189+J$155*$G$190+J$156*$G$191+J$157*$G$192+J$158*$G$193+J$159*$G$194</f>
        <v>48.625676750000004</v>
      </c>
      <c r="N163" s="255">
        <f>+K$128*$G$163+K$129*$G$164+K$130*$G$165+K$131*$G$166+K$132*$G$167+K$133*$G$168+K$134*$G$169+L$135*$G$170+K$136*$G$171+K$137*$G$172+K$138*$G$173+K$139*$G$174+K$140*$G$175+K$141*$G$176+K$142*$G$177+K$143*$G$178+K$144*$G$179+K$145*$G$180+K$146*$G$181+K$147*$G$182+K$148*$G$183+K$149*$G$184+K$150*$G$185+K$151*$G$186+K$152*$G$187+K$153*$G$188+K$154*$G$189+K$155*$G$190+K$156*$G$191+K$157*$G$192+K$158*$G$193+K$159*$G$194</f>
        <v>44.549343749999998</v>
      </c>
      <c r="O163" s="255">
        <f>+L$128*$G$163+L$129*$G$164+L$130*$G$165+L$131*$G$166+L$132*$G$167+L$133*$G$168+L$134*$G$169+L$135*$G$170+L$136*$G$171+L$137*$G$172+L$138*$G$173+L$139*$G$174+L$140*$G$175+L$141*$G$176+L$142*$G$177+L$143*$G$178+L$144*$G$179+L$145*$G$180+L$146*$G$181+L$147*$G$182+L$148*$G$183+L$149*$G$184+L$150*$G$185+L$151*$G$186+L$152*$G$187+L$153*$G$188+L$154*$G$189+L$155*$G$190+L$156*$G$191+L$157*$G$192+L$158*$G$193+L$159*$G$194</f>
        <v>50.695686875000007</v>
      </c>
      <c r="P163" s="255">
        <f>+M$128*$G$163+M$129*$G$164+M$130*$G$165+M$131*$G$166+M$132*$G$167+M$133*$G$168+M$134*$G$169+M$135*$G$170+M$136*$G$171+M$137*$G$172+M$138*$G$173+M$139*$G$174+M$140*$G$175+M$141*$G$176+M$142*$G$177+M$143*$G$178+M$144*$G$179+M$145*$G$180+M$146*$G$181+M$147*$G$182+M$148*$G$183+M$149*$G$184+M$150*$G$185+M$151*$G$186+M$152*$G$187+M$153*$G$188+M$154*$G$189+M$155*$G$190+M$156*$G$191+M$157*$G$192+M$158*$G$193+M$159*$G$194</f>
        <v>0</v>
      </c>
      <c r="Q163" s="204">
        <f>+N$128*$G$163+N$129*$G$164+N$130*$G$165+N$131*$G$166+N$132*$G$167+N$133*$G$168+N$134*$G$169+N$135*$G$170+N$136*$G$171+N$137*$G$172+N$138*$G$173+N$139*$G$174+N$140*$G$175+N$141*$G$176+N$142*$G$177+N$143*$G$178+N$144*$G$179+N$145*$G$180+N$146*$G$181+N$147*$G$182+N$148*$G$183+N$149*$G$184+N$150*$G$185+N$151*$G$186+N$152*$G$187+N$153*$G$188+N$154*$G$189+N$155*$G$190+N$156*$G$191+N$157*$G$192+N$158*$G$193+N$159*$G$194</f>
        <v>0</v>
      </c>
      <c r="V163" s="430" t="s">
        <v>195</v>
      </c>
      <c r="W163" s="431"/>
      <c r="X163" s="297" t="s">
        <v>167</v>
      </c>
      <c r="Y163" s="177">
        <f t="shared" si="30"/>
        <v>0</v>
      </c>
      <c r="AA163" s="159"/>
    </row>
    <row r="164" spans="2:27" ht="20.100000000000001" customHeight="1">
      <c r="B164" s="58">
        <f t="shared" ref="B164:B194" si="32">VLOOKUP(D164,$F$61:$I$90,4,0)</f>
        <v>7</v>
      </c>
      <c r="C164" s="58">
        <f t="shared" ref="C164:C194" si="33">VLOOKUP(D164,$F$61:$H$90,3,0)</f>
        <v>2079</v>
      </c>
      <c r="D164" s="176" t="s">
        <v>101</v>
      </c>
      <c r="E164" s="204">
        <f t="shared" ref="E164:E194" si="34">VLOOKUP(D164,$F$61:$O$90,10,0)</f>
        <v>297</v>
      </c>
      <c r="F164" s="204">
        <f t="shared" ref="F164:F194" si="35">VLOOKUP(D164,$F$61:$P$90,11,0)</f>
        <v>1.5209999999999999</v>
      </c>
      <c r="G164" s="251">
        <f>1.08*1.08*0.905</f>
        <v>1.0555920000000001</v>
      </c>
      <c r="H164" s="250">
        <f t="shared" ref="H164:H194" si="36">IFERROR(F164*C164/B164,0)</f>
        <v>451.73699999999997</v>
      </c>
      <c r="I164" s="291">
        <f t="shared" ref="I164:I194" si="37">IFERROR(VLOOKUP(D164,$F$61:$Z$90,18,0),0)</f>
        <v>511.90999999999997</v>
      </c>
      <c r="J164" s="256">
        <f t="shared" ref="J164:Q164" si="38">+G$128*$H$163+G$129*$H$164+G$130*$H$165+G$131*$H$166+G$132*$H$167+G$133*$H$168+G$134*$H$169+G$135*$H$170+G$136*$H$171+G$137*$H$172+G$138*$H$173+G$139*$H$174+G$140*$H$175+G$141*$H$176+G$142*$H$177+G$143*$H$178+G$144*$H$179+G$145*$H$180+G$146*$H$181+G$147*$H$182+G$148*$H$183+G$149*$H$184+G$150*$H$185+G$151*$H$186+G$152*$H$187+G$153*$H$188+G$154*$H$189+G$155*$H$190+G$156*$H$191+G$157*$H$192+G$158*$H$193+G$159*$H$194</f>
        <v>13542.91554</v>
      </c>
      <c r="K164" s="256">
        <f t="shared" si="38"/>
        <v>13233.565079999998</v>
      </c>
      <c r="L164" s="256">
        <f t="shared" si="38"/>
        <v>11106.337080000001</v>
      </c>
      <c r="M164" s="256">
        <f t="shared" si="38"/>
        <v>9425.5860000000011</v>
      </c>
      <c r="N164" s="256">
        <f t="shared" si="38"/>
        <v>8216.0061600000008</v>
      </c>
      <c r="O164" s="256">
        <f t="shared" si="38"/>
        <v>6342.73308</v>
      </c>
      <c r="P164" s="256">
        <f t="shared" si="38"/>
        <v>0</v>
      </c>
      <c r="Q164" s="178">
        <f t="shared" si="38"/>
        <v>0</v>
      </c>
      <c r="V164" s="430" t="s">
        <v>177</v>
      </c>
      <c r="W164" s="431"/>
      <c r="X164" s="295" t="s">
        <v>169</v>
      </c>
      <c r="Y164" s="177">
        <f t="shared" si="30"/>
        <v>0</v>
      </c>
      <c r="AA164" s="159"/>
    </row>
    <row r="165" spans="2:27" ht="20.100000000000001" customHeight="1">
      <c r="B165" s="58">
        <f t="shared" si="32"/>
        <v>7</v>
      </c>
      <c r="C165" s="58">
        <f t="shared" si="33"/>
        <v>2268</v>
      </c>
      <c r="D165" s="176" t="s">
        <v>102</v>
      </c>
      <c r="E165" s="204">
        <f t="shared" si="34"/>
        <v>324</v>
      </c>
      <c r="F165" s="204">
        <f t="shared" si="35"/>
        <v>1.3</v>
      </c>
      <c r="G165" s="251">
        <f>1.075*1.075*0.905</f>
        <v>1.0458406249999999</v>
      </c>
      <c r="H165" s="250">
        <f t="shared" si="36"/>
        <v>421.2</v>
      </c>
      <c r="I165" s="291">
        <f t="shared" si="37"/>
        <v>481.37285714285719</v>
      </c>
      <c r="J165" s="256">
        <f>+G$128*$I$163+G$129*$I$164+G$130*$I$165+G$131*$I$166+G$132*$I$167+G$133*$I$168+G$134*$I$169+G$135*$I$170+G$136*$I$171+G$137*$I$172+G$138*$I$173+G$139*$I$174+G$140*$I$175+G$141*$I$176+G$142*$I$177+G$143*$I$178+G$144*$I$179+G$145*$I$180+G$146*$I$181+G$147*$I$182+G$148*$I$183+G$149*$I$184+G$150*$I$185+G$151*$I$186+G$152*$I$187+G$153*$I$188+G$154*$I$189+G$155*$I$190+G$156*$I$191+G$157*$I$192+G$158*$I$193+G$159*$I$194</f>
        <v>15949.826578213508</v>
      </c>
      <c r="K165" s="256">
        <f>+H$128*$I$163+H$129*$I$164+H$130*$I$165+H$131*$I$166+H$132*$I$167+H$133*$I$168+H$134*$I$169+H$135*$I$170+H$136*$I$171+H$137*$I$172+H$138*$I$173+H$139*$I$174+H$140*$I$175+H$141*$I$176+H$142*$I$177+H$143*$I$178+H$144*$I$179+H$145*$I$180+H$146*$I$181+H$147*$I$182+H$148*$I$183+H$149*$I$184+H$150*$I$185+H$151*$I$186+H$152*$I$187+H$153*$I$188+H$154*$I$189+H$155*$I$190+H$156*$I$191+H$157*$I$192+H$158*$I$193+H$159*$I$194</f>
        <v>15640.481834298165</v>
      </c>
      <c r="L165" s="256">
        <f>+I$128*$I$163+I$129*$I$164+I$130*$I$165+I$131*$I$166+I$132*$I$167+I$133*$I$168+I$134*$I$169+I$135*$I$170+I$136*$I$171+I$137*$I$172+I$138*$I$173+I$139*$I$174+I$140*$I$175+I$141*$I$176+I$142*$I$177+I$143*$I$178+I$144*$I$179+I$145*$I$180+I$146*$I$181+I$147*$I$182+I$148*$I$183+I$149*$I$184+I$150*$I$185+I$151*$I$186+I$152*$I$187+I$153*$I$188+I$154*$I$189+I$155*$I$190+I$156*$I$191+I$157*$I$192+I$158*$I$193+I$159*$I$194</f>
        <v>13444.366549144104</v>
      </c>
      <c r="M165" s="256">
        <f>+J$128*$I$163+J$129*$I$164+J$130*$I$165+J$131*$I$166+J$132*$I$167+J$133*$I$168+J$134*$I$169+J$135*$I$170+J$136*$I$171+J$137*$I$172+J$138*$I$173+J$139*$I$174+J$140*$I$175+J$141*$I$176+J$142*$I$177+J$143*$I$178+J$144*$I$179+J$145*$I$180+J$146*$I$181+J$147*$I$182+J$148*$I$183+J$149*$I$184+J$150*$I$185+J$151*$I$186+J$152*$I$187+J$153*$I$188+J$154*$I$189+J$155*$I$190+J$156*$I$191+J$157*$I$192+J$158*$I$193+J$159*$I$194</f>
        <v>11677.215119605449</v>
      </c>
      <c r="N165" s="256">
        <f>+K$128*$I$163+K$129*$I$164+K$130*$I$165+K$131*$I$166+K$132*$I$167+K$133*$I$168+K$134*$I$169+K$135*$I$170+K$136*$I$171+K$137*$I$172+K$138*$I$173+K$139*$I$174+K$140*$I$175+K$141*$I$176+K$142*$I$177+K$143*$I$178+K$144*$I$179+K$145*$I$180+K$146*$I$181+K$147*$I$182+K$148*$I$183+K$149*$I$184+K$150*$I$185+K$151*$I$186+K$152*$I$187+K$153*$I$188+K$154*$I$189+K$155*$I$190+K$156*$I$191+K$157*$I$192+K$158*$I$193+K$159*$I$194</f>
        <v>10467.634068251575</v>
      </c>
      <c r="O165" s="256">
        <f>+L$128*$I$163+L$129*$I$164+L$130*$I$165+L$131*$I$166+L$132*$I$167+L$133*$I$168+L$134*$I$169+L$135*$I$170+L$136*$I$171+L$137*$I$172+L138*$I$173+L$139*$I$174+L$140*$I$175+L$141*$I$176+L$142*$I$177+L$143*$I$178+L$144*$I$179+L$145*$I$180+L$146*$I$181+L$147*$I$182+L$148*$I$183+L$149*$I$184+L$150*$I$185+L$151*$I$186+L$152*$I$187+L$153*$I$188+L$154*$I$189+L$155*$I$190+L$156*$I$191+L$157*$I$192+L$158*$I$193+L$159*$I$194</f>
        <v>8603.1188504872025</v>
      </c>
      <c r="P165" s="256">
        <f>+M$128*$I$163+M$129*$I$164+M$130*$I$165+M$131*$I$166+M$132*$I$167+M$133*$I$168+M$134*$I$169+M$135*$I$170+M$136*$I$171+M$137*$I$172+M138*$I$173+M$139*$I$174+M$140*$I$175+M$141*$I$176+M$142*$I$177+M$143*$I$178+M$144*$I$179+M$145*$I$180+M$146*$I$181+M$147*$I$182+M$148*$I$183+M$149*$I$184+M$150*$I$185+M$151*$I$186+M$152*$I$187+M$153*$I$188+M$154*$I$189+M$155*$I$190+M$156*$I$191+M$157*$I$192+M$158*$I$193+M$159*$I$194</f>
        <v>0</v>
      </c>
      <c r="Q165" s="204">
        <f>+N$128*$I$163+N$129*$I$164+N$130*$I$165+N$131*$I$166+N$132*$I$167+N$133*$I$168+N$134*$I$169+N$135*$I$170+N$136*$I$171+N$137*$I$172+N138*$I$173+N$139*$I$174+N$140*$I$175+N$141*$I$176+N$142*$I$177+N$143*$I$178+N$144*$I$179+N$145*$I$180+N$146*$I$181+N$147*$I$182+N$148*$I$183+N$149*$I$184+N$150*$I$185+N$151*$I$186+N$152*$I$187+N$153*$I$188+N$154*$I$189+N$155*$I$190+N$156*$I$191+N$157*$I$192+N$158*$I$193+N$159*$I$194</f>
        <v>0</v>
      </c>
      <c r="V165" s="430" t="s">
        <v>68</v>
      </c>
      <c r="W165" s="431"/>
      <c r="X165" s="295" t="s">
        <v>180</v>
      </c>
      <c r="Y165" s="177">
        <f t="shared" si="30"/>
        <v>0</v>
      </c>
      <c r="AA165" s="159"/>
    </row>
    <row r="166" spans="2:27" ht="20.100000000000001" customHeight="1" thickBot="1">
      <c r="B166" s="58">
        <f t="shared" si="32"/>
        <v>6</v>
      </c>
      <c r="C166" s="58">
        <f t="shared" si="33"/>
        <v>1458</v>
      </c>
      <c r="D166" s="176" t="s">
        <v>117</v>
      </c>
      <c r="E166" s="204">
        <f t="shared" si="34"/>
        <v>243</v>
      </c>
      <c r="F166" s="204">
        <f t="shared" si="35"/>
        <v>1.296</v>
      </c>
      <c r="G166" s="251">
        <f>1.075*1.075*0.905</f>
        <v>1.0458406249999999</v>
      </c>
      <c r="H166" s="250">
        <f t="shared" si="36"/>
        <v>314.928</v>
      </c>
      <c r="I166" s="291">
        <f t="shared" si="37"/>
        <v>375.10166666666669</v>
      </c>
      <c r="J166" s="205"/>
      <c r="K166" s="205"/>
      <c r="L166" s="205"/>
      <c r="M166" s="252"/>
      <c r="N166" s="205"/>
      <c r="O166" s="178"/>
      <c r="P166" s="178"/>
      <c r="Q166" s="178"/>
      <c r="V166" s="434" t="s">
        <v>68</v>
      </c>
      <c r="W166" s="435"/>
      <c r="X166" s="297" t="s">
        <v>181</v>
      </c>
      <c r="Y166" s="177">
        <f t="shared" si="30"/>
        <v>6</v>
      </c>
      <c r="AA166" s="159"/>
    </row>
    <row r="167" spans="2:27" ht="20.100000000000001" customHeight="1">
      <c r="B167" s="58">
        <f t="shared" si="32"/>
        <v>7</v>
      </c>
      <c r="C167" s="58">
        <f t="shared" si="33"/>
        <v>1890</v>
      </c>
      <c r="D167" s="176" t="s">
        <v>123</v>
      </c>
      <c r="E167" s="204">
        <f t="shared" si="34"/>
        <v>270</v>
      </c>
      <c r="F167" s="204">
        <f t="shared" si="35"/>
        <v>1.47</v>
      </c>
      <c r="G167" s="251">
        <f>1.075*1.075*0.905</f>
        <v>1.0458406249999999</v>
      </c>
      <c r="H167" s="250">
        <f t="shared" si="36"/>
        <v>396.9</v>
      </c>
      <c r="I167" s="291">
        <f t="shared" si="37"/>
        <v>457.07285714285717</v>
      </c>
      <c r="J167" s="205"/>
      <c r="K167" s="205"/>
      <c r="L167" s="205"/>
      <c r="M167" s="252"/>
      <c r="N167" s="205"/>
      <c r="O167" s="178"/>
      <c r="P167" s="178"/>
      <c r="Q167" s="178"/>
      <c r="V167" s="436" t="s">
        <v>56</v>
      </c>
      <c r="W167" s="437"/>
      <c r="X167" s="298" t="s">
        <v>100</v>
      </c>
      <c r="Y167" s="155">
        <f t="shared" ref="Y167:Y198" si="39">+VLOOKUP(X167,$F$128:$O$159,3,0)</f>
        <v>4</v>
      </c>
      <c r="AA167" s="159"/>
    </row>
    <row r="168" spans="2:27" ht="20.100000000000001" customHeight="1">
      <c r="B168" s="58">
        <f t="shared" si="32"/>
        <v>1</v>
      </c>
      <c r="C168" s="58">
        <f t="shared" si="33"/>
        <v>918</v>
      </c>
      <c r="D168" s="176" t="s">
        <v>116</v>
      </c>
      <c r="E168" s="204">
        <f t="shared" si="34"/>
        <v>918</v>
      </c>
      <c r="F168" s="204">
        <f t="shared" si="35"/>
        <v>0.48399999999999999</v>
      </c>
      <c r="G168" s="251">
        <f>1.075*1.075*0.905</f>
        <v>1.0458406249999999</v>
      </c>
      <c r="H168" s="250">
        <f t="shared" si="36"/>
        <v>444.31200000000001</v>
      </c>
      <c r="I168" s="291">
        <f t="shared" si="37"/>
        <v>504.48</v>
      </c>
      <c r="J168" s="205"/>
      <c r="K168" s="205"/>
      <c r="L168" s="205"/>
      <c r="M168" s="252"/>
      <c r="N168" s="205"/>
      <c r="O168" s="178"/>
      <c r="P168" s="178"/>
      <c r="Q168" s="178"/>
      <c r="V168" s="430" t="s">
        <v>55</v>
      </c>
      <c r="W168" s="431"/>
      <c r="X168" s="295" t="s">
        <v>101</v>
      </c>
      <c r="Y168" s="177">
        <f t="shared" si="39"/>
        <v>4</v>
      </c>
      <c r="AA168" s="159"/>
    </row>
    <row r="169" spans="2:27" ht="20.100000000000001" customHeight="1">
      <c r="B169" s="58">
        <f t="shared" si="32"/>
        <v>25</v>
      </c>
      <c r="C169" s="58">
        <f t="shared" si="33"/>
        <v>5400</v>
      </c>
      <c r="D169" s="201" t="s">
        <v>185</v>
      </c>
      <c r="E169" s="204">
        <f t="shared" si="34"/>
        <v>216</v>
      </c>
      <c r="F169" s="204">
        <f t="shared" si="35"/>
        <v>1.4330000000000001</v>
      </c>
      <c r="G169" s="251">
        <f>1.075*1.075*0.905</f>
        <v>1.0458406249999999</v>
      </c>
      <c r="H169" s="250">
        <f t="shared" si="36"/>
        <v>309.52800000000002</v>
      </c>
      <c r="I169" s="291">
        <f t="shared" si="37"/>
        <v>369.70120000000003</v>
      </c>
      <c r="J169" s="205"/>
      <c r="K169" s="205"/>
      <c r="L169" s="205"/>
      <c r="M169" s="252"/>
      <c r="N169" s="205"/>
      <c r="O169" s="178"/>
      <c r="P169" s="178"/>
      <c r="Q169" s="178"/>
      <c r="V169" s="430" t="s">
        <v>57</v>
      </c>
      <c r="W169" s="431"/>
      <c r="X169" s="295" t="s">
        <v>102</v>
      </c>
      <c r="Y169" s="177">
        <f t="shared" si="39"/>
        <v>4</v>
      </c>
      <c r="AA169" s="159"/>
    </row>
    <row r="170" spans="2:27" ht="20.100000000000001" customHeight="1">
      <c r="B170" s="58">
        <f t="shared" si="32"/>
        <v>18</v>
      </c>
      <c r="C170" s="58">
        <f t="shared" si="33"/>
        <v>5346</v>
      </c>
      <c r="D170" s="201" t="s">
        <v>186</v>
      </c>
      <c r="E170" s="204">
        <f t="shared" si="34"/>
        <v>297</v>
      </c>
      <c r="F170" s="204">
        <f t="shared" si="35"/>
        <v>1.516</v>
      </c>
      <c r="G170" s="251">
        <f>1.08*1.08*0.905</f>
        <v>1.0555920000000001</v>
      </c>
      <c r="H170" s="250">
        <f t="shared" si="36"/>
        <v>450.25200000000001</v>
      </c>
      <c r="I170" s="291">
        <f t="shared" si="37"/>
        <v>510.42499999999995</v>
      </c>
      <c r="J170" s="205"/>
      <c r="K170" s="205"/>
      <c r="L170" s="205"/>
      <c r="M170" s="252"/>
      <c r="N170" s="205"/>
      <c r="O170" s="178"/>
      <c r="P170" s="178"/>
      <c r="Q170" s="178"/>
      <c r="V170" s="430" t="s">
        <v>56</v>
      </c>
      <c r="W170" s="431"/>
      <c r="X170" s="295" t="s">
        <v>117</v>
      </c>
      <c r="Y170" s="177">
        <f t="shared" si="39"/>
        <v>2</v>
      </c>
      <c r="AA170" s="159"/>
    </row>
    <row r="171" spans="2:27" ht="20.100000000000001" customHeight="1">
      <c r="B171" s="58">
        <f t="shared" si="32"/>
        <v>18</v>
      </c>
      <c r="C171" s="58">
        <f t="shared" si="33"/>
        <v>5832</v>
      </c>
      <c r="D171" s="201" t="s">
        <v>187</v>
      </c>
      <c r="E171" s="204">
        <f t="shared" si="34"/>
        <v>324</v>
      </c>
      <c r="F171" s="204">
        <f t="shared" si="35"/>
        <v>1.3129999999999999</v>
      </c>
      <c r="G171" s="251">
        <f>1.075*1.075*0.905</f>
        <v>1.0458406249999999</v>
      </c>
      <c r="H171" s="250">
        <f t="shared" si="36"/>
        <v>425.41199999999998</v>
      </c>
      <c r="I171" s="291">
        <f t="shared" si="37"/>
        <v>485.58500000000004</v>
      </c>
      <c r="J171" s="205"/>
      <c r="K171" s="205"/>
      <c r="L171" s="205"/>
      <c r="M171" s="252"/>
      <c r="N171" s="205"/>
      <c r="O171" s="178"/>
      <c r="P171" s="178"/>
      <c r="Q171" s="178"/>
      <c r="V171" s="430" t="s">
        <v>55</v>
      </c>
      <c r="W171" s="431"/>
      <c r="X171" s="295" t="s">
        <v>123</v>
      </c>
      <c r="Y171" s="177">
        <f t="shared" si="39"/>
        <v>1</v>
      </c>
      <c r="AA171" s="159"/>
    </row>
    <row r="172" spans="2:27" ht="20.100000000000001" customHeight="1">
      <c r="B172" s="58">
        <f t="shared" si="32"/>
        <v>1</v>
      </c>
      <c r="C172" s="58">
        <f t="shared" si="33"/>
        <v>10560</v>
      </c>
      <c r="D172" s="200" t="s">
        <v>152</v>
      </c>
      <c r="E172" s="204">
        <f t="shared" si="34"/>
        <v>10560</v>
      </c>
      <c r="F172" s="204">
        <f t="shared" si="35"/>
        <v>4.2999999999999997E-2</v>
      </c>
      <c r="G172" s="251">
        <f>1.1*1.1*1.02</f>
        <v>1.2342000000000002</v>
      </c>
      <c r="H172" s="250">
        <f t="shared" si="36"/>
        <v>454.08</v>
      </c>
      <c r="I172" s="291">
        <f t="shared" si="37"/>
        <v>514.25299999999993</v>
      </c>
      <c r="J172" s="205"/>
      <c r="K172" s="205"/>
      <c r="L172" s="205"/>
      <c r="M172" s="252"/>
      <c r="N172" s="205"/>
      <c r="O172" s="178"/>
      <c r="P172" s="178"/>
      <c r="Q172" s="178"/>
      <c r="V172" s="430" t="s">
        <v>57</v>
      </c>
      <c r="W172" s="431"/>
      <c r="X172" s="295" t="s">
        <v>116</v>
      </c>
      <c r="Y172" s="177">
        <f t="shared" si="39"/>
        <v>1</v>
      </c>
      <c r="AA172" s="159"/>
    </row>
    <row r="173" spans="2:27" ht="20.100000000000001" customHeight="1">
      <c r="B173" s="58">
        <f t="shared" si="32"/>
        <v>1</v>
      </c>
      <c r="C173" s="58">
        <f t="shared" si="33"/>
        <v>2880</v>
      </c>
      <c r="D173" s="200" t="s">
        <v>153</v>
      </c>
      <c r="E173" s="204">
        <f t="shared" si="34"/>
        <v>2880</v>
      </c>
      <c r="F173" s="204">
        <f t="shared" si="35"/>
        <v>0.105</v>
      </c>
      <c r="G173" s="251">
        <f>1.1*1.1*1.02</f>
        <v>1.2342000000000002</v>
      </c>
      <c r="H173" s="250">
        <f t="shared" si="36"/>
        <v>302.39999999999998</v>
      </c>
      <c r="I173" s="291">
        <f t="shared" si="37"/>
        <v>362.57</v>
      </c>
      <c r="J173" s="205"/>
      <c r="K173" s="205"/>
      <c r="L173" s="205"/>
      <c r="M173" s="252"/>
      <c r="N173" s="205"/>
      <c r="O173" s="178"/>
      <c r="P173" s="178"/>
      <c r="Q173" s="178"/>
      <c r="V173" s="430" t="s">
        <v>56</v>
      </c>
      <c r="W173" s="431"/>
      <c r="X173" s="295" t="s">
        <v>185</v>
      </c>
      <c r="Y173" s="177">
        <f t="shared" si="39"/>
        <v>6</v>
      </c>
      <c r="AA173" s="159"/>
    </row>
    <row r="174" spans="2:27" ht="20.100000000000001" customHeight="1">
      <c r="B174" s="58">
        <f t="shared" si="32"/>
        <v>0</v>
      </c>
      <c r="C174" s="58">
        <f t="shared" si="33"/>
        <v>0</v>
      </c>
      <c r="D174" s="200" t="s">
        <v>159</v>
      </c>
      <c r="E174" s="204">
        <f t="shared" si="34"/>
        <v>1440</v>
      </c>
      <c r="F174" s="204">
        <f t="shared" si="35"/>
        <v>0.26867000000000002</v>
      </c>
      <c r="G174" s="251">
        <v>1.2711874999999999</v>
      </c>
      <c r="H174" s="250">
        <f t="shared" si="36"/>
        <v>0</v>
      </c>
      <c r="I174" s="291">
        <f t="shared" si="37"/>
        <v>0</v>
      </c>
      <c r="J174" s="205"/>
      <c r="K174" s="205"/>
      <c r="L174" s="205"/>
      <c r="M174" s="252"/>
      <c r="N174" s="205"/>
      <c r="O174" s="178"/>
      <c r="P174" s="178"/>
      <c r="Q174" s="178"/>
      <c r="V174" s="430" t="s">
        <v>55</v>
      </c>
      <c r="W174" s="431"/>
      <c r="X174" s="295" t="s">
        <v>186</v>
      </c>
      <c r="Y174" s="177">
        <f t="shared" si="39"/>
        <v>4</v>
      </c>
      <c r="AA174" s="159"/>
    </row>
    <row r="175" spans="2:27" ht="20.100000000000001" customHeight="1">
      <c r="B175" s="58">
        <f t="shared" si="32"/>
        <v>1</v>
      </c>
      <c r="C175" s="58">
        <f t="shared" si="33"/>
        <v>3072</v>
      </c>
      <c r="D175" s="200" t="s">
        <v>161</v>
      </c>
      <c r="E175" s="204">
        <f t="shared" si="34"/>
        <v>3072</v>
      </c>
      <c r="F175" s="204">
        <f t="shared" si="35"/>
        <v>0.08</v>
      </c>
      <c r="G175" s="251">
        <f>1.1*1.1*1.02</f>
        <v>1.2342000000000002</v>
      </c>
      <c r="H175" s="250">
        <f t="shared" si="36"/>
        <v>245.76</v>
      </c>
      <c r="I175" s="291">
        <f t="shared" si="37"/>
        <v>305.93</v>
      </c>
      <c r="J175" s="205"/>
      <c r="K175" s="205"/>
      <c r="L175" s="205"/>
      <c r="M175" s="252"/>
      <c r="N175" s="205"/>
      <c r="O175" s="178"/>
      <c r="P175" s="178"/>
      <c r="Q175" s="178"/>
      <c r="V175" s="430" t="s">
        <v>57</v>
      </c>
      <c r="W175" s="431"/>
      <c r="X175" s="295" t="s">
        <v>187</v>
      </c>
      <c r="Y175" s="177">
        <f t="shared" si="39"/>
        <v>4</v>
      </c>
      <c r="AA175" s="159"/>
    </row>
    <row r="176" spans="2:27" ht="20.100000000000001" customHeight="1">
      <c r="B176" s="58">
        <f t="shared" si="32"/>
        <v>1</v>
      </c>
      <c r="C176" s="58">
        <f t="shared" si="33"/>
        <v>2304</v>
      </c>
      <c r="D176" s="200" t="s">
        <v>162</v>
      </c>
      <c r="E176" s="204">
        <f t="shared" si="34"/>
        <v>2304</v>
      </c>
      <c r="F176" s="204">
        <f t="shared" si="35"/>
        <v>0.13200000000000001</v>
      </c>
      <c r="G176" s="251">
        <f>1.1*1.1*1.02</f>
        <v>1.2342000000000002</v>
      </c>
      <c r="H176" s="250">
        <f t="shared" si="36"/>
        <v>304.12800000000004</v>
      </c>
      <c r="I176" s="291">
        <f t="shared" si="37"/>
        <v>364.3</v>
      </c>
      <c r="J176" s="205"/>
      <c r="K176" s="205"/>
      <c r="L176" s="205"/>
      <c r="M176" s="252"/>
      <c r="N176" s="205"/>
      <c r="O176" s="178"/>
      <c r="P176" s="178"/>
      <c r="Q176" s="178"/>
      <c r="V176" s="430" t="s">
        <v>150</v>
      </c>
      <c r="W176" s="431"/>
      <c r="X176" s="296" t="s">
        <v>152</v>
      </c>
      <c r="Y176" s="177">
        <f t="shared" si="39"/>
        <v>0</v>
      </c>
      <c r="AA176" s="159"/>
    </row>
    <row r="177" spans="2:27" ht="20.100000000000001" customHeight="1">
      <c r="B177" s="58">
        <f t="shared" si="32"/>
        <v>1</v>
      </c>
      <c r="C177" s="58">
        <f t="shared" si="33"/>
        <v>10560</v>
      </c>
      <c r="D177" s="200" t="s">
        <v>163</v>
      </c>
      <c r="E177" s="204">
        <f t="shared" si="34"/>
        <v>10560</v>
      </c>
      <c r="F177" s="204">
        <f t="shared" si="35"/>
        <v>0.04</v>
      </c>
      <c r="G177" s="251">
        <f>1.075*1.075*1.1</f>
        <v>1.2711874999999999</v>
      </c>
      <c r="H177" s="250">
        <f t="shared" si="36"/>
        <v>422.40000000000003</v>
      </c>
      <c r="I177" s="291">
        <f t="shared" si="37"/>
        <v>482.57</v>
      </c>
      <c r="J177" s="205"/>
      <c r="K177" s="205"/>
      <c r="L177" s="205"/>
      <c r="M177" s="252"/>
      <c r="N177" s="205"/>
      <c r="O177" s="178"/>
      <c r="P177" s="178"/>
      <c r="Q177" s="178"/>
      <c r="V177" s="430" t="s">
        <v>150</v>
      </c>
      <c r="W177" s="431"/>
      <c r="X177" s="296" t="s">
        <v>153</v>
      </c>
      <c r="Y177" s="177">
        <f t="shared" si="39"/>
        <v>0</v>
      </c>
      <c r="AA177" s="159"/>
    </row>
    <row r="178" spans="2:27" ht="20.100000000000001" customHeight="1">
      <c r="B178" s="58">
        <f t="shared" si="32"/>
        <v>0</v>
      </c>
      <c r="C178" s="58">
        <f t="shared" si="33"/>
        <v>0</v>
      </c>
      <c r="D178" s="200" t="s">
        <v>164</v>
      </c>
      <c r="E178" s="204">
        <f t="shared" si="34"/>
        <v>2560</v>
      </c>
      <c r="F178" s="204">
        <f t="shared" si="35"/>
        <v>0.14000000000000001</v>
      </c>
      <c r="G178" s="251">
        <f>1.1*1.1*0.972</f>
        <v>1.1761200000000001</v>
      </c>
      <c r="H178" s="250">
        <f t="shared" si="36"/>
        <v>0</v>
      </c>
      <c r="I178" s="291">
        <f t="shared" si="37"/>
        <v>0</v>
      </c>
      <c r="J178" s="205"/>
      <c r="K178" s="205"/>
      <c r="L178" s="205"/>
      <c r="M178" s="252"/>
      <c r="N178" s="205"/>
      <c r="O178" s="178"/>
      <c r="P178" s="178"/>
      <c r="Q178" s="178"/>
      <c r="V178" s="430" t="s">
        <v>150</v>
      </c>
      <c r="W178" s="431"/>
      <c r="X178" s="296" t="s">
        <v>159</v>
      </c>
      <c r="Y178" s="177">
        <f t="shared" si="39"/>
        <v>0</v>
      </c>
      <c r="AA178" s="159"/>
    </row>
    <row r="179" spans="2:27" ht="20.100000000000001" customHeight="1">
      <c r="B179" s="58">
        <f t="shared" si="32"/>
        <v>0</v>
      </c>
      <c r="C179" s="58">
        <f t="shared" si="33"/>
        <v>0</v>
      </c>
      <c r="D179" s="200" t="s">
        <v>165</v>
      </c>
      <c r="E179" s="204">
        <f t="shared" si="34"/>
        <v>14000</v>
      </c>
      <c r="F179" s="204">
        <f t="shared" si="35"/>
        <v>3.3000000000000002E-2</v>
      </c>
      <c r="G179" s="251">
        <v>0.95</v>
      </c>
      <c r="H179" s="250">
        <f t="shared" si="36"/>
        <v>0</v>
      </c>
      <c r="I179" s="291">
        <f t="shared" si="37"/>
        <v>0</v>
      </c>
      <c r="J179" s="205"/>
      <c r="K179" s="205"/>
      <c r="L179" s="205"/>
      <c r="M179" s="252"/>
      <c r="N179" s="205"/>
      <c r="O179" s="178"/>
      <c r="P179" s="178"/>
      <c r="Q179" s="178"/>
      <c r="V179" s="430" t="s">
        <v>150</v>
      </c>
      <c r="W179" s="431"/>
      <c r="X179" s="296" t="s">
        <v>161</v>
      </c>
      <c r="Y179" s="177">
        <f t="shared" si="39"/>
        <v>0</v>
      </c>
      <c r="AA179" s="159"/>
    </row>
    <row r="180" spans="2:27" ht="20.100000000000001" customHeight="1">
      <c r="B180" s="58">
        <f t="shared" si="32"/>
        <v>0</v>
      </c>
      <c r="C180" s="58">
        <f t="shared" si="33"/>
        <v>0</v>
      </c>
      <c r="D180" s="200" t="s">
        <v>166</v>
      </c>
      <c r="E180" s="204">
        <f t="shared" si="34"/>
        <v>720</v>
      </c>
      <c r="F180" s="204">
        <f t="shared" si="35"/>
        <v>0.45</v>
      </c>
      <c r="G180" s="251">
        <f>1.1*1.1*1.08</f>
        <v>1.3068000000000002</v>
      </c>
      <c r="H180" s="250">
        <f t="shared" si="36"/>
        <v>0</v>
      </c>
      <c r="I180" s="291">
        <f t="shared" si="37"/>
        <v>0</v>
      </c>
      <c r="J180" s="205"/>
      <c r="K180" s="205"/>
      <c r="L180" s="205"/>
      <c r="M180" s="252"/>
      <c r="N180" s="205"/>
      <c r="O180" s="178"/>
      <c r="P180" s="178"/>
      <c r="Q180" s="178"/>
      <c r="V180" s="430" t="s">
        <v>150</v>
      </c>
      <c r="W180" s="431"/>
      <c r="X180" s="296" t="s">
        <v>162</v>
      </c>
      <c r="Y180" s="177">
        <f t="shared" si="39"/>
        <v>0</v>
      </c>
      <c r="AA180" s="159"/>
    </row>
    <row r="181" spans="2:27" ht="20.100000000000001" customHeight="1">
      <c r="B181" s="58">
        <f t="shared" si="32"/>
        <v>14</v>
      </c>
      <c r="C181" s="58">
        <f t="shared" si="33"/>
        <v>6720</v>
      </c>
      <c r="D181" s="156" t="s">
        <v>103</v>
      </c>
      <c r="E181" s="204">
        <f t="shared" si="34"/>
        <v>480</v>
      </c>
      <c r="F181" s="204">
        <f t="shared" si="35"/>
        <v>0.4</v>
      </c>
      <c r="G181" s="251">
        <f>1.075*1.075*0.95</f>
        <v>1.0978437499999998</v>
      </c>
      <c r="H181" s="250">
        <f t="shared" si="36"/>
        <v>192</v>
      </c>
      <c r="I181" s="291">
        <f t="shared" si="37"/>
        <v>213.35</v>
      </c>
      <c r="J181" s="205"/>
      <c r="K181" s="205"/>
      <c r="L181" s="205"/>
      <c r="M181" s="252"/>
      <c r="N181" s="205"/>
      <c r="O181" s="178"/>
      <c r="P181" s="178"/>
      <c r="Q181" s="178"/>
      <c r="V181" s="430" t="s">
        <v>150</v>
      </c>
      <c r="W181" s="431"/>
      <c r="X181" s="296" t="s">
        <v>163</v>
      </c>
      <c r="Y181" s="177">
        <f t="shared" si="39"/>
        <v>0</v>
      </c>
    </row>
    <row r="182" spans="2:27" ht="20.100000000000001" customHeight="1">
      <c r="B182" s="58">
        <f t="shared" si="32"/>
        <v>0</v>
      </c>
      <c r="C182" s="58">
        <f t="shared" si="33"/>
        <v>0</v>
      </c>
      <c r="D182" s="156" t="s">
        <v>140</v>
      </c>
      <c r="E182" s="204">
        <f t="shared" si="34"/>
        <v>81</v>
      </c>
      <c r="F182" s="204">
        <f t="shared" si="35"/>
        <v>0</v>
      </c>
      <c r="G182" s="251">
        <f>1.075*1.075*0.905</f>
        <v>1.0458406249999999</v>
      </c>
      <c r="H182" s="250">
        <f t="shared" si="36"/>
        <v>0</v>
      </c>
      <c r="I182" s="291">
        <f t="shared" si="37"/>
        <v>0</v>
      </c>
      <c r="J182" s="205"/>
      <c r="K182" s="205"/>
      <c r="L182" s="205"/>
      <c r="M182" s="252"/>
      <c r="N182" s="205"/>
      <c r="O182" s="178"/>
      <c r="P182" s="178"/>
      <c r="Q182" s="178"/>
      <c r="V182" s="430" t="s">
        <v>150</v>
      </c>
      <c r="W182" s="431"/>
      <c r="X182" s="296" t="s">
        <v>164</v>
      </c>
      <c r="Y182" s="177">
        <f t="shared" si="39"/>
        <v>0</v>
      </c>
    </row>
    <row r="183" spans="2:27" ht="20.100000000000001" customHeight="1">
      <c r="B183" s="58">
        <f t="shared" si="32"/>
        <v>27</v>
      </c>
      <c r="C183" s="58">
        <f t="shared" si="33"/>
        <v>2187</v>
      </c>
      <c r="D183" s="156" t="s">
        <v>141</v>
      </c>
      <c r="E183" s="204">
        <f t="shared" si="34"/>
        <v>81</v>
      </c>
      <c r="F183" s="204">
        <f t="shared" si="35"/>
        <v>2.2486700000000002</v>
      </c>
      <c r="G183" s="251">
        <f>1.075*1.075*0.905</f>
        <v>1.0458406249999999</v>
      </c>
      <c r="H183" s="250">
        <f t="shared" si="36"/>
        <v>182.14227000000002</v>
      </c>
      <c r="I183" s="291">
        <f t="shared" si="37"/>
        <v>242.31518518518519</v>
      </c>
      <c r="J183" s="205"/>
      <c r="K183" s="205"/>
      <c r="L183" s="205"/>
      <c r="M183" s="252"/>
      <c r="N183" s="205"/>
      <c r="O183" s="178"/>
      <c r="P183" s="178"/>
      <c r="Q183" s="178"/>
      <c r="V183" s="430" t="s">
        <v>150</v>
      </c>
      <c r="W183" s="431"/>
      <c r="X183" s="296" t="s">
        <v>165</v>
      </c>
      <c r="Y183" s="177">
        <f t="shared" si="39"/>
        <v>0</v>
      </c>
    </row>
    <row r="184" spans="2:27" ht="20.100000000000001" customHeight="1">
      <c r="B184" s="58">
        <f t="shared" si="32"/>
        <v>4</v>
      </c>
      <c r="C184" s="58">
        <f t="shared" si="33"/>
        <v>1920</v>
      </c>
      <c r="D184" s="156" t="s">
        <v>106</v>
      </c>
      <c r="E184" s="204">
        <f t="shared" si="34"/>
        <v>480</v>
      </c>
      <c r="F184" s="204">
        <f t="shared" si="35"/>
        <v>0.31</v>
      </c>
      <c r="G184" s="251">
        <f t="shared" ref="G184:G189" si="40">1.075*1.075*1.1</f>
        <v>1.2711874999999999</v>
      </c>
      <c r="H184" s="250">
        <f t="shared" si="36"/>
        <v>148.80000000000001</v>
      </c>
      <c r="I184" s="291">
        <f t="shared" si="37"/>
        <v>213.35</v>
      </c>
      <c r="J184" s="205"/>
      <c r="K184" s="205"/>
      <c r="L184" s="205"/>
      <c r="M184" s="252"/>
      <c r="N184" s="205"/>
      <c r="O184" s="178"/>
      <c r="P184" s="178"/>
      <c r="Q184" s="178"/>
      <c r="V184" s="430" t="s">
        <v>150</v>
      </c>
      <c r="W184" s="431"/>
      <c r="X184" s="296" t="s">
        <v>166</v>
      </c>
      <c r="Y184" s="177">
        <f t="shared" si="39"/>
        <v>0</v>
      </c>
    </row>
    <row r="185" spans="2:27" ht="20.100000000000001" customHeight="1">
      <c r="B185" s="58">
        <f t="shared" si="32"/>
        <v>0</v>
      </c>
      <c r="C185" s="58">
        <f t="shared" si="33"/>
        <v>0</v>
      </c>
      <c r="D185" s="156" t="s">
        <v>146</v>
      </c>
      <c r="E185" s="204">
        <f t="shared" si="34"/>
        <v>81</v>
      </c>
      <c r="F185" s="204">
        <f t="shared" si="35"/>
        <v>0</v>
      </c>
      <c r="G185" s="251">
        <f t="shared" si="40"/>
        <v>1.2711874999999999</v>
      </c>
      <c r="H185" s="250">
        <f t="shared" si="36"/>
        <v>0</v>
      </c>
      <c r="I185" s="291">
        <f t="shared" si="37"/>
        <v>0</v>
      </c>
      <c r="J185" s="205"/>
      <c r="K185" s="205"/>
      <c r="L185" s="205"/>
      <c r="M185" s="252"/>
      <c r="N185" s="205"/>
      <c r="O185" s="178"/>
      <c r="P185" s="178"/>
      <c r="Q185" s="178"/>
      <c r="V185" s="430" t="s">
        <v>67</v>
      </c>
      <c r="W185" s="431"/>
      <c r="X185" s="295" t="s">
        <v>103</v>
      </c>
      <c r="Y185" s="177">
        <f t="shared" si="39"/>
        <v>0</v>
      </c>
    </row>
    <row r="186" spans="2:27" ht="20.100000000000001" customHeight="1">
      <c r="B186" s="58">
        <f t="shared" si="32"/>
        <v>5</v>
      </c>
      <c r="C186" s="58">
        <f t="shared" si="33"/>
        <v>405</v>
      </c>
      <c r="D186" s="156" t="s">
        <v>241</v>
      </c>
      <c r="E186" s="204">
        <f t="shared" si="34"/>
        <v>81</v>
      </c>
      <c r="F186" s="204">
        <f t="shared" si="35"/>
        <v>1.7283299999999999</v>
      </c>
      <c r="G186" s="251">
        <f t="shared" si="40"/>
        <v>1.2711874999999999</v>
      </c>
      <c r="H186" s="250">
        <f t="shared" si="36"/>
        <v>139.99473</v>
      </c>
      <c r="I186" s="291">
        <f t="shared" si="37"/>
        <v>200.16800000000001</v>
      </c>
      <c r="J186" s="205"/>
      <c r="K186" s="205"/>
      <c r="L186" s="205"/>
      <c r="M186" s="252"/>
      <c r="N186" s="205"/>
      <c r="O186" s="178"/>
      <c r="P186" s="178"/>
      <c r="Q186" s="178"/>
      <c r="V186" s="430" t="s">
        <v>68</v>
      </c>
      <c r="W186" s="431"/>
      <c r="X186" s="295" t="s">
        <v>140</v>
      </c>
      <c r="Y186" s="177">
        <f t="shared" si="39"/>
        <v>0</v>
      </c>
    </row>
    <row r="187" spans="2:27" ht="20.100000000000001" customHeight="1">
      <c r="D187" s="156" t="s">
        <v>108</v>
      </c>
      <c r="E187" s="204"/>
      <c r="F187" s="204"/>
      <c r="G187" s="251">
        <f t="shared" si="40"/>
        <v>1.2711874999999999</v>
      </c>
      <c r="H187" s="250">
        <f t="shared" si="36"/>
        <v>0</v>
      </c>
      <c r="I187" s="291">
        <f t="shared" si="37"/>
        <v>0</v>
      </c>
      <c r="J187" s="205"/>
      <c r="K187" s="205"/>
      <c r="L187" s="205"/>
      <c r="M187" s="252"/>
      <c r="N187" s="205"/>
      <c r="O187" s="178"/>
      <c r="P187" s="178"/>
      <c r="Q187" s="178"/>
      <c r="V187" s="430" t="s">
        <v>68</v>
      </c>
      <c r="W187" s="431"/>
      <c r="X187" s="295" t="s">
        <v>141</v>
      </c>
      <c r="Y187" s="177">
        <f t="shared" si="39"/>
        <v>4</v>
      </c>
    </row>
    <row r="188" spans="2:27" ht="20.100000000000001" customHeight="1">
      <c r="D188" s="156" t="s">
        <v>145</v>
      </c>
      <c r="E188" s="204"/>
      <c r="F188" s="204"/>
      <c r="G188" s="251">
        <f t="shared" si="40"/>
        <v>1.2711874999999999</v>
      </c>
      <c r="H188" s="250">
        <f t="shared" si="36"/>
        <v>0</v>
      </c>
      <c r="I188" s="291">
        <f t="shared" si="37"/>
        <v>0</v>
      </c>
      <c r="J188" s="205"/>
      <c r="K188" s="205"/>
      <c r="L188" s="205"/>
      <c r="M188" s="252"/>
      <c r="N188" s="205"/>
      <c r="O188" s="178"/>
      <c r="P188" s="178"/>
      <c r="Q188" s="178"/>
      <c r="V188" s="430" t="s">
        <v>67</v>
      </c>
      <c r="W188" s="431"/>
      <c r="X188" s="295" t="s">
        <v>106</v>
      </c>
      <c r="Y188" s="177">
        <f t="shared" si="39"/>
        <v>0</v>
      </c>
    </row>
    <row r="189" spans="2:27" ht="20.100000000000001" customHeight="1">
      <c r="B189" s="58">
        <f t="shared" si="32"/>
        <v>13</v>
      </c>
      <c r="C189" s="58">
        <f t="shared" si="33"/>
        <v>1053</v>
      </c>
      <c r="D189" s="226" t="s">
        <v>242</v>
      </c>
      <c r="E189" s="204">
        <f t="shared" si="34"/>
        <v>81</v>
      </c>
      <c r="F189" s="204">
        <f t="shared" si="35"/>
        <v>1.7250000000000001</v>
      </c>
      <c r="G189" s="251">
        <f t="shared" si="40"/>
        <v>1.2711874999999999</v>
      </c>
      <c r="H189" s="250">
        <f t="shared" si="36"/>
        <v>139.72500000000002</v>
      </c>
      <c r="I189" s="291">
        <f t="shared" si="37"/>
        <v>199.89846153846153</v>
      </c>
      <c r="J189" s="205"/>
      <c r="K189" s="205"/>
      <c r="L189" s="205"/>
      <c r="M189" s="252"/>
      <c r="N189" s="205"/>
      <c r="O189" s="178"/>
      <c r="P189" s="178"/>
      <c r="Q189" s="178"/>
      <c r="V189" s="430" t="s">
        <v>68</v>
      </c>
      <c r="W189" s="431"/>
      <c r="X189" s="295" t="s">
        <v>146</v>
      </c>
      <c r="Y189" s="177">
        <f t="shared" si="39"/>
        <v>0</v>
      </c>
    </row>
    <row r="190" spans="2:27" ht="20.100000000000001" customHeight="1">
      <c r="B190" s="58">
        <f t="shared" si="32"/>
        <v>18</v>
      </c>
      <c r="C190" s="58">
        <f t="shared" si="33"/>
        <v>864</v>
      </c>
      <c r="D190" s="45" t="s">
        <v>168</v>
      </c>
      <c r="E190" s="204">
        <f t="shared" si="34"/>
        <v>48</v>
      </c>
      <c r="F190" s="204">
        <f t="shared" si="35"/>
        <v>2.8370000000000002</v>
      </c>
      <c r="G190" s="251">
        <f>1.205*1.175*1.135</f>
        <v>1.6070181250000002</v>
      </c>
      <c r="H190" s="250">
        <f t="shared" si="36"/>
        <v>136.17600000000002</v>
      </c>
      <c r="I190" s="291">
        <f t="shared" si="37"/>
        <v>196.34888888888889</v>
      </c>
      <c r="J190" s="205"/>
      <c r="K190" s="205"/>
      <c r="L190" s="205"/>
      <c r="M190" s="252"/>
      <c r="N190" s="205"/>
      <c r="O190" s="178"/>
      <c r="P190" s="178"/>
      <c r="Q190" s="178"/>
      <c r="V190" s="430" t="s">
        <v>68</v>
      </c>
      <c r="W190" s="431"/>
      <c r="X190" s="295" t="s">
        <v>241</v>
      </c>
      <c r="Y190" s="177">
        <f t="shared" si="39"/>
        <v>0</v>
      </c>
    </row>
    <row r="191" spans="2:27" ht="19.5" customHeight="1">
      <c r="B191" s="58">
        <f t="shared" si="32"/>
        <v>3</v>
      </c>
      <c r="C191" s="58">
        <f t="shared" si="33"/>
        <v>972</v>
      </c>
      <c r="D191" s="45" t="s">
        <v>167</v>
      </c>
      <c r="E191" s="204">
        <f t="shared" si="34"/>
        <v>324</v>
      </c>
      <c r="F191" s="204">
        <f t="shared" si="35"/>
        <v>0.67</v>
      </c>
      <c r="G191" s="251">
        <f>1.075*1.075*1.11</f>
        <v>1.2827437500000001</v>
      </c>
      <c r="H191" s="250">
        <f t="shared" si="36"/>
        <v>217.08</v>
      </c>
      <c r="I191" s="291">
        <f t="shared" si="37"/>
        <v>277.25333333333333</v>
      </c>
      <c r="J191" s="205"/>
      <c r="K191" s="205"/>
      <c r="L191" s="205"/>
      <c r="M191" s="252"/>
      <c r="N191" s="205"/>
      <c r="O191" s="178"/>
      <c r="P191" s="178"/>
      <c r="Q191" s="178"/>
      <c r="V191" s="430" t="s">
        <v>68</v>
      </c>
      <c r="W191" s="431"/>
      <c r="X191" s="295" t="s">
        <v>108</v>
      </c>
      <c r="Y191" s="177">
        <f t="shared" si="39"/>
        <v>0</v>
      </c>
    </row>
    <row r="192" spans="2:27" ht="20.100000000000001" customHeight="1">
      <c r="B192" s="58">
        <f t="shared" si="32"/>
        <v>2</v>
      </c>
      <c r="C192" s="58">
        <f t="shared" si="33"/>
        <v>864</v>
      </c>
      <c r="D192" s="127" t="s">
        <v>169</v>
      </c>
      <c r="E192" s="204">
        <f t="shared" si="34"/>
        <v>432</v>
      </c>
      <c r="F192" s="204">
        <f t="shared" si="35"/>
        <v>0.28499999999999998</v>
      </c>
      <c r="G192" s="251">
        <f>1.075*1.075*1.11</f>
        <v>1.2827437500000001</v>
      </c>
      <c r="H192" s="250">
        <f t="shared" si="36"/>
        <v>123.11999999999999</v>
      </c>
      <c r="I192" s="291">
        <f t="shared" si="37"/>
        <v>183.29499999999999</v>
      </c>
      <c r="J192" s="205"/>
      <c r="K192" s="205"/>
      <c r="L192" s="205"/>
      <c r="M192" s="252"/>
      <c r="N192" s="205"/>
      <c r="O192" s="178"/>
      <c r="P192" s="178"/>
      <c r="Q192" s="178"/>
      <c r="V192" s="430" t="s">
        <v>68</v>
      </c>
      <c r="W192" s="431"/>
      <c r="X192" s="295" t="s">
        <v>145</v>
      </c>
      <c r="Y192" s="177">
        <f t="shared" si="39"/>
        <v>0</v>
      </c>
    </row>
    <row r="193" spans="2:27" ht="20.100000000000001" customHeight="1">
      <c r="B193" s="58">
        <f t="shared" si="32"/>
        <v>14</v>
      </c>
      <c r="C193" s="58">
        <f t="shared" si="33"/>
        <v>1134</v>
      </c>
      <c r="D193" s="127" t="s">
        <v>180</v>
      </c>
      <c r="E193" s="204">
        <f t="shared" si="34"/>
        <v>81</v>
      </c>
      <c r="F193" s="204">
        <f t="shared" si="35"/>
        <v>1.988</v>
      </c>
      <c r="G193" s="251">
        <f>1.075*1.075*1.11</f>
        <v>1.2827437500000001</v>
      </c>
      <c r="H193" s="250">
        <f t="shared" si="36"/>
        <v>161.02799999999999</v>
      </c>
      <c r="I193" s="291">
        <f t="shared" si="37"/>
        <v>221.20071428571427</v>
      </c>
      <c r="J193" s="205"/>
      <c r="K193" s="205"/>
      <c r="L193" s="205"/>
      <c r="M193" s="252"/>
      <c r="N193" s="205"/>
      <c r="O193" s="178"/>
      <c r="P193" s="178"/>
      <c r="Q193" s="178"/>
      <c r="V193" s="430" t="s">
        <v>68</v>
      </c>
      <c r="W193" s="431"/>
      <c r="X193" s="297" t="s">
        <v>242</v>
      </c>
      <c r="Y193" s="177">
        <f t="shared" si="39"/>
        <v>0</v>
      </c>
    </row>
    <row r="194" spans="2:27" ht="19.5" customHeight="1">
      <c r="B194" s="58">
        <f t="shared" si="32"/>
        <v>34</v>
      </c>
      <c r="C194" s="58">
        <f t="shared" si="33"/>
        <v>2754</v>
      </c>
      <c r="D194" s="127" t="s">
        <v>181</v>
      </c>
      <c r="E194" s="204">
        <f t="shared" si="34"/>
        <v>81</v>
      </c>
      <c r="F194" s="204">
        <f t="shared" si="35"/>
        <v>1.966</v>
      </c>
      <c r="G194" s="251">
        <f>1.075*1.075*1.1</f>
        <v>1.2711874999999999</v>
      </c>
      <c r="H194" s="250">
        <f t="shared" si="36"/>
        <v>159.24599999999998</v>
      </c>
      <c r="I194" s="291">
        <f t="shared" si="37"/>
        <v>219.41882352941175</v>
      </c>
      <c r="J194" s="205"/>
      <c r="K194" s="205"/>
      <c r="L194" s="205"/>
      <c r="M194" s="252"/>
      <c r="N194" s="205"/>
      <c r="O194" s="178"/>
      <c r="P194" s="178"/>
      <c r="Q194" s="178"/>
      <c r="V194" s="430" t="s">
        <v>179</v>
      </c>
      <c r="W194" s="431"/>
      <c r="X194" s="297" t="s">
        <v>168</v>
      </c>
      <c r="Y194" s="177">
        <f t="shared" si="39"/>
        <v>0</v>
      </c>
    </row>
    <row r="195" spans="2:27" ht="20.100000000000001" customHeight="1">
      <c r="B195" s="59">
        <f>SUM(B163:B194)</f>
        <v>240</v>
      </c>
      <c r="C195" s="59">
        <f>SUM(C163:C194)</f>
        <v>76032</v>
      </c>
      <c r="D195" s="460" t="s">
        <v>233</v>
      </c>
      <c r="E195" s="460"/>
      <c r="F195" s="460"/>
      <c r="G195" s="206"/>
      <c r="H195" s="250"/>
      <c r="I195" s="291"/>
      <c r="J195" s="205"/>
      <c r="K195" s="206"/>
      <c r="L195" s="206"/>
      <c r="M195" s="253"/>
      <c r="N195" s="204"/>
      <c r="O195" s="178"/>
      <c r="P195" s="178"/>
      <c r="Q195" s="178"/>
      <c r="V195" s="430" t="s">
        <v>195</v>
      </c>
      <c r="W195" s="431"/>
      <c r="X195" s="297" t="s">
        <v>167</v>
      </c>
      <c r="Y195" s="177">
        <f t="shared" si="39"/>
        <v>0</v>
      </c>
    </row>
    <row r="196" spans="2:27" ht="20.100000000000001" customHeight="1">
      <c r="D196" s="460" t="s">
        <v>234</v>
      </c>
      <c r="E196" s="460"/>
      <c r="F196" s="460"/>
      <c r="G196" s="204"/>
      <c r="H196" s="250"/>
      <c r="I196" s="291"/>
      <c r="J196" s="205"/>
      <c r="K196" s="204"/>
      <c r="L196" s="204"/>
      <c r="M196" s="204"/>
      <c r="N196" s="204"/>
      <c r="O196" s="178"/>
      <c r="P196" s="178"/>
      <c r="Q196" s="178"/>
      <c r="V196" s="430" t="s">
        <v>177</v>
      </c>
      <c r="W196" s="431"/>
      <c r="X196" s="295" t="s">
        <v>169</v>
      </c>
      <c r="Y196" s="177">
        <f t="shared" si="39"/>
        <v>0</v>
      </c>
    </row>
    <row r="197" spans="2:27" ht="20.100000000000001" customHeight="1">
      <c r="F197" s="172"/>
      <c r="G197" s="99"/>
      <c r="H197" s="99"/>
      <c r="I197" s="99"/>
      <c r="J197" s="317"/>
      <c r="K197" s="99"/>
      <c r="L197" s="99"/>
      <c r="M197" s="99"/>
      <c r="N197" s="99"/>
      <c r="V197" s="430" t="s">
        <v>68</v>
      </c>
      <c r="W197" s="431"/>
      <c r="X197" s="295" t="s">
        <v>180</v>
      </c>
      <c r="Y197" s="177">
        <f t="shared" si="39"/>
        <v>0</v>
      </c>
      <c r="AA197" s="159"/>
    </row>
    <row r="198" spans="2:27" ht="20.100000000000001" customHeight="1" thickBot="1">
      <c r="F198" s="172"/>
      <c r="G198" s="99"/>
      <c r="H198" s="99"/>
      <c r="I198" s="99"/>
      <c r="J198" s="318"/>
      <c r="K198" s="99"/>
      <c r="L198" s="99"/>
      <c r="M198" s="99"/>
      <c r="N198" s="99"/>
      <c r="V198" s="434" t="s">
        <v>68</v>
      </c>
      <c r="W198" s="435"/>
      <c r="X198" s="297" t="s">
        <v>181</v>
      </c>
      <c r="Y198" s="177">
        <f t="shared" si="39"/>
        <v>6</v>
      </c>
      <c r="AA198" s="159"/>
    </row>
    <row r="199" spans="2:27" ht="20.100000000000001" customHeight="1">
      <c r="E199" s="99" t="s">
        <v>238</v>
      </c>
      <c r="J199" s="318"/>
      <c r="L199" s="99"/>
      <c r="M199" s="99"/>
      <c r="N199" s="99"/>
      <c r="V199" s="436" t="s">
        <v>56</v>
      </c>
      <c r="W199" s="437"/>
      <c r="X199" s="298" t="s">
        <v>100</v>
      </c>
      <c r="Y199" s="155">
        <f t="shared" ref="Y199:Y230" si="41">+VLOOKUP(X199,$F$128:$O$159,4,0)</f>
        <v>4</v>
      </c>
      <c r="AA199" s="159"/>
    </row>
    <row r="200" spans="2:27" ht="20.100000000000001" customHeight="1">
      <c r="D200" s="99" t="s">
        <v>239</v>
      </c>
      <c r="F200" s="208" t="str">
        <f t="shared" ref="F200:F211" si="42">+G127</f>
        <v>CAAU6421705</v>
      </c>
      <c r="H200" s="208" t="str">
        <f t="shared" ref="H200:H211" si="43">+H127</f>
        <v>TXGU6760797</v>
      </c>
      <c r="J200" s="208" t="str">
        <f t="shared" ref="J200:J211" si="44">+I127</f>
        <v>CIPU5163902</v>
      </c>
      <c r="L200" s="208" t="str">
        <f t="shared" ref="L200:L211" si="45">+J127</f>
        <v>CIPU5170218</v>
      </c>
      <c r="O200" s="208" t="str">
        <f t="shared" ref="O200:O211" si="46">+L127</f>
        <v>CAAU5983415</v>
      </c>
      <c r="V200" s="430" t="s">
        <v>55</v>
      </c>
      <c r="W200" s="431"/>
      <c r="X200" s="295" t="s">
        <v>101</v>
      </c>
      <c r="Y200" s="177">
        <f t="shared" si="41"/>
        <v>0</v>
      </c>
      <c r="AA200" s="159"/>
    </row>
    <row r="201" spans="2:27" ht="20.100000000000001" customHeight="1">
      <c r="D201" s="58" t="s">
        <v>100</v>
      </c>
      <c r="E201" s="171">
        <f>1.075*1.075*0.905</f>
        <v>1.0458406249999999</v>
      </c>
      <c r="F201" s="153">
        <f t="shared" si="42"/>
        <v>4</v>
      </c>
      <c r="G201" s="58">
        <f>ROUND(F201*E201,2)</f>
        <v>4.18</v>
      </c>
      <c r="H201" s="58">
        <f t="shared" si="43"/>
        <v>4</v>
      </c>
      <c r="I201" s="58">
        <f>+ROUND(H201*E201,2)</f>
        <v>4.18</v>
      </c>
      <c r="J201" s="58">
        <f t="shared" si="44"/>
        <v>4</v>
      </c>
      <c r="K201" s="58">
        <f>+ROUND(J201*E201,2)</f>
        <v>4.18</v>
      </c>
      <c r="L201" s="58">
        <f t="shared" si="45"/>
        <v>0</v>
      </c>
      <c r="M201" s="58">
        <f>+ROUND(L201*E201,2)</f>
        <v>0</v>
      </c>
      <c r="N201" s="58" t="e">
        <f>+ROUND(#REF!*E201,2)</f>
        <v>#REF!</v>
      </c>
      <c r="O201" s="153">
        <f t="shared" si="46"/>
        <v>0</v>
      </c>
      <c r="P201" s="58">
        <f t="shared" ref="P201:P211" si="47">+ROUND(O201*E201,2)</f>
        <v>0</v>
      </c>
      <c r="R201" s="58">
        <v>15.69</v>
      </c>
      <c r="S201" s="58" t="e">
        <f t="shared" ref="S201:S211" si="48">+SUM(G201,I201,K201,M201,N201,P201)</f>
        <v>#REF!</v>
      </c>
      <c r="T201" s="58" t="e">
        <f>+S201-R201</f>
        <v>#REF!</v>
      </c>
      <c r="V201" s="430" t="s">
        <v>57</v>
      </c>
      <c r="W201" s="431"/>
      <c r="X201" s="295" t="s">
        <v>102</v>
      </c>
      <c r="Y201" s="177">
        <f t="shared" si="41"/>
        <v>0</v>
      </c>
    </row>
    <row r="202" spans="2:27" ht="20.100000000000001" customHeight="1">
      <c r="D202" s="58" t="s">
        <v>101</v>
      </c>
      <c r="E202" s="171">
        <f>1.075*1.075*0.905</f>
        <v>1.0458406249999999</v>
      </c>
      <c r="F202" s="153">
        <f t="shared" si="42"/>
        <v>3</v>
      </c>
      <c r="G202" s="58">
        <f t="shared" ref="G202:G232" si="49">ROUND(F202*E202,2)</f>
        <v>3.14</v>
      </c>
      <c r="H202" s="58">
        <f t="shared" si="43"/>
        <v>4</v>
      </c>
      <c r="I202" s="58">
        <f t="shared" ref="I202:I232" si="50">+ROUND(H202*E202,2)</f>
        <v>4.18</v>
      </c>
      <c r="J202" s="58">
        <f t="shared" si="44"/>
        <v>0</v>
      </c>
      <c r="K202" s="58">
        <f t="shared" ref="K202:K232" si="51">+ROUND(J202*E202,2)</f>
        <v>0</v>
      </c>
      <c r="L202" s="58">
        <f t="shared" si="45"/>
        <v>0</v>
      </c>
      <c r="M202" s="58">
        <f t="shared" ref="M202:M232" si="52">+ROUND(L202*E202,2)</f>
        <v>0</v>
      </c>
      <c r="N202" s="58" t="e">
        <f>+ROUND(#REF!*E202,2)</f>
        <v>#REF!</v>
      </c>
      <c r="O202" s="153">
        <f t="shared" si="46"/>
        <v>0</v>
      </c>
      <c r="P202" s="58">
        <f t="shared" si="47"/>
        <v>0</v>
      </c>
      <c r="R202" s="58">
        <v>8.3699999999999992</v>
      </c>
      <c r="S202" s="58" t="e">
        <f t="shared" si="48"/>
        <v>#REF!</v>
      </c>
      <c r="T202" s="58" t="e">
        <f t="shared" ref="T202:T232" si="53">+S202-R202</f>
        <v>#REF!</v>
      </c>
      <c r="V202" s="430" t="s">
        <v>56</v>
      </c>
      <c r="W202" s="431"/>
      <c r="X202" s="295" t="s">
        <v>117</v>
      </c>
      <c r="Y202" s="177">
        <f t="shared" si="41"/>
        <v>2</v>
      </c>
    </row>
    <row r="203" spans="2:27" ht="20.100000000000001" customHeight="1">
      <c r="D203" s="58" t="s">
        <v>102</v>
      </c>
      <c r="E203" s="171">
        <f>1.075*1.075*0.905</f>
        <v>1.0458406249999999</v>
      </c>
      <c r="F203" s="153">
        <f t="shared" si="42"/>
        <v>3</v>
      </c>
      <c r="G203" s="58">
        <f t="shared" si="49"/>
        <v>3.14</v>
      </c>
      <c r="H203" s="58">
        <f t="shared" si="43"/>
        <v>4</v>
      </c>
      <c r="I203" s="58">
        <f t="shared" si="50"/>
        <v>4.18</v>
      </c>
      <c r="J203" s="58">
        <f t="shared" si="44"/>
        <v>0</v>
      </c>
      <c r="K203" s="58">
        <f t="shared" si="51"/>
        <v>0</v>
      </c>
      <c r="L203" s="58">
        <f t="shared" si="45"/>
        <v>0</v>
      </c>
      <c r="M203" s="58">
        <f t="shared" si="52"/>
        <v>0</v>
      </c>
      <c r="N203" s="58" t="e">
        <f>+ROUND(#REF!*E203,2)</f>
        <v>#REF!</v>
      </c>
      <c r="O203" s="153">
        <f t="shared" si="46"/>
        <v>0</v>
      </c>
      <c r="P203" s="58">
        <f t="shared" si="47"/>
        <v>0</v>
      </c>
      <c r="R203" s="58">
        <v>7.32</v>
      </c>
      <c r="S203" s="58" t="e">
        <f t="shared" si="48"/>
        <v>#REF!</v>
      </c>
      <c r="T203" s="58" t="e">
        <f t="shared" si="53"/>
        <v>#REF!</v>
      </c>
      <c r="V203" s="430" t="s">
        <v>55</v>
      </c>
      <c r="W203" s="431"/>
      <c r="X203" s="295" t="s">
        <v>123</v>
      </c>
      <c r="Y203" s="177">
        <f t="shared" si="41"/>
        <v>2</v>
      </c>
    </row>
    <row r="204" spans="2:27" ht="20.100000000000001" customHeight="1">
      <c r="D204" s="58" t="s">
        <v>103</v>
      </c>
      <c r="E204" s="171">
        <f t="shared" ref="E204:E209" si="54">1.075*1.075*0.95</f>
        <v>1.0978437499999998</v>
      </c>
      <c r="F204" s="153">
        <f t="shared" si="42"/>
        <v>2</v>
      </c>
      <c r="G204" s="58">
        <f t="shared" si="49"/>
        <v>2.2000000000000002</v>
      </c>
      <c r="H204" s="58">
        <f t="shared" si="43"/>
        <v>2</v>
      </c>
      <c r="I204" s="58">
        <f t="shared" si="50"/>
        <v>2.2000000000000002</v>
      </c>
      <c r="J204" s="58">
        <f t="shared" si="44"/>
        <v>2</v>
      </c>
      <c r="K204" s="58">
        <f t="shared" si="51"/>
        <v>2.2000000000000002</v>
      </c>
      <c r="L204" s="58">
        <f t="shared" si="45"/>
        <v>0</v>
      </c>
      <c r="M204" s="58">
        <f t="shared" si="52"/>
        <v>0</v>
      </c>
      <c r="N204" s="58" t="e">
        <f>+ROUND(#REF!*E204,2)</f>
        <v>#REF!</v>
      </c>
      <c r="O204" s="153">
        <f t="shared" si="46"/>
        <v>0</v>
      </c>
      <c r="P204" s="58">
        <f t="shared" si="47"/>
        <v>0</v>
      </c>
      <c r="R204" s="58">
        <v>9.8800000000000008</v>
      </c>
      <c r="S204" s="58" t="e">
        <f t="shared" si="48"/>
        <v>#REF!</v>
      </c>
      <c r="T204" s="58" t="e">
        <f t="shared" si="53"/>
        <v>#REF!</v>
      </c>
      <c r="V204" s="430" t="s">
        <v>57</v>
      </c>
      <c r="W204" s="431"/>
      <c r="X204" s="295" t="s">
        <v>116</v>
      </c>
      <c r="Y204" s="177">
        <f t="shared" si="41"/>
        <v>0</v>
      </c>
    </row>
    <row r="205" spans="2:27" ht="20.100000000000001" customHeight="1">
      <c r="D205" s="58" t="s">
        <v>140</v>
      </c>
      <c r="E205" s="171">
        <f t="shared" si="54"/>
        <v>1.0978437499999998</v>
      </c>
      <c r="F205" s="153">
        <f t="shared" si="42"/>
        <v>4</v>
      </c>
      <c r="G205" s="58">
        <f t="shared" si="49"/>
        <v>4.3899999999999997</v>
      </c>
      <c r="H205" s="58">
        <f t="shared" si="43"/>
        <v>1</v>
      </c>
      <c r="I205" s="58">
        <f t="shared" si="50"/>
        <v>1.1000000000000001</v>
      </c>
      <c r="J205" s="58">
        <f t="shared" si="44"/>
        <v>2</v>
      </c>
      <c r="K205" s="58">
        <f t="shared" si="51"/>
        <v>2.2000000000000002</v>
      </c>
      <c r="L205" s="58">
        <f t="shared" si="45"/>
        <v>0</v>
      </c>
      <c r="M205" s="58">
        <f t="shared" si="52"/>
        <v>0</v>
      </c>
      <c r="N205" s="58" t="e">
        <f>+ROUND(#REF!*E205,2)</f>
        <v>#REF!</v>
      </c>
      <c r="O205" s="153">
        <f t="shared" si="46"/>
        <v>0</v>
      </c>
      <c r="P205" s="58">
        <f t="shared" si="47"/>
        <v>0</v>
      </c>
      <c r="R205" s="58">
        <v>0</v>
      </c>
      <c r="S205" s="58" t="e">
        <f t="shared" si="48"/>
        <v>#REF!</v>
      </c>
      <c r="T205" s="58" t="e">
        <f t="shared" si="53"/>
        <v>#REF!</v>
      </c>
      <c r="V205" s="430" t="s">
        <v>56</v>
      </c>
      <c r="W205" s="431"/>
      <c r="X205" s="295" t="s">
        <v>185</v>
      </c>
      <c r="Y205" s="177">
        <f t="shared" si="41"/>
        <v>4</v>
      </c>
    </row>
    <row r="206" spans="2:27" ht="20.100000000000001" customHeight="1">
      <c r="D206" s="58" t="s">
        <v>141</v>
      </c>
      <c r="E206" s="171">
        <f t="shared" si="54"/>
        <v>1.0978437499999998</v>
      </c>
      <c r="F206" s="153">
        <f t="shared" si="42"/>
        <v>0</v>
      </c>
      <c r="G206" s="58">
        <f t="shared" si="49"/>
        <v>0</v>
      </c>
      <c r="H206" s="58">
        <f t="shared" si="43"/>
        <v>1</v>
      </c>
      <c r="I206" s="58">
        <f t="shared" si="50"/>
        <v>1.1000000000000001</v>
      </c>
      <c r="J206" s="58">
        <f t="shared" si="44"/>
        <v>0</v>
      </c>
      <c r="K206" s="58">
        <f t="shared" si="51"/>
        <v>0</v>
      </c>
      <c r="L206" s="58">
        <f t="shared" si="45"/>
        <v>0</v>
      </c>
      <c r="M206" s="58">
        <f t="shared" si="52"/>
        <v>0</v>
      </c>
      <c r="N206" s="58" t="e">
        <f>+ROUND(#REF!*E206,2)</f>
        <v>#REF!</v>
      </c>
      <c r="O206" s="153">
        <f t="shared" si="46"/>
        <v>0</v>
      </c>
      <c r="P206" s="58">
        <f t="shared" si="47"/>
        <v>0</v>
      </c>
      <c r="R206" s="58">
        <v>43.91</v>
      </c>
      <c r="S206" s="58" t="e">
        <f t="shared" si="48"/>
        <v>#REF!</v>
      </c>
      <c r="T206" s="58" t="e">
        <f t="shared" si="53"/>
        <v>#REF!</v>
      </c>
      <c r="V206" s="430" t="s">
        <v>55</v>
      </c>
      <c r="W206" s="431"/>
      <c r="X206" s="295" t="s">
        <v>186</v>
      </c>
      <c r="Y206" s="177">
        <f t="shared" si="41"/>
        <v>4</v>
      </c>
    </row>
    <row r="207" spans="2:27" ht="20.100000000000001" customHeight="1">
      <c r="D207" s="58" t="s">
        <v>117</v>
      </c>
      <c r="E207" s="171">
        <f t="shared" si="54"/>
        <v>1.0978437499999998</v>
      </c>
      <c r="F207" s="153">
        <f t="shared" si="42"/>
        <v>3</v>
      </c>
      <c r="G207" s="58">
        <f t="shared" si="49"/>
        <v>3.29</v>
      </c>
      <c r="H207" s="58">
        <f t="shared" si="43"/>
        <v>6</v>
      </c>
      <c r="I207" s="58">
        <f t="shared" si="50"/>
        <v>6.59</v>
      </c>
      <c r="J207" s="58">
        <f t="shared" si="44"/>
        <v>4</v>
      </c>
      <c r="K207" s="58">
        <f t="shared" si="51"/>
        <v>4.3899999999999997</v>
      </c>
      <c r="L207" s="58">
        <f t="shared" si="45"/>
        <v>6</v>
      </c>
      <c r="M207" s="58">
        <f t="shared" si="52"/>
        <v>6.59</v>
      </c>
      <c r="N207" s="58" t="e">
        <f>+ROUND(#REF!*E207,2)</f>
        <v>#REF!</v>
      </c>
      <c r="O207" s="153">
        <f t="shared" si="46"/>
        <v>0</v>
      </c>
      <c r="P207" s="58">
        <f t="shared" si="47"/>
        <v>0</v>
      </c>
      <c r="R207" s="58">
        <v>19.760000000000002</v>
      </c>
      <c r="S207" s="58" t="e">
        <f t="shared" si="48"/>
        <v>#REF!</v>
      </c>
      <c r="T207" s="58" t="e">
        <f t="shared" si="53"/>
        <v>#REF!</v>
      </c>
      <c r="V207" s="430" t="s">
        <v>57</v>
      </c>
      <c r="W207" s="431"/>
      <c r="X207" s="295" t="s">
        <v>187</v>
      </c>
      <c r="Y207" s="177">
        <f t="shared" si="41"/>
        <v>6</v>
      </c>
    </row>
    <row r="208" spans="2:27" s="59" customFormat="1" ht="20.100000000000001" customHeight="1">
      <c r="D208" s="58" t="s">
        <v>123</v>
      </c>
      <c r="E208" s="171">
        <f t="shared" si="54"/>
        <v>1.0978437499999998</v>
      </c>
      <c r="F208" s="153">
        <f t="shared" si="42"/>
        <v>4</v>
      </c>
      <c r="G208" s="58">
        <f t="shared" si="49"/>
        <v>4.3899999999999997</v>
      </c>
      <c r="H208" s="58">
        <f t="shared" si="43"/>
        <v>4</v>
      </c>
      <c r="I208" s="58">
        <f t="shared" si="50"/>
        <v>4.3899999999999997</v>
      </c>
      <c r="J208" s="58">
        <f t="shared" si="44"/>
        <v>4</v>
      </c>
      <c r="K208" s="58">
        <f t="shared" si="51"/>
        <v>4.3899999999999997</v>
      </c>
      <c r="L208" s="58">
        <f t="shared" si="45"/>
        <v>4</v>
      </c>
      <c r="M208" s="58">
        <f t="shared" si="52"/>
        <v>4.3899999999999997</v>
      </c>
      <c r="N208" s="58" t="e">
        <f>+ROUND(#REF!*E208,2)</f>
        <v>#REF!</v>
      </c>
      <c r="O208" s="153">
        <f t="shared" si="46"/>
        <v>0</v>
      </c>
      <c r="P208" s="58">
        <f t="shared" si="47"/>
        <v>0</v>
      </c>
      <c r="R208" s="59">
        <v>7.68</v>
      </c>
      <c r="S208" s="58" t="e">
        <f t="shared" si="48"/>
        <v>#REF!</v>
      </c>
      <c r="T208" s="58" t="e">
        <f t="shared" si="53"/>
        <v>#REF!</v>
      </c>
      <c r="U208" s="58" t="s">
        <v>131</v>
      </c>
      <c r="V208" s="430" t="s">
        <v>150</v>
      </c>
      <c r="W208" s="431"/>
      <c r="X208" s="296" t="s">
        <v>152</v>
      </c>
      <c r="Y208" s="177">
        <f t="shared" si="41"/>
        <v>0</v>
      </c>
    </row>
    <row r="209" spans="4:25" ht="20.100000000000001" customHeight="1">
      <c r="D209" s="58" t="s">
        <v>116</v>
      </c>
      <c r="E209" s="171">
        <f t="shared" si="54"/>
        <v>1.0978437499999998</v>
      </c>
      <c r="F209" s="153">
        <f t="shared" si="42"/>
        <v>4</v>
      </c>
      <c r="G209" s="58">
        <f t="shared" si="49"/>
        <v>4.3899999999999997</v>
      </c>
      <c r="H209" s="58">
        <f t="shared" si="43"/>
        <v>4</v>
      </c>
      <c r="I209" s="58">
        <f t="shared" si="50"/>
        <v>4.3899999999999997</v>
      </c>
      <c r="J209" s="58">
        <f t="shared" si="44"/>
        <v>6</v>
      </c>
      <c r="K209" s="58">
        <f t="shared" si="51"/>
        <v>6.59</v>
      </c>
      <c r="L209" s="58">
        <f t="shared" si="45"/>
        <v>4</v>
      </c>
      <c r="M209" s="58">
        <f t="shared" si="52"/>
        <v>4.3899999999999997</v>
      </c>
      <c r="N209" s="58" t="e">
        <f>+ROUND(#REF!*E209,2)</f>
        <v>#REF!</v>
      </c>
      <c r="O209" s="153">
        <f t="shared" si="46"/>
        <v>0</v>
      </c>
      <c r="P209" s="58">
        <f t="shared" si="47"/>
        <v>0</v>
      </c>
      <c r="R209" s="58">
        <v>0</v>
      </c>
      <c r="S209" s="58" t="e">
        <f t="shared" si="48"/>
        <v>#REF!</v>
      </c>
      <c r="T209" s="58" t="e">
        <f t="shared" si="53"/>
        <v>#REF!</v>
      </c>
      <c r="V209" s="430" t="s">
        <v>150</v>
      </c>
      <c r="W209" s="431"/>
      <c r="X209" s="296" t="s">
        <v>153</v>
      </c>
      <c r="Y209" s="177">
        <f t="shared" si="41"/>
        <v>0</v>
      </c>
    </row>
    <row r="210" spans="4:25" ht="20.100000000000001" customHeight="1">
      <c r="D210" s="58" t="s">
        <v>106</v>
      </c>
      <c r="E210" s="171">
        <f>1.075*1.075*1.1</f>
        <v>1.2711874999999999</v>
      </c>
      <c r="F210" s="153">
        <f t="shared" si="42"/>
        <v>1</v>
      </c>
      <c r="G210" s="58">
        <f t="shared" si="49"/>
        <v>1.27</v>
      </c>
      <c r="H210" s="58">
        <f t="shared" si="43"/>
        <v>0</v>
      </c>
      <c r="I210" s="58">
        <f t="shared" si="50"/>
        <v>0</v>
      </c>
      <c r="J210" s="58">
        <f t="shared" si="44"/>
        <v>0</v>
      </c>
      <c r="K210" s="58">
        <f t="shared" si="51"/>
        <v>0</v>
      </c>
      <c r="L210" s="58">
        <f t="shared" si="45"/>
        <v>0</v>
      </c>
      <c r="M210" s="58">
        <f t="shared" si="52"/>
        <v>0</v>
      </c>
      <c r="N210" s="58" t="e">
        <f>+ROUND(#REF!*E210,2)</f>
        <v>#REF!</v>
      </c>
      <c r="O210" s="153">
        <f t="shared" si="46"/>
        <v>0</v>
      </c>
      <c r="P210" s="58">
        <f t="shared" si="47"/>
        <v>0</v>
      </c>
      <c r="R210" s="58">
        <v>11.44</v>
      </c>
      <c r="S210" s="58" t="e">
        <f t="shared" si="48"/>
        <v>#REF!</v>
      </c>
      <c r="T210" s="58" t="e">
        <f t="shared" si="53"/>
        <v>#REF!</v>
      </c>
      <c r="V210" s="430" t="s">
        <v>150</v>
      </c>
      <c r="W210" s="431"/>
      <c r="X210" s="296" t="s">
        <v>159</v>
      </c>
      <c r="Y210" s="177">
        <f t="shared" si="41"/>
        <v>0</v>
      </c>
    </row>
    <row r="211" spans="4:25" ht="20.100000000000001" customHeight="1">
      <c r="D211" s="58" t="s">
        <v>146</v>
      </c>
      <c r="E211" s="171">
        <f>1.075*1.075*1.1</f>
        <v>1.2711874999999999</v>
      </c>
      <c r="F211" s="153">
        <f t="shared" si="42"/>
        <v>1</v>
      </c>
      <c r="G211" s="58">
        <f t="shared" si="49"/>
        <v>1.27</v>
      </c>
      <c r="H211" s="58">
        <f t="shared" si="43"/>
        <v>0</v>
      </c>
      <c r="I211" s="58">
        <f t="shared" si="50"/>
        <v>0</v>
      </c>
      <c r="J211" s="58">
        <f t="shared" si="44"/>
        <v>0</v>
      </c>
      <c r="K211" s="58">
        <f t="shared" si="51"/>
        <v>0</v>
      </c>
      <c r="L211" s="58">
        <f t="shared" si="45"/>
        <v>0</v>
      </c>
      <c r="M211" s="58">
        <f t="shared" si="52"/>
        <v>0</v>
      </c>
      <c r="N211" s="58" t="e">
        <f>+ROUND(#REF!*E211,2)</f>
        <v>#REF!</v>
      </c>
      <c r="O211" s="153">
        <f t="shared" si="46"/>
        <v>0</v>
      </c>
      <c r="P211" s="58">
        <f t="shared" si="47"/>
        <v>0</v>
      </c>
      <c r="R211" s="58">
        <v>0</v>
      </c>
      <c r="S211" s="58" t="e">
        <f t="shared" si="48"/>
        <v>#REF!</v>
      </c>
      <c r="T211" s="58" t="e">
        <f t="shared" si="53"/>
        <v>#REF!</v>
      </c>
      <c r="V211" s="430" t="s">
        <v>150</v>
      </c>
      <c r="W211" s="431"/>
      <c r="X211" s="296" t="s">
        <v>161</v>
      </c>
      <c r="Y211" s="177">
        <f t="shared" si="41"/>
        <v>0</v>
      </c>
    </row>
    <row r="212" spans="4:25" ht="20.100000000000001" customHeight="1">
      <c r="E212" s="171"/>
      <c r="F212" s="153"/>
      <c r="O212" s="153"/>
      <c r="V212" s="430" t="s">
        <v>150</v>
      </c>
      <c r="W212" s="431"/>
      <c r="X212" s="296" t="s">
        <v>162</v>
      </c>
      <c r="Y212" s="177">
        <f t="shared" si="41"/>
        <v>0</v>
      </c>
    </row>
    <row r="213" spans="4:25" ht="20.100000000000001" customHeight="1">
      <c r="D213" s="58" t="s">
        <v>108</v>
      </c>
      <c r="E213" s="171">
        <f>1.075*1.075*1.1</f>
        <v>1.2711874999999999</v>
      </c>
      <c r="F213" s="153">
        <f>+G140</f>
        <v>1</v>
      </c>
      <c r="G213" s="58">
        <f t="shared" si="49"/>
        <v>1.27</v>
      </c>
      <c r="H213" s="58">
        <f>+H140</f>
        <v>0</v>
      </c>
      <c r="I213" s="58">
        <f t="shared" si="50"/>
        <v>0</v>
      </c>
      <c r="J213" s="58">
        <f>+I140</f>
        <v>0</v>
      </c>
      <c r="K213" s="58">
        <f t="shared" si="51"/>
        <v>0</v>
      </c>
      <c r="L213" s="58">
        <f>+J140</f>
        <v>0</v>
      </c>
      <c r="M213" s="58">
        <f t="shared" si="52"/>
        <v>0</v>
      </c>
      <c r="N213" s="58" t="e">
        <f>+ROUND(#REF!*E213,2)</f>
        <v>#REF!</v>
      </c>
      <c r="O213" s="153">
        <f>+L140</f>
        <v>0</v>
      </c>
      <c r="P213" s="58">
        <f>+ROUND(O213*E213,2)</f>
        <v>0</v>
      </c>
      <c r="R213" s="58">
        <v>0</v>
      </c>
      <c r="S213" s="58" t="e">
        <f>+SUM(G213,I213,K213,M213,N213,P213)</f>
        <v>#REF!</v>
      </c>
      <c r="T213" s="58" t="e">
        <f t="shared" si="53"/>
        <v>#REF!</v>
      </c>
      <c r="V213" s="430" t="s">
        <v>150</v>
      </c>
      <c r="W213" s="431"/>
      <c r="X213" s="296" t="s">
        <v>163</v>
      </c>
      <c r="Y213" s="177">
        <f t="shared" si="41"/>
        <v>0</v>
      </c>
    </row>
    <row r="214" spans="4:25" ht="20.100000000000001" customHeight="1">
      <c r="D214" s="58" t="s">
        <v>145</v>
      </c>
      <c r="E214" s="171">
        <f>1.075*1.075*1.1</f>
        <v>1.2711874999999999</v>
      </c>
      <c r="F214" s="153">
        <f>+G141</f>
        <v>1</v>
      </c>
      <c r="G214" s="58">
        <f t="shared" si="49"/>
        <v>1.27</v>
      </c>
      <c r="H214" s="58">
        <f>+H141</f>
        <v>0</v>
      </c>
      <c r="I214" s="58">
        <f t="shared" si="50"/>
        <v>0</v>
      </c>
      <c r="J214" s="58">
        <f>+I141</f>
        <v>0</v>
      </c>
      <c r="K214" s="58">
        <f t="shared" si="51"/>
        <v>0</v>
      </c>
      <c r="L214" s="58">
        <f>+J141</f>
        <v>0</v>
      </c>
      <c r="M214" s="58">
        <f t="shared" si="52"/>
        <v>0</v>
      </c>
      <c r="N214" s="58" t="e">
        <f>+ROUND(#REF!*E214,2)</f>
        <v>#REF!</v>
      </c>
      <c r="O214" s="153">
        <f>+L141</f>
        <v>0</v>
      </c>
      <c r="P214" s="58">
        <f>+ROUND(O214*E214,2)</f>
        <v>0</v>
      </c>
      <c r="R214" s="58">
        <v>61.02</v>
      </c>
      <c r="S214" s="58" t="e">
        <f>+SUM(G214,I214,K214,M214,N214,P214)</f>
        <v>#REF!</v>
      </c>
      <c r="T214" s="58" t="e">
        <f t="shared" si="53"/>
        <v>#REF!</v>
      </c>
      <c r="V214" s="430" t="s">
        <v>150</v>
      </c>
      <c r="W214" s="431"/>
      <c r="X214" s="296" t="s">
        <v>164</v>
      </c>
      <c r="Y214" s="177">
        <f t="shared" si="41"/>
        <v>0</v>
      </c>
    </row>
    <row r="215" spans="4:25" ht="20.100000000000001" customHeight="1">
      <c r="E215" s="171"/>
      <c r="F215" s="153"/>
      <c r="O215" s="153"/>
      <c r="V215" s="430" t="s">
        <v>150</v>
      </c>
      <c r="W215" s="431"/>
      <c r="X215" s="296" t="s">
        <v>165</v>
      </c>
      <c r="Y215" s="177">
        <f t="shared" si="41"/>
        <v>0</v>
      </c>
    </row>
    <row r="216" spans="4:25" ht="20.100000000000001" customHeight="1">
      <c r="D216" s="58" t="s">
        <v>152</v>
      </c>
      <c r="E216" s="171">
        <f>1.1*1.1*1.02</f>
        <v>1.2342000000000002</v>
      </c>
      <c r="F216" s="153">
        <f t="shared" ref="F216:F232" si="55">+G143</f>
        <v>0</v>
      </c>
      <c r="G216" s="58">
        <f t="shared" si="49"/>
        <v>0</v>
      </c>
      <c r="H216" s="58">
        <f t="shared" ref="H216:H232" si="56">+H143</f>
        <v>0</v>
      </c>
      <c r="I216" s="58">
        <f t="shared" si="50"/>
        <v>0</v>
      </c>
      <c r="J216" s="58">
        <f t="shared" ref="J216:J232" si="57">+I143</f>
        <v>0</v>
      </c>
      <c r="K216" s="58">
        <f t="shared" si="51"/>
        <v>0</v>
      </c>
      <c r="L216" s="58">
        <f t="shared" ref="L216:L232" si="58">+J143</f>
        <v>0</v>
      </c>
      <c r="M216" s="58">
        <f t="shared" si="52"/>
        <v>0</v>
      </c>
      <c r="N216" s="58" t="e">
        <f>+ROUND(#REF!*E216,2)</f>
        <v>#REF!</v>
      </c>
      <c r="O216" s="153">
        <f t="shared" ref="O216:O232" si="59">+L143</f>
        <v>0</v>
      </c>
      <c r="P216" s="58">
        <f t="shared" ref="P216:P232" si="60">+ROUND(O216*E216,2)</f>
        <v>0</v>
      </c>
      <c r="R216" s="58">
        <v>1.23</v>
      </c>
      <c r="S216" s="58" t="e">
        <f t="shared" ref="S216:S231" si="61">+SUM(G216,I216,K216,M216,N216,P216)</f>
        <v>#REF!</v>
      </c>
      <c r="T216" s="58" t="e">
        <f t="shared" si="53"/>
        <v>#REF!</v>
      </c>
      <c r="V216" s="430" t="s">
        <v>150</v>
      </c>
      <c r="W216" s="431"/>
      <c r="X216" s="296" t="s">
        <v>166</v>
      </c>
      <c r="Y216" s="177">
        <f t="shared" si="41"/>
        <v>0</v>
      </c>
    </row>
    <row r="217" spans="4:25" ht="20.100000000000001" customHeight="1">
      <c r="D217" s="58" t="s">
        <v>153</v>
      </c>
      <c r="E217" s="171">
        <f>1.1*1.1*1.02</f>
        <v>1.2342000000000002</v>
      </c>
      <c r="F217" s="153">
        <f t="shared" si="55"/>
        <v>0</v>
      </c>
      <c r="G217" s="58">
        <f t="shared" si="49"/>
        <v>0</v>
      </c>
      <c r="H217" s="58">
        <f t="shared" si="56"/>
        <v>0</v>
      </c>
      <c r="I217" s="58">
        <f t="shared" si="50"/>
        <v>0</v>
      </c>
      <c r="J217" s="58">
        <f t="shared" si="57"/>
        <v>0</v>
      </c>
      <c r="K217" s="58">
        <f t="shared" si="51"/>
        <v>0</v>
      </c>
      <c r="L217" s="58">
        <f t="shared" si="58"/>
        <v>0</v>
      </c>
      <c r="M217" s="58">
        <f t="shared" si="52"/>
        <v>0</v>
      </c>
      <c r="N217" s="58" t="e">
        <f>+ROUND(#REF!*E217,2)</f>
        <v>#REF!</v>
      </c>
      <c r="O217" s="153">
        <f t="shared" si="59"/>
        <v>0</v>
      </c>
      <c r="P217" s="58">
        <f t="shared" si="60"/>
        <v>0</v>
      </c>
      <c r="R217" s="58">
        <v>1.23</v>
      </c>
      <c r="S217" s="58" t="e">
        <f t="shared" si="61"/>
        <v>#REF!</v>
      </c>
      <c r="T217" s="58" t="e">
        <f t="shared" si="53"/>
        <v>#REF!</v>
      </c>
      <c r="V217" s="430" t="s">
        <v>67</v>
      </c>
      <c r="W217" s="431"/>
      <c r="X217" s="295" t="s">
        <v>103</v>
      </c>
      <c r="Y217" s="177">
        <f t="shared" si="41"/>
        <v>2</v>
      </c>
    </row>
    <row r="218" spans="4:25" ht="20.100000000000001" customHeight="1">
      <c r="D218" s="58" t="s">
        <v>159</v>
      </c>
      <c r="E218" s="171">
        <f>1.1*1.1*1.075</f>
        <v>1.3007500000000001</v>
      </c>
      <c r="F218" s="153">
        <f t="shared" si="55"/>
        <v>0</v>
      </c>
      <c r="G218" s="58">
        <f t="shared" si="49"/>
        <v>0</v>
      </c>
      <c r="H218" s="58">
        <f t="shared" si="56"/>
        <v>0</v>
      </c>
      <c r="I218" s="58">
        <f t="shared" si="50"/>
        <v>0</v>
      </c>
      <c r="J218" s="58">
        <f t="shared" si="57"/>
        <v>0</v>
      </c>
      <c r="K218" s="58">
        <f t="shared" si="51"/>
        <v>0</v>
      </c>
      <c r="L218" s="58">
        <f t="shared" si="58"/>
        <v>0</v>
      </c>
      <c r="M218" s="58">
        <f t="shared" si="52"/>
        <v>0</v>
      </c>
      <c r="N218" s="58" t="e">
        <f>+ROUND(#REF!*E218,2)</f>
        <v>#REF!</v>
      </c>
      <c r="O218" s="153">
        <f t="shared" si="59"/>
        <v>0</v>
      </c>
      <c r="P218" s="58">
        <f t="shared" si="60"/>
        <v>0</v>
      </c>
      <c r="R218" s="58">
        <v>1.3</v>
      </c>
      <c r="S218" s="58" t="e">
        <f t="shared" si="61"/>
        <v>#REF!</v>
      </c>
      <c r="T218" s="58" t="e">
        <f t="shared" si="53"/>
        <v>#REF!</v>
      </c>
      <c r="V218" s="430" t="s">
        <v>68</v>
      </c>
      <c r="W218" s="431"/>
      <c r="X218" s="295" t="s">
        <v>140</v>
      </c>
      <c r="Y218" s="177">
        <f t="shared" si="41"/>
        <v>0</v>
      </c>
    </row>
    <row r="219" spans="4:25" ht="20.100000000000001" customHeight="1">
      <c r="D219" s="58" t="s">
        <v>161</v>
      </c>
      <c r="E219" s="171">
        <f>1.1*1.1*1.02</f>
        <v>1.2342000000000002</v>
      </c>
      <c r="F219" s="153">
        <f t="shared" si="55"/>
        <v>0</v>
      </c>
      <c r="G219" s="58">
        <f t="shared" si="49"/>
        <v>0</v>
      </c>
      <c r="H219" s="58">
        <f t="shared" si="56"/>
        <v>0</v>
      </c>
      <c r="I219" s="58">
        <f t="shared" si="50"/>
        <v>0</v>
      </c>
      <c r="J219" s="58">
        <f t="shared" si="57"/>
        <v>2</v>
      </c>
      <c r="K219" s="58">
        <f t="shared" si="51"/>
        <v>2.4700000000000002</v>
      </c>
      <c r="L219" s="58">
        <f t="shared" si="58"/>
        <v>4</v>
      </c>
      <c r="M219" s="58">
        <f t="shared" si="52"/>
        <v>4.9400000000000004</v>
      </c>
      <c r="N219" s="58" t="e">
        <f>+ROUND(#REF!*E219,2)</f>
        <v>#REF!</v>
      </c>
      <c r="O219" s="153">
        <f t="shared" si="59"/>
        <v>4</v>
      </c>
      <c r="P219" s="58">
        <f t="shared" si="60"/>
        <v>4.9400000000000004</v>
      </c>
      <c r="R219" s="58">
        <v>0</v>
      </c>
      <c r="S219" s="58" t="e">
        <f t="shared" si="61"/>
        <v>#REF!</v>
      </c>
      <c r="T219" s="58" t="e">
        <f t="shared" si="53"/>
        <v>#REF!</v>
      </c>
      <c r="V219" s="430" t="s">
        <v>68</v>
      </c>
      <c r="W219" s="431"/>
      <c r="X219" s="295" t="s">
        <v>141</v>
      </c>
      <c r="Y219" s="177">
        <f t="shared" si="41"/>
        <v>4</v>
      </c>
    </row>
    <row r="220" spans="4:25" ht="20.100000000000001" customHeight="1">
      <c r="D220" s="58" t="s">
        <v>162</v>
      </c>
      <c r="E220" s="171">
        <f>1.1*1.1*1.02</f>
        <v>1.2342000000000002</v>
      </c>
      <c r="F220" s="153">
        <f t="shared" si="55"/>
        <v>0</v>
      </c>
      <c r="G220" s="58">
        <f t="shared" si="49"/>
        <v>0</v>
      </c>
      <c r="H220" s="58">
        <f t="shared" si="56"/>
        <v>0</v>
      </c>
      <c r="I220" s="58">
        <f t="shared" si="50"/>
        <v>0</v>
      </c>
      <c r="J220" s="58">
        <f t="shared" si="57"/>
        <v>0</v>
      </c>
      <c r="K220" s="58">
        <f t="shared" si="51"/>
        <v>0</v>
      </c>
      <c r="L220" s="58">
        <f t="shared" si="58"/>
        <v>0</v>
      </c>
      <c r="M220" s="58">
        <f t="shared" si="52"/>
        <v>0</v>
      </c>
      <c r="N220" s="58" t="e">
        <f>+ROUND(#REF!*E220,2)</f>
        <v>#REF!</v>
      </c>
      <c r="O220" s="153">
        <f t="shared" si="59"/>
        <v>0</v>
      </c>
      <c r="P220" s="58">
        <f t="shared" si="60"/>
        <v>0</v>
      </c>
      <c r="R220" s="58">
        <v>1.23</v>
      </c>
      <c r="S220" s="58" t="e">
        <f t="shared" si="61"/>
        <v>#REF!</v>
      </c>
      <c r="T220" s="58" t="e">
        <f t="shared" si="53"/>
        <v>#REF!</v>
      </c>
      <c r="V220" s="430" t="s">
        <v>67</v>
      </c>
      <c r="W220" s="431"/>
      <c r="X220" s="295" t="s">
        <v>106</v>
      </c>
      <c r="Y220" s="177">
        <f t="shared" si="41"/>
        <v>2</v>
      </c>
    </row>
    <row r="221" spans="4:25" ht="20.100000000000001" customHeight="1">
      <c r="D221" s="58" t="s">
        <v>163</v>
      </c>
      <c r="E221" s="171">
        <f>1.1*1.1*1.02</f>
        <v>1.2342000000000002</v>
      </c>
      <c r="F221" s="153">
        <f t="shared" si="55"/>
        <v>2</v>
      </c>
      <c r="G221" s="58">
        <f t="shared" si="49"/>
        <v>2.4700000000000002</v>
      </c>
      <c r="H221" s="58">
        <f t="shared" si="56"/>
        <v>4</v>
      </c>
      <c r="I221" s="58">
        <f t="shared" si="50"/>
        <v>4.9400000000000004</v>
      </c>
      <c r="J221" s="58">
        <f t="shared" si="57"/>
        <v>4</v>
      </c>
      <c r="K221" s="58">
        <f t="shared" si="51"/>
        <v>4.9400000000000004</v>
      </c>
      <c r="L221" s="58">
        <f t="shared" si="58"/>
        <v>2</v>
      </c>
      <c r="M221" s="58">
        <f t="shared" si="52"/>
        <v>2.4700000000000002</v>
      </c>
      <c r="N221" s="58" t="e">
        <f>+ROUND(#REF!*E221,2)</f>
        <v>#REF!</v>
      </c>
      <c r="O221" s="153">
        <f t="shared" si="59"/>
        <v>7</v>
      </c>
      <c r="P221" s="58">
        <f t="shared" si="60"/>
        <v>8.64</v>
      </c>
      <c r="R221" s="58">
        <v>0</v>
      </c>
      <c r="S221" s="58" t="e">
        <f t="shared" si="61"/>
        <v>#REF!</v>
      </c>
      <c r="T221" s="58" t="e">
        <f t="shared" si="53"/>
        <v>#REF!</v>
      </c>
      <c r="V221" s="430" t="s">
        <v>68</v>
      </c>
      <c r="W221" s="431"/>
      <c r="X221" s="295" t="s">
        <v>146</v>
      </c>
      <c r="Y221" s="177">
        <f t="shared" si="41"/>
        <v>0</v>
      </c>
    </row>
    <row r="222" spans="4:25" ht="20.100000000000001" customHeight="1">
      <c r="D222" s="58" t="s">
        <v>164</v>
      </c>
      <c r="E222" s="171">
        <f>1.1*1.1*0.972</f>
        <v>1.1761200000000001</v>
      </c>
      <c r="F222" s="153">
        <f t="shared" si="55"/>
        <v>0</v>
      </c>
      <c r="G222" s="58">
        <f t="shared" si="49"/>
        <v>0</v>
      </c>
      <c r="H222" s="58">
        <f t="shared" si="56"/>
        <v>0</v>
      </c>
      <c r="I222" s="58">
        <f t="shared" si="50"/>
        <v>0</v>
      </c>
      <c r="J222" s="58">
        <f t="shared" si="57"/>
        <v>2</v>
      </c>
      <c r="K222" s="58">
        <f t="shared" si="51"/>
        <v>2.35</v>
      </c>
      <c r="L222" s="58">
        <f t="shared" si="58"/>
        <v>0</v>
      </c>
      <c r="M222" s="58">
        <f t="shared" si="52"/>
        <v>0</v>
      </c>
      <c r="N222" s="58" t="e">
        <f>+ROUND(#REF!*E222,2)</f>
        <v>#REF!</v>
      </c>
      <c r="O222" s="153">
        <f t="shared" si="59"/>
        <v>2</v>
      </c>
      <c r="P222" s="58">
        <f t="shared" si="60"/>
        <v>2.35</v>
      </c>
      <c r="R222" s="58">
        <v>0</v>
      </c>
      <c r="S222" s="58" t="e">
        <f t="shared" si="61"/>
        <v>#REF!</v>
      </c>
      <c r="T222" s="58" t="e">
        <f t="shared" si="53"/>
        <v>#REF!</v>
      </c>
      <c r="V222" s="430" t="s">
        <v>68</v>
      </c>
      <c r="W222" s="431"/>
      <c r="X222" s="295" t="s">
        <v>241</v>
      </c>
      <c r="Y222" s="177">
        <f t="shared" si="41"/>
        <v>0</v>
      </c>
    </row>
    <row r="223" spans="4:25" ht="20.100000000000001" customHeight="1">
      <c r="D223" s="58" t="s">
        <v>165</v>
      </c>
      <c r="E223" s="171">
        <f>1.1*1.1*0.95</f>
        <v>1.1495000000000002</v>
      </c>
      <c r="F223" s="153">
        <f t="shared" si="55"/>
        <v>0</v>
      </c>
      <c r="G223" s="58">
        <f t="shared" si="49"/>
        <v>0</v>
      </c>
      <c r="H223" s="58">
        <f t="shared" si="56"/>
        <v>0</v>
      </c>
      <c r="I223" s="58">
        <f t="shared" si="50"/>
        <v>0</v>
      </c>
      <c r="J223" s="58">
        <f t="shared" si="57"/>
        <v>0</v>
      </c>
      <c r="K223" s="58">
        <f t="shared" si="51"/>
        <v>0</v>
      </c>
      <c r="L223" s="58">
        <f t="shared" si="58"/>
        <v>0</v>
      </c>
      <c r="M223" s="58">
        <f t="shared" si="52"/>
        <v>0</v>
      </c>
      <c r="N223" s="58" t="e">
        <f>+ROUND(#REF!*E223,2)</f>
        <v>#REF!</v>
      </c>
      <c r="O223" s="153">
        <f t="shared" si="59"/>
        <v>0</v>
      </c>
      <c r="P223" s="58">
        <f t="shared" si="60"/>
        <v>0</v>
      </c>
      <c r="R223" s="58">
        <v>0</v>
      </c>
      <c r="S223" s="58" t="e">
        <f t="shared" si="61"/>
        <v>#REF!</v>
      </c>
      <c r="T223" s="58" t="e">
        <f t="shared" si="53"/>
        <v>#REF!</v>
      </c>
      <c r="V223" s="430" t="s">
        <v>68</v>
      </c>
      <c r="W223" s="431"/>
      <c r="X223" s="295" t="s">
        <v>108</v>
      </c>
      <c r="Y223" s="177">
        <f t="shared" si="41"/>
        <v>0</v>
      </c>
    </row>
    <row r="224" spans="4:25" ht="20.100000000000001" customHeight="1">
      <c r="D224" s="58" t="s">
        <v>166</v>
      </c>
      <c r="E224" s="171">
        <f>1.1*1.1*1.08</f>
        <v>1.3068000000000002</v>
      </c>
      <c r="F224" s="153">
        <f t="shared" si="55"/>
        <v>0</v>
      </c>
      <c r="G224" s="58">
        <f t="shared" si="49"/>
        <v>0</v>
      </c>
      <c r="H224" s="58">
        <f t="shared" si="56"/>
        <v>0</v>
      </c>
      <c r="I224" s="58">
        <f t="shared" si="50"/>
        <v>0</v>
      </c>
      <c r="J224" s="58">
        <f t="shared" si="57"/>
        <v>0</v>
      </c>
      <c r="K224" s="58">
        <f t="shared" si="51"/>
        <v>0</v>
      </c>
      <c r="L224" s="58">
        <f t="shared" si="58"/>
        <v>2</v>
      </c>
      <c r="M224" s="58">
        <f t="shared" si="52"/>
        <v>2.61</v>
      </c>
      <c r="N224" s="58" t="e">
        <f>+ROUND(#REF!*E224,2)</f>
        <v>#REF!</v>
      </c>
      <c r="O224" s="153">
        <f t="shared" si="59"/>
        <v>3</v>
      </c>
      <c r="P224" s="58">
        <f t="shared" si="60"/>
        <v>3.92</v>
      </c>
      <c r="R224" s="58">
        <v>1.31</v>
      </c>
      <c r="S224" s="58" t="e">
        <f t="shared" si="61"/>
        <v>#REF!</v>
      </c>
      <c r="T224" s="58" t="e">
        <f t="shared" si="53"/>
        <v>#REF!</v>
      </c>
      <c r="V224" s="430" t="s">
        <v>68</v>
      </c>
      <c r="W224" s="431"/>
      <c r="X224" s="295" t="s">
        <v>145</v>
      </c>
      <c r="Y224" s="177">
        <f t="shared" si="41"/>
        <v>0</v>
      </c>
    </row>
    <row r="225" spans="4:27" ht="20.100000000000001" customHeight="1">
      <c r="D225" s="58" t="s">
        <v>168</v>
      </c>
      <c r="E225" s="171">
        <f>1.205*1.175*1.135</f>
        <v>1.6070181250000002</v>
      </c>
      <c r="F225" s="153">
        <f t="shared" si="55"/>
        <v>0</v>
      </c>
      <c r="G225" s="58">
        <f t="shared" si="49"/>
        <v>0</v>
      </c>
      <c r="H225" s="58">
        <f t="shared" si="56"/>
        <v>0</v>
      </c>
      <c r="I225" s="58">
        <f t="shared" si="50"/>
        <v>0</v>
      </c>
      <c r="J225" s="153">
        <f>+I152</f>
        <v>0</v>
      </c>
      <c r="K225" s="58">
        <f>+ROUND(J225*E225,2)</f>
        <v>0</v>
      </c>
      <c r="L225" s="153">
        <f>+J152</f>
        <v>0</v>
      </c>
      <c r="M225" s="58">
        <f t="shared" si="52"/>
        <v>0</v>
      </c>
      <c r="N225" s="58" t="e">
        <f>+ROUND(#REF!*E225,2)</f>
        <v>#REF!</v>
      </c>
      <c r="O225" s="153">
        <f t="shared" si="59"/>
        <v>0</v>
      </c>
      <c r="P225" s="58">
        <f t="shared" si="60"/>
        <v>0</v>
      </c>
      <c r="R225" s="58">
        <v>11.25</v>
      </c>
      <c r="S225" s="58" t="e">
        <f t="shared" si="61"/>
        <v>#REF!</v>
      </c>
      <c r="T225" s="58" t="e">
        <f t="shared" si="53"/>
        <v>#REF!</v>
      </c>
      <c r="V225" s="430" t="s">
        <v>68</v>
      </c>
      <c r="W225" s="431"/>
      <c r="X225" s="297" t="s">
        <v>242</v>
      </c>
      <c r="Y225" s="177">
        <f t="shared" si="41"/>
        <v>0</v>
      </c>
    </row>
    <row r="226" spans="4:27" ht="20.100000000000001" customHeight="1">
      <c r="D226" s="58" t="s">
        <v>167</v>
      </c>
      <c r="E226" s="171">
        <f>1.075*1.075*1.1</f>
        <v>1.2711874999999999</v>
      </c>
      <c r="F226" s="153">
        <f t="shared" si="55"/>
        <v>0</v>
      </c>
      <c r="G226" s="58">
        <f t="shared" si="49"/>
        <v>0</v>
      </c>
      <c r="H226" s="58">
        <f t="shared" si="56"/>
        <v>0</v>
      </c>
      <c r="I226" s="58">
        <f t="shared" si="50"/>
        <v>0</v>
      </c>
      <c r="J226" s="153">
        <f>+I153</f>
        <v>0</v>
      </c>
      <c r="K226" s="58">
        <f t="shared" si="51"/>
        <v>0</v>
      </c>
      <c r="L226" s="58" t="e">
        <f>+#REF!</f>
        <v>#REF!</v>
      </c>
      <c r="M226" s="58" t="e">
        <f t="shared" si="52"/>
        <v>#REF!</v>
      </c>
      <c r="N226" s="58" t="e">
        <f>+ROUND(#REF!*E226,2)</f>
        <v>#REF!</v>
      </c>
      <c r="O226" s="153">
        <f t="shared" si="59"/>
        <v>0</v>
      </c>
      <c r="P226" s="58">
        <f t="shared" si="60"/>
        <v>0</v>
      </c>
      <c r="R226" s="58">
        <v>1.27</v>
      </c>
      <c r="S226" s="58" t="e">
        <f t="shared" si="61"/>
        <v>#REF!</v>
      </c>
      <c r="T226" s="58" t="e">
        <f t="shared" si="53"/>
        <v>#REF!</v>
      </c>
      <c r="V226" s="430" t="s">
        <v>179</v>
      </c>
      <c r="W226" s="431"/>
      <c r="X226" s="297" t="s">
        <v>168</v>
      </c>
      <c r="Y226" s="177">
        <f t="shared" si="41"/>
        <v>6</v>
      </c>
    </row>
    <row r="227" spans="4:27" ht="20.100000000000001" customHeight="1">
      <c r="D227" s="58" t="s">
        <v>169</v>
      </c>
      <c r="E227" s="203">
        <f>1.1*1.1*1.02</f>
        <v>1.2342000000000002</v>
      </c>
      <c r="F227" s="153">
        <f t="shared" si="55"/>
        <v>0</v>
      </c>
      <c r="G227" s="58">
        <f t="shared" si="49"/>
        <v>0</v>
      </c>
      <c r="H227" s="58">
        <f t="shared" si="56"/>
        <v>0</v>
      </c>
      <c r="I227" s="58">
        <f t="shared" si="50"/>
        <v>0</v>
      </c>
      <c r="J227" s="58">
        <f t="shared" si="57"/>
        <v>0</v>
      </c>
      <c r="K227" s="58">
        <f t="shared" si="51"/>
        <v>0</v>
      </c>
      <c r="L227" s="58" t="e">
        <f>+#REF!</f>
        <v>#REF!</v>
      </c>
      <c r="M227" s="58" t="e">
        <f t="shared" si="52"/>
        <v>#REF!</v>
      </c>
      <c r="N227" s="58" t="e">
        <f>+ROUND(#REF!*E227,2)</f>
        <v>#REF!</v>
      </c>
      <c r="O227" s="153">
        <f t="shared" si="59"/>
        <v>5</v>
      </c>
      <c r="P227" s="58">
        <f t="shared" si="60"/>
        <v>6.17</v>
      </c>
      <c r="R227" s="58">
        <v>1.23</v>
      </c>
      <c r="S227" s="58" t="e">
        <f t="shared" si="61"/>
        <v>#REF!</v>
      </c>
      <c r="T227" s="58" t="e">
        <f t="shared" si="53"/>
        <v>#REF!</v>
      </c>
      <c r="V227" s="430" t="s">
        <v>195</v>
      </c>
      <c r="W227" s="431"/>
      <c r="X227" s="297" t="s">
        <v>167</v>
      </c>
      <c r="Y227" s="177">
        <f t="shared" si="41"/>
        <v>0</v>
      </c>
    </row>
    <row r="228" spans="4:27" ht="20.100000000000001" customHeight="1">
      <c r="D228" s="58" t="s">
        <v>185</v>
      </c>
      <c r="E228" s="171">
        <f>1.1*1.1*1.02</f>
        <v>1.2342000000000002</v>
      </c>
      <c r="F228" s="153">
        <f t="shared" si="55"/>
        <v>0</v>
      </c>
      <c r="G228" s="58">
        <f t="shared" si="49"/>
        <v>0</v>
      </c>
      <c r="H228" s="58">
        <f t="shared" si="56"/>
        <v>0</v>
      </c>
      <c r="I228" s="58">
        <f t="shared" si="50"/>
        <v>0</v>
      </c>
      <c r="J228" s="58">
        <f t="shared" si="57"/>
        <v>6</v>
      </c>
      <c r="K228" s="58">
        <f t="shared" si="51"/>
        <v>7.41</v>
      </c>
      <c r="L228" s="58">
        <f t="shared" si="58"/>
        <v>6</v>
      </c>
      <c r="M228" s="58">
        <f t="shared" si="52"/>
        <v>7.41</v>
      </c>
      <c r="N228" s="58" t="e">
        <f>+ROUND(#REF!*E228,2)</f>
        <v>#REF!</v>
      </c>
      <c r="O228" s="153">
        <f t="shared" si="59"/>
        <v>6</v>
      </c>
      <c r="P228" s="58">
        <f t="shared" si="60"/>
        <v>7.41</v>
      </c>
      <c r="R228" s="58">
        <v>1.23</v>
      </c>
      <c r="S228" s="58" t="e">
        <f t="shared" si="61"/>
        <v>#REF!</v>
      </c>
      <c r="T228" s="58" t="e">
        <f t="shared" si="53"/>
        <v>#REF!</v>
      </c>
      <c r="V228" s="430" t="s">
        <v>177</v>
      </c>
      <c r="W228" s="431"/>
      <c r="X228" s="295" t="s">
        <v>169</v>
      </c>
      <c r="Y228" s="177">
        <f t="shared" si="41"/>
        <v>0</v>
      </c>
    </row>
    <row r="229" spans="4:27" ht="20.100000000000001" customHeight="1">
      <c r="D229" s="58" t="s">
        <v>186</v>
      </c>
      <c r="E229" s="171">
        <f>1.1*1.1*1.02</f>
        <v>1.2342000000000002</v>
      </c>
      <c r="F229" s="153">
        <f t="shared" si="55"/>
        <v>0</v>
      </c>
      <c r="G229" s="58">
        <f t="shared" si="49"/>
        <v>0</v>
      </c>
      <c r="H229" s="58">
        <f t="shared" si="56"/>
        <v>0</v>
      </c>
      <c r="I229" s="58">
        <f t="shared" si="50"/>
        <v>0</v>
      </c>
      <c r="J229" s="58">
        <f t="shared" si="57"/>
        <v>0</v>
      </c>
      <c r="K229" s="58">
        <f t="shared" si="51"/>
        <v>0</v>
      </c>
      <c r="L229" s="58">
        <f t="shared" si="58"/>
        <v>0</v>
      </c>
      <c r="M229" s="58">
        <f t="shared" si="52"/>
        <v>0</v>
      </c>
      <c r="N229" s="58" t="e">
        <f>+ROUND(#REF!*E229,2)</f>
        <v>#REF!</v>
      </c>
      <c r="O229" s="153">
        <f t="shared" si="59"/>
        <v>1</v>
      </c>
      <c r="P229" s="58">
        <f t="shared" si="60"/>
        <v>1.23</v>
      </c>
      <c r="R229" s="58">
        <v>1.23</v>
      </c>
      <c r="S229" s="58" t="e">
        <f t="shared" si="61"/>
        <v>#REF!</v>
      </c>
      <c r="T229" s="58" t="e">
        <f t="shared" si="53"/>
        <v>#REF!</v>
      </c>
      <c r="V229" s="430" t="s">
        <v>68</v>
      </c>
      <c r="W229" s="431"/>
      <c r="X229" s="295" t="s">
        <v>180</v>
      </c>
      <c r="Y229" s="177">
        <f t="shared" si="41"/>
        <v>0</v>
      </c>
      <c r="AA229" s="159"/>
    </row>
    <row r="230" spans="4:27" ht="20.100000000000001" customHeight="1" thickBot="1">
      <c r="D230" s="58" t="s">
        <v>187</v>
      </c>
      <c r="E230" s="171">
        <f>1.1*1.1*1.02</f>
        <v>1.2342000000000002</v>
      </c>
      <c r="F230" s="153">
        <f t="shared" si="55"/>
        <v>0</v>
      </c>
      <c r="G230" s="58">
        <f t="shared" si="49"/>
        <v>0</v>
      </c>
      <c r="H230" s="58">
        <f t="shared" si="56"/>
        <v>0</v>
      </c>
      <c r="I230" s="58">
        <f t="shared" si="50"/>
        <v>0</v>
      </c>
      <c r="J230" s="58">
        <f t="shared" si="57"/>
        <v>0</v>
      </c>
      <c r="K230" s="58">
        <f t="shared" si="51"/>
        <v>0</v>
      </c>
      <c r="L230" s="58">
        <f t="shared" si="58"/>
        <v>0</v>
      </c>
      <c r="M230" s="58">
        <f t="shared" si="52"/>
        <v>0</v>
      </c>
      <c r="N230" s="58" t="e">
        <f>+ROUND(#REF!*E230,2)</f>
        <v>#REF!</v>
      </c>
      <c r="O230" s="153">
        <f t="shared" si="59"/>
        <v>2</v>
      </c>
      <c r="P230" s="58">
        <f t="shared" si="60"/>
        <v>2.4700000000000002</v>
      </c>
      <c r="R230" s="58">
        <v>1.23</v>
      </c>
      <c r="S230" s="58" t="e">
        <f t="shared" si="61"/>
        <v>#REF!</v>
      </c>
      <c r="T230" s="58" t="e">
        <f t="shared" si="53"/>
        <v>#REF!</v>
      </c>
      <c r="V230" s="434" t="s">
        <v>68</v>
      </c>
      <c r="W230" s="435"/>
      <c r="X230" s="297" t="s">
        <v>181</v>
      </c>
      <c r="Y230" s="177">
        <f t="shared" si="41"/>
        <v>4</v>
      </c>
      <c r="AA230" s="159"/>
    </row>
    <row r="231" spans="4:27" ht="20.100000000000001" customHeight="1">
      <c r="D231" s="58" t="s">
        <v>180</v>
      </c>
      <c r="E231" s="171">
        <f>1.075*1.075*1.12</f>
        <v>1.2943</v>
      </c>
      <c r="F231" s="153">
        <f t="shared" si="55"/>
        <v>0</v>
      </c>
      <c r="G231" s="58">
        <f t="shared" si="49"/>
        <v>0</v>
      </c>
      <c r="H231" s="58">
        <f t="shared" si="56"/>
        <v>0</v>
      </c>
      <c r="I231" s="58">
        <f t="shared" si="50"/>
        <v>0</v>
      </c>
      <c r="J231" s="58">
        <f t="shared" si="57"/>
        <v>0</v>
      </c>
      <c r="K231" s="58">
        <f t="shared" si="51"/>
        <v>0</v>
      </c>
      <c r="L231" s="58">
        <f t="shared" si="58"/>
        <v>2</v>
      </c>
      <c r="M231" s="58">
        <f t="shared" si="52"/>
        <v>2.59</v>
      </c>
      <c r="N231" s="58" t="e">
        <f>+ROUND(#REF!*E231,2)</f>
        <v>#REF!</v>
      </c>
      <c r="O231" s="153">
        <f t="shared" si="59"/>
        <v>6</v>
      </c>
      <c r="P231" s="58">
        <f t="shared" si="60"/>
        <v>7.77</v>
      </c>
      <c r="R231" s="58">
        <v>2.59</v>
      </c>
      <c r="S231" s="58" t="e">
        <f t="shared" si="61"/>
        <v>#REF!</v>
      </c>
      <c r="T231" s="58" t="e">
        <f t="shared" si="53"/>
        <v>#REF!</v>
      </c>
      <c r="V231" s="436" t="s">
        <v>56</v>
      </c>
      <c r="W231" s="437"/>
      <c r="X231" s="298" t="s">
        <v>100</v>
      </c>
      <c r="Y231" s="155">
        <f t="shared" ref="Y231:Y262" si="62">+VLOOKUP(X231,$F$128:$O$159,5,0)</f>
        <v>0</v>
      </c>
      <c r="AA231" s="159"/>
    </row>
    <row r="232" spans="4:27" ht="20.100000000000001" customHeight="1">
      <c r="D232" s="58" t="s">
        <v>181</v>
      </c>
      <c r="E232" s="171">
        <f>1.1*1.1*1.11</f>
        <v>1.3431000000000004</v>
      </c>
      <c r="F232" s="153">
        <f t="shared" si="55"/>
        <v>6</v>
      </c>
      <c r="G232" s="58">
        <f t="shared" si="49"/>
        <v>8.06</v>
      </c>
      <c r="H232" s="58">
        <f t="shared" si="56"/>
        <v>6</v>
      </c>
      <c r="I232" s="58">
        <f t="shared" si="50"/>
        <v>8.06</v>
      </c>
      <c r="J232" s="58">
        <f t="shared" si="57"/>
        <v>4</v>
      </c>
      <c r="K232" s="58">
        <f t="shared" si="51"/>
        <v>5.37</v>
      </c>
      <c r="L232" s="58">
        <f t="shared" si="58"/>
        <v>6</v>
      </c>
      <c r="M232" s="58">
        <f t="shared" si="52"/>
        <v>8.06</v>
      </c>
      <c r="N232" s="58" t="e">
        <f>+ROUND(#REF!*E232,2)</f>
        <v>#REF!</v>
      </c>
      <c r="O232" s="153">
        <f t="shared" si="59"/>
        <v>4</v>
      </c>
      <c r="P232" s="58">
        <f t="shared" si="60"/>
        <v>5.37</v>
      </c>
      <c r="R232" s="58">
        <v>0</v>
      </c>
      <c r="T232" s="58">
        <f t="shared" si="53"/>
        <v>0</v>
      </c>
      <c r="V232" s="430" t="s">
        <v>55</v>
      </c>
      <c r="W232" s="431"/>
      <c r="X232" s="295" t="s">
        <v>101</v>
      </c>
      <c r="Y232" s="177">
        <f t="shared" si="62"/>
        <v>0</v>
      </c>
      <c r="AA232" s="159"/>
    </row>
    <row r="233" spans="4:27" ht="20.100000000000001" customHeight="1">
      <c r="D233" s="58" t="s">
        <v>240</v>
      </c>
      <c r="V233" s="430" t="s">
        <v>57</v>
      </c>
      <c r="W233" s="431"/>
      <c r="X233" s="295" t="s">
        <v>102</v>
      </c>
      <c r="Y233" s="177">
        <f t="shared" si="62"/>
        <v>0</v>
      </c>
    </row>
    <row r="234" spans="4:27" ht="20.100000000000001" customHeight="1">
      <c r="G234" s="58">
        <f>+SUM(G201:G232)</f>
        <v>44.730000000000004</v>
      </c>
      <c r="I234" s="58">
        <f>+SUM(I201:I232)</f>
        <v>45.309999999999995</v>
      </c>
      <c r="K234" s="58">
        <f>+SUM(K201:K232)</f>
        <v>46.49</v>
      </c>
      <c r="M234" s="58" t="e">
        <f>+SUM(M201:M232)</f>
        <v>#REF!</v>
      </c>
      <c r="N234" s="58" t="e">
        <f>+SUM(N201:N232)</f>
        <v>#REF!</v>
      </c>
      <c r="P234" s="58">
        <f>+SUM(P202:P233)</f>
        <v>50.27</v>
      </c>
      <c r="Q234" s="58" t="e">
        <f>+SUM(F234:P234)</f>
        <v>#REF!</v>
      </c>
      <c r="V234" s="430" t="s">
        <v>56</v>
      </c>
      <c r="W234" s="431"/>
      <c r="X234" s="295" t="s">
        <v>117</v>
      </c>
      <c r="Y234" s="177">
        <f t="shared" si="62"/>
        <v>0</v>
      </c>
    </row>
    <row r="235" spans="4:27" ht="20.100000000000001" customHeight="1">
      <c r="V235" s="430" t="s">
        <v>55</v>
      </c>
      <c r="W235" s="431"/>
      <c r="X235" s="295" t="s">
        <v>123</v>
      </c>
      <c r="Y235" s="177">
        <f t="shared" si="62"/>
        <v>0</v>
      </c>
    </row>
    <row r="236" spans="4:27" ht="20.100000000000001" customHeight="1">
      <c r="V236" s="430" t="s">
        <v>57</v>
      </c>
      <c r="W236" s="431"/>
      <c r="X236" s="295" t="s">
        <v>116</v>
      </c>
      <c r="Y236" s="177">
        <f t="shared" si="62"/>
        <v>0</v>
      </c>
    </row>
    <row r="237" spans="4:27" ht="20.100000000000001" customHeight="1">
      <c r="V237" s="430" t="s">
        <v>56</v>
      </c>
      <c r="W237" s="431"/>
      <c r="X237" s="295" t="s">
        <v>185</v>
      </c>
      <c r="Y237" s="177">
        <f t="shared" si="62"/>
        <v>6</v>
      </c>
    </row>
    <row r="238" spans="4:27" ht="20.100000000000001" customHeight="1">
      <c r="V238" s="430" t="s">
        <v>55</v>
      </c>
      <c r="W238" s="431"/>
      <c r="X238" s="295" t="s">
        <v>186</v>
      </c>
      <c r="Y238" s="177">
        <f t="shared" si="62"/>
        <v>4</v>
      </c>
    </row>
    <row r="239" spans="4:27" ht="20.100000000000001" customHeight="1">
      <c r="R239" s="58">
        <f>12*5</f>
        <v>60</v>
      </c>
      <c r="V239" s="430" t="s">
        <v>57</v>
      </c>
      <c r="W239" s="431"/>
      <c r="X239" s="295" t="s">
        <v>187</v>
      </c>
      <c r="Y239" s="177">
        <f t="shared" si="62"/>
        <v>4</v>
      </c>
    </row>
    <row r="240" spans="4:27" ht="20.100000000000001" customHeight="1">
      <c r="U240" s="58" t="s">
        <v>132</v>
      </c>
      <c r="V240" s="430" t="s">
        <v>150</v>
      </c>
      <c r="W240" s="431"/>
      <c r="X240" s="296" t="s">
        <v>152</v>
      </c>
      <c r="Y240" s="177">
        <f t="shared" si="62"/>
        <v>0</v>
      </c>
    </row>
    <row r="241" spans="22:25" ht="20.100000000000001" customHeight="1">
      <c r="V241" s="430" t="s">
        <v>150</v>
      </c>
      <c r="W241" s="431"/>
      <c r="X241" s="296" t="s">
        <v>153</v>
      </c>
      <c r="Y241" s="177">
        <f t="shared" si="62"/>
        <v>0</v>
      </c>
    </row>
    <row r="242" spans="22:25" ht="20.100000000000001" customHeight="1">
      <c r="V242" s="430" t="s">
        <v>150</v>
      </c>
      <c r="W242" s="431"/>
      <c r="X242" s="296" t="s">
        <v>159</v>
      </c>
      <c r="Y242" s="177">
        <f t="shared" si="62"/>
        <v>0</v>
      </c>
    </row>
    <row r="243" spans="22:25" ht="20.100000000000001" customHeight="1">
      <c r="V243" s="430" t="s">
        <v>150</v>
      </c>
      <c r="W243" s="431"/>
      <c r="X243" s="296" t="s">
        <v>161</v>
      </c>
      <c r="Y243" s="177">
        <f t="shared" si="62"/>
        <v>0</v>
      </c>
    </row>
    <row r="244" spans="22:25" ht="20.100000000000001" customHeight="1">
      <c r="V244" s="430" t="s">
        <v>150</v>
      </c>
      <c r="W244" s="431"/>
      <c r="X244" s="296" t="s">
        <v>162</v>
      </c>
      <c r="Y244" s="177">
        <f t="shared" si="62"/>
        <v>0</v>
      </c>
    </row>
    <row r="245" spans="22:25" ht="20.100000000000001" customHeight="1">
      <c r="V245" s="430" t="s">
        <v>150</v>
      </c>
      <c r="W245" s="431"/>
      <c r="X245" s="296" t="s">
        <v>163</v>
      </c>
      <c r="Y245" s="177">
        <f t="shared" si="62"/>
        <v>0</v>
      </c>
    </row>
    <row r="246" spans="22:25" ht="20.100000000000001" customHeight="1">
      <c r="V246" s="430" t="s">
        <v>150</v>
      </c>
      <c r="W246" s="431"/>
      <c r="X246" s="296" t="s">
        <v>164</v>
      </c>
      <c r="Y246" s="177">
        <f t="shared" si="62"/>
        <v>0</v>
      </c>
    </row>
    <row r="247" spans="22:25" ht="20.100000000000001" customHeight="1">
      <c r="V247" s="430" t="s">
        <v>150</v>
      </c>
      <c r="W247" s="431"/>
      <c r="X247" s="296" t="s">
        <v>165</v>
      </c>
      <c r="Y247" s="177">
        <f t="shared" si="62"/>
        <v>0</v>
      </c>
    </row>
    <row r="248" spans="22:25" ht="20.100000000000001" customHeight="1">
      <c r="V248" s="430" t="s">
        <v>150</v>
      </c>
      <c r="W248" s="431"/>
      <c r="X248" s="296" t="s">
        <v>166</v>
      </c>
      <c r="Y248" s="177">
        <f t="shared" si="62"/>
        <v>0</v>
      </c>
    </row>
    <row r="249" spans="22:25" ht="20.100000000000001" customHeight="1">
      <c r="V249" s="430" t="s">
        <v>67</v>
      </c>
      <c r="W249" s="431"/>
      <c r="X249" s="295" t="s">
        <v>103</v>
      </c>
      <c r="Y249" s="177">
        <f t="shared" si="62"/>
        <v>4</v>
      </c>
    </row>
    <row r="250" spans="22:25" ht="20.100000000000001" customHeight="1">
      <c r="V250" s="430" t="s">
        <v>68</v>
      </c>
      <c r="W250" s="431"/>
      <c r="X250" s="295" t="s">
        <v>140</v>
      </c>
      <c r="Y250" s="177">
        <f t="shared" si="62"/>
        <v>0</v>
      </c>
    </row>
    <row r="251" spans="22:25" ht="20.100000000000001" customHeight="1">
      <c r="V251" s="430" t="s">
        <v>68</v>
      </c>
      <c r="W251" s="431"/>
      <c r="X251" s="295" t="s">
        <v>141</v>
      </c>
      <c r="Y251" s="177">
        <f t="shared" si="62"/>
        <v>2</v>
      </c>
    </row>
    <row r="252" spans="22:25" ht="20.100000000000001" customHeight="1">
      <c r="V252" s="430" t="s">
        <v>67</v>
      </c>
      <c r="W252" s="431"/>
      <c r="X252" s="295" t="s">
        <v>106</v>
      </c>
      <c r="Y252" s="177">
        <f t="shared" si="62"/>
        <v>0</v>
      </c>
    </row>
    <row r="253" spans="22:25" ht="20.100000000000001" customHeight="1">
      <c r="V253" s="430" t="s">
        <v>68</v>
      </c>
      <c r="W253" s="431"/>
      <c r="X253" s="295" t="s">
        <v>146</v>
      </c>
      <c r="Y253" s="177">
        <f t="shared" si="62"/>
        <v>0</v>
      </c>
    </row>
    <row r="254" spans="22:25" ht="20.100000000000001" customHeight="1">
      <c r="V254" s="430" t="s">
        <v>68</v>
      </c>
      <c r="W254" s="431"/>
      <c r="X254" s="295" t="s">
        <v>241</v>
      </c>
      <c r="Y254" s="177">
        <f t="shared" si="62"/>
        <v>2</v>
      </c>
    </row>
    <row r="255" spans="22:25" ht="20.100000000000001" customHeight="1">
      <c r="V255" s="430" t="s">
        <v>68</v>
      </c>
      <c r="W255" s="431"/>
      <c r="X255" s="295" t="s">
        <v>108</v>
      </c>
      <c r="Y255" s="177">
        <f t="shared" si="62"/>
        <v>0</v>
      </c>
    </row>
    <row r="256" spans="22:25" ht="20.100000000000001" customHeight="1">
      <c r="V256" s="430" t="s">
        <v>68</v>
      </c>
      <c r="W256" s="431"/>
      <c r="X256" s="295" t="s">
        <v>145</v>
      </c>
      <c r="Y256" s="177">
        <f t="shared" si="62"/>
        <v>0</v>
      </c>
    </row>
    <row r="257" spans="6:27" ht="20.100000000000001" customHeight="1">
      <c r="V257" s="430" t="s">
        <v>68</v>
      </c>
      <c r="W257" s="431"/>
      <c r="X257" s="297" t="s">
        <v>242</v>
      </c>
      <c r="Y257" s="177">
        <f t="shared" si="62"/>
        <v>4</v>
      </c>
    </row>
    <row r="258" spans="6:27" ht="20.100000000000001" customHeight="1">
      <c r="V258" s="430" t="s">
        <v>179</v>
      </c>
      <c r="W258" s="431"/>
      <c r="X258" s="297" t="s">
        <v>168</v>
      </c>
      <c r="Y258" s="177">
        <f t="shared" si="62"/>
        <v>6</v>
      </c>
    </row>
    <row r="259" spans="6:27" ht="20.100000000000001" customHeight="1">
      <c r="V259" s="430" t="s">
        <v>195</v>
      </c>
      <c r="W259" s="431"/>
      <c r="X259" s="297" t="s">
        <v>167</v>
      </c>
      <c r="Y259" s="177">
        <f t="shared" si="62"/>
        <v>0</v>
      </c>
    </row>
    <row r="260" spans="6:27" ht="20.100000000000001" customHeight="1">
      <c r="V260" s="430" t="s">
        <v>177</v>
      </c>
      <c r="W260" s="431"/>
      <c r="X260" s="295" t="s">
        <v>169</v>
      </c>
      <c r="Y260" s="177">
        <f t="shared" si="62"/>
        <v>0</v>
      </c>
    </row>
    <row r="261" spans="6:27" ht="20.100000000000001" customHeight="1">
      <c r="G261" s="99"/>
      <c r="H261" s="99"/>
      <c r="I261" s="99"/>
      <c r="J261" s="99"/>
      <c r="K261" s="99"/>
      <c r="L261" s="99"/>
      <c r="M261" s="99"/>
      <c r="N261" s="99"/>
      <c r="V261" s="430" t="s">
        <v>68</v>
      </c>
      <c r="W261" s="431"/>
      <c r="X261" s="295" t="s">
        <v>180</v>
      </c>
      <c r="Y261" s="177">
        <f t="shared" si="62"/>
        <v>2</v>
      </c>
      <c r="AA261" s="159"/>
    </row>
    <row r="262" spans="6:27" ht="20.100000000000001" customHeight="1" thickBot="1">
      <c r="G262" s="99"/>
      <c r="H262" s="99"/>
      <c r="I262" s="99"/>
      <c r="J262" s="99"/>
      <c r="K262" s="99"/>
      <c r="L262" s="99"/>
      <c r="M262" s="99"/>
      <c r="N262" s="99"/>
      <c r="V262" s="434" t="s">
        <v>68</v>
      </c>
      <c r="W262" s="435"/>
      <c r="X262" s="297" t="s">
        <v>181</v>
      </c>
      <c r="Y262" s="177">
        <f t="shared" si="62"/>
        <v>6</v>
      </c>
      <c r="AA262" s="159"/>
    </row>
    <row r="263" spans="6:27" ht="20.100000000000001" customHeight="1">
      <c r="F263" s="172"/>
      <c r="G263" s="99"/>
      <c r="H263" s="99"/>
      <c r="I263" s="99"/>
      <c r="J263" s="99"/>
      <c r="K263" s="99"/>
      <c r="L263" s="99"/>
      <c r="M263" s="99"/>
      <c r="N263" s="99"/>
      <c r="V263" s="436" t="s">
        <v>56</v>
      </c>
      <c r="W263" s="437"/>
      <c r="X263" s="298" t="s">
        <v>100</v>
      </c>
      <c r="Y263" s="155">
        <f t="shared" ref="Y263:Y294" si="63">+VLOOKUP(X263,$F$128:$O$159,6,0)</f>
        <v>0</v>
      </c>
      <c r="AA263" s="159"/>
    </row>
    <row r="264" spans="6:27" ht="20.100000000000001" customHeight="1">
      <c r="F264" s="172"/>
      <c r="G264" s="99"/>
      <c r="H264" s="99"/>
      <c r="I264" s="99"/>
      <c r="J264" s="99"/>
      <c r="K264" s="99"/>
      <c r="L264" s="99"/>
      <c r="M264" s="99"/>
      <c r="N264" s="99"/>
      <c r="V264" s="430" t="s">
        <v>55</v>
      </c>
      <c r="W264" s="431"/>
      <c r="X264" s="295" t="s">
        <v>101</v>
      </c>
      <c r="Y264" s="177">
        <f t="shared" si="63"/>
        <v>0</v>
      </c>
      <c r="AA264" s="159"/>
    </row>
    <row r="265" spans="6:27" ht="20.100000000000001" customHeight="1">
      <c r="V265" s="430" t="s">
        <v>57</v>
      </c>
      <c r="W265" s="431"/>
      <c r="X265" s="295" t="s">
        <v>102</v>
      </c>
      <c r="Y265" s="177">
        <f t="shared" si="63"/>
        <v>0</v>
      </c>
    </row>
    <row r="266" spans="6:27" ht="20.100000000000001" customHeight="1">
      <c r="V266" s="430" t="s">
        <v>56</v>
      </c>
      <c r="W266" s="431"/>
      <c r="X266" s="295" t="s">
        <v>117</v>
      </c>
      <c r="Y266" s="177">
        <f t="shared" si="63"/>
        <v>0</v>
      </c>
    </row>
    <row r="267" spans="6:27" ht="20.100000000000001" customHeight="1">
      <c r="V267" s="430" t="s">
        <v>55</v>
      </c>
      <c r="W267" s="431"/>
      <c r="X267" s="295" t="s">
        <v>123</v>
      </c>
      <c r="Y267" s="177">
        <f t="shared" si="63"/>
        <v>0</v>
      </c>
    </row>
    <row r="268" spans="6:27" ht="20.100000000000001" customHeight="1">
      <c r="V268" s="430" t="s">
        <v>57</v>
      </c>
      <c r="W268" s="431"/>
      <c r="X268" s="295" t="s">
        <v>116</v>
      </c>
      <c r="Y268" s="177">
        <f t="shared" si="63"/>
        <v>0</v>
      </c>
    </row>
    <row r="269" spans="6:27" ht="20.100000000000001" customHeight="1">
      <c r="V269" s="430" t="s">
        <v>56</v>
      </c>
      <c r="W269" s="431"/>
      <c r="X269" s="295" t="s">
        <v>185</v>
      </c>
      <c r="Y269" s="177">
        <f t="shared" si="63"/>
        <v>6</v>
      </c>
    </row>
    <row r="270" spans="6:27" ht="20.100000000000001" customHeight="1">
      <c r="V270" s="430" t="s">
        <v>55</v>
      </c>
      <c r="W270" s="431"/>
      <c r="X270" s="295" t="s">
        <v>186</v>
      </c>
      <c r="Y270" s="177">
        <f t="shared" si="63"/>
        <v>2</v>
      </c>
    </row>
    <row r="271" spans="6:27" ht="20.100000000000001" customHeight="1">
      <c r="V271" s="430" t="s">
        <v>57</v>
      </c>
      <c r="W271" s="431"/>
      <c r="X271" s="295" t="s">
        <v>187</v>
      </c>
      <c r="Y271" s="177">
        <f t="shared" si="63"/>
        <v>0</v>
      </c>
    </row>
    <row r="272" spans="6:27" ht="20.100000000000001" customHeight="1">
      <c r="V272" s="430" t="s">
        <v>150</v>
      </c>
      <c r="W272" s="431"/>
      <c r="X272" s="296" t="s">
        <v>152</v>
      </c>
      <c r="Y272" s="177">
        <f t="shared" si="63"/>
        <v>0</v>
      </c>
    </row>
    <row r="273" spans="21:25" ht="20.100000000000001" customHeight="1">
      <c r="V273" s="430" t="s">
        <v>150</v>
      </c>
      <c r="W273" s="431"/>
      <c r="X273" s="296" t="s">
        <v>153</v>
      </c>
      <c r="Y273" s="177">
        <f t="shared" si="63"/>
        <v>0</v>
      </c>
    </row>
    <row r="274" spans="21:25" ht="20.100000000000001" customHeight="1">
      <c r="U274" s="58" t="s">
        <v>134</v>
      </c>
      <c r="V274" s="430" t="s">
        <v>150</v>
      </c>
      <c r="W274" s="431"/>
      <c r="X274" s="296" t="s">
        <v>159</v>
      </c>
      <c r="Y274" s="177">
        <f t="shared" si="63"/>
        <v>0</v>
      </c>
    </row>
    <row r="275" spans="21:25" ht="20.100000000000001" customHeight="1">
      <c r="V275" s="430" t="s">
        <v>150</v>
      </c>
      <c r="W275" s="431"/>
      <c r="X275" s="296" t="s">
        <v>161</v>
      </c>
      <c r="Y275" s="177">
        <f t="shared" si="63"/>
        <v>0</v>
      </c>
    </row>
    <row r="276" spans="21:25" ht="20.100000000000001" customHeight="1">
      <c r="V276" s="430" t="s">
        <v>150</v>
      </c>
      <c r="W276" s="431"/>
      <c r="X276" s="296" t="s">
        <v>162</v>
      </c>
      <c r="Y276" s="177">
        <f t="shared" si="63"/>
        <v>0</v>
      </c>
    </row>
    <row r="277" spans="21:25" ht="20.100000000000001" customHeight="1">
      <c r="V277" s="430" t="s">
        <v>150</v>
      </c>
      <c r="W277" s="431"/>
      <c r="X277" s="296" t="s">
        <v>163</v>
      </c>
      <c r="Y277" s="177">
        <f t="shared" si="63"/>
        <v>0</v>
      </c>
    </row>
    <row r="278" spans="21:25" ht="20.100000000000001" customHeight="1">
      <c r="V278" s="430" t="s">
        <v>150</v>
      </c>
      <c r="W278" s="431"/>
      <c r="X278" s="296" t="s">
        <v>164</v>
      </c>
      <c r="Y278" s="177">
        <f t="shared" si="63"/>
        <v>0</v>
      </c>
    </row>
    <row r="279" spans="21:25" ht="20.100000000000001" customHeight="1">
      <c r="V279" s="430" t="s">
        <v>150</v>
      </c>
      <c r="W279" s="431"/>
      <c r="X279" s="296" t="s">
        <v>165</v>
      </c>
      <c r="Y279" s="177">
        <f t="shared" si="63"/>
        <v>0</v>
      </c>
    </row>
    <row r="280" spans="21:25" ht="20.100000000000001" customHeight="1">
      <c r="V280" s="430" t="s">
        <v>150</v>
      </c>
      <c r="W280" s="431"/>
      <c r="X280" s="296" t="s">
        <v>166</v>
      </c>
      <c r="Y280" s="177">
        <f t="shared" si="63"/>
        <v>0</v>
      </c>
    </row>
    <row r="281" spans="21:25" ht="20.100000000000001" customHeight="1">
      <c r="V281" s="430" t="s">
        <v>67</v>
      </c>
      <c r="W281" s="431"/>
      <c r="X281" s="295" t="s">
        <v>103</v>
      </c>
      <c r="Y281" s="177">
        <f t="shared" si="63"/>
        <v>4</v>
      </c>
    </row>
    <row r="282" spans="21:25" ht="20.100000000000001" customHeight="1">
      <c r="V282" s="430" t="s">
        <v>68</v>
      </c>
      <c r="W282" s="431"/>
      <c r="X282" s="295" t="s">
        <v>140</v>
      </c>
      <c r="Y282" s="177">
        <f t="shared" si="63"/>
        <v>0</v>
      </c>
    </row>
    <row r="283" spans="21:25" ht="20.100000000000001" customHeight="1">
      <c r="V283" s="430" t="s">
        <v>68</v>
      </c>
      <c r="W283" s="431"/>
      <c r="X283" s="295" t="s">
        <v>141</v>
      </c>
      <c r="Y283" s="177">
        <f t="shared" si="63"/>
        <v>8</v>
      </c>
    </row>
    <row r="284" spans="21:25" ht="20.100000000000001" customHeight="1">
      <c r="V284" s="430" t="s">
        <v>67</v>
      </c>
      <c r="W284" s="431"/>
      <c r="X284" s="295" t="s">
        <v>106</v>
      </c>
      <c r="Y284" s="177">
        <f t="shared" si="63"/>
        <v>0</v>
      </c>
    </row>
    <row r="285" spans="21:25" ht="20.100000000000001" customHeight="1">
      <c r="V285" s="430" t="s">
        <v>68</v>
      </c>
      <c r="W285" s="431"/>
      <c r="X285" s="295" t="s">
        <v>146</v>
      </c>
      <c r="Y285" s="177">
        <f t="shared" si="63"/>
        <v>0</v>
      </c>
    </row>
    <row r="286" spans="21:25" ht="20.100000000000001" customHeight="1">
      <c r="V286" s="430" t="s">
        <v>68</v>
      </c>
      <c r="W286" s="431"/>
      <c r="X286" s="295" t="s">
        <v>241</v>
      </c>
      <c r="Y286" s="177">
        <f t="shared" si="63"/>
        <v>0</v>
      </c>
    </row>
    <row r="287" spans="21:25" ht="20.100000000000001" customHeight="1">
      <c r="V287" s="430" t="s">
        <v>68</v>
      </c>
      <c r="W287" s="431"/>
      <c r="X287" s="295" t="s">
        <v>108</v>
      </c>
      <c r="Y287" s="177">
        <f t="shared" si="63"/>
        <v>0</v>
      </c>
    </row>
    <row r="288" spans="21:25" ht="20.100000000000001" customHeight="1">
      <c r="V288" s="430" t="s">
        <v>68</v>
      </c>
      <c r="W288" s="431"/>
      <c r="X288" s="295" t="s">
        <v>145</v>
      </c>
      <c r="Y288" s="177">
        <f t="shared" si="63"/>
        <v>0</v>
      </c>
    </row>
    <row r="289" spans="6:27" ht="20.100000000000001" customHeight="1">
      <c r="V289" s="430" t="s">
        <v>68</v>
      </c>
      <c r="W289" s="431"/>
      <c r="X289" s="297" t="s">
        <v>242</v>
      </c>
      <c r="Y289" s="177">
        <f t="shared" si="63"/>
        <v>4</v>
      </c>
    </row>
    <row r="290" spans="6:27" ht="20.100000000000001" customHeight="1">
      <c r="V290" s="430" t="s">
        <v>179</v>
      </c>
      <c r="W290" s="431"/>
      <c r="X290" s="297" t="s">
        <v>168</v>
      </c>
      <c r="Y290" s="177">
        <f t="shared" si="63"/>
        <v>0</v>
      </c>
    </row>
    <row r="291" spans="6:27" ht="20.100000000000001" customHeight="1">
      <c r="V291" s="430" t="s">
        <v>195</v>
      </c>
      <c r="W291" s="431"/>
      <c r="X291" s="297" t="s">
        <v>167</v>
      </c>
      <c r="Y291" s="177">
        <f t="shared" si="63"/>
        <v>2</v>
      </c>
    </row>
    <row r="292" spans="6:27" ht="20.100000000000001" customHeight="1">
      <c r="V292" s="430" t="s">
        <v>177</v>
      </c>
      <c r="W292" s="431"/>
      <c r="X292" s="295" t="s">
        <v>169</v>
      </c>
      <c r="Y292" s="177">
        <f t="shared" si="63"/>
        <v>0</v>
      </c>
    </row>
    <row r="293" spans="6:27" ht="20.100000000000001" customHeight="1">
      <c r="G293" s="99"/>
      <c r="H293" s="99"/>
      <c r="I293" s="99"/>
      <c r="J293" s="99"/>
      <c r="K293" s="99"/>
      <c r="L293" s="99"/>
      <c r="M293" s="99"/>
      <c r="N293" s="99"/>
      <c r="V293" s="430" t="s">
        <v>68</v>
      </c>
      <c r="W293" s="431"/>
      <c r="X293" s="295" t="s">
        <v>180</v>
      </c>
      <c r="Y293" s="177">
        <f t="shared" si="63"/>
        <v>6</v>
      </c>
      <c r="AA293" s="159"/>
    </row>
    <row r="294" spans="6:27" ht="20.100000000000001" customHeight="1" thickBot="1">
      <c r="G294" s="99"/>
      <c r="H294" s="99"/>
      <c r="I294" s="99"/>
      <c r="J294" s="99"/>
      <c r="K294" s="99"/>
      <c r="L294" s="99"/>
      <c r="M294" s="99"/>
      <c r="N294" s="99"/>
      <c r="V294" s="434" t="s">
        <v>68</v>
      </c>
      <c r="W294" s="435"/>
      <c r="X294" s="297" t="s">
        <v>181</v>
      </c>
      <c r="Y294" s="177">
        <f t="shared" si="63"/>
        <v>8</v>
      </c>
      <c r="AA294" s="159"/>
    </row>
    <row r="295" spans="6:27" ht="20.100000000000001" customHeight="1">
      <c r="F295" s="172"/>
      <c r="G295" s="99"/>
      <c r="H295" s="99"/>
      <c r="I295" s="99"/>
      <c r="J295" s="99"/>
      <c r="K295" s="99"/>
      <c r="L295" s="99"/>
      <c r="M295" s="99"/>
      <c r="N295" s="99"/>
      <c r="V295" s="436" t="s">
        <v>56</v>
      </c>
      <c r="W295" s="437"/>
      <c r="X295" s="298" t="s">
        <v>100</v>
      </c>
      <c r="Y295" s="155">
        <f t="shared" ref="Y295:Y326" si="64">+VLOOKUP(X295,$F$128:$O$159,7,0)</f>
        <v>0</v>
      </c>
      <c r="AA295" s="159"/>
    </row>
    <row r="296" spans="6:27" ht="20.100000000000001" customHeight="1">
      <c r="F296" s="172"/>
      <c r="G296" s="99"/>
      <c r="H296" s="99"/>
      <c r="I296" s="99"/>
      <c r="J296" s="99"/>
      <c r="K296" s="99"/>
      <c r="L296" s="99"/>
      <c r="M296" s="99"/>
      <c r="N296" s="99"/>
      <c r="V296" s="430" t="s">
        <v>55</v>
      </c>
      <c r="W296" s="431"/>
      <c r="X296" s="295" t="s">
        <v>101</v>
      </c>
      <c r="Y296" s="177">
        <f t="shared" si="64"/>
        <v>0</v>
      </c>
      <c r="AA296" s="159"/>
    </row>
    <row r="297" spans="6:27" ht="20.100000000000001" customHeight="1">
      <c r="V297" s="430" t="s">
        <v>57</v>
      </c>
      <c r="W297" s="431"/>
      <c r="X297" s="295" t="s">
        <v>102</v>
      </c>
      <c r="Y297" s="177">
        <f t="shared" si="64"/>
        <v>0</v>
      </c>
    </row>
    <row r="298" spans="6:27" ht="20.100000000000001" customHeight="1">
      <c r="V298" s="430" t="s">
        <v>56</v>
      </c>
      <c r="W298" s="431"/>
      <c r="X298" s="295" t="s">
        <v>117</v>
      </c>
      <c r="Y298" s="177">
        <f t="shared" si="64"/>
        <v>0</v>
      </c>
    </row>
    <row r="299" spans="6:27" ht="20.100000000000001" customHeight="1">
      <c r="V299" s="430" t="s">
        <v>55</v>
      </c>
      <c r="W299" s="431"/>
      <c r="X299" s="295" t="s">
        <v>123</v>
      </c>
      <c r="Y299" s="177">
        <f t="shared" si="64"/>
        <v>0</v>
      </c>
    </row>
    <row r="300" spans="6:27" ht="20.100000000000001" customHeight="1">
      <c r="V300" s="430" t="s">
        <v>57</v>
      </c>
      <c r="W300" s="431"/>
      <c r="X300" s="295" t="s">
        <v>116</v>
      </c>
      <c r="Y300" s="177">
        <f t="shared" si="64"/>
        <v>0</v>
      </c>
    </row>
    <row r="301" spans="6:27" ht="20.100000000000001" customHeight="1">
      <c r="V301" s="430" t="s">
        <v>56</v>
      </c>
      <c r="W301" s="431"/>
      <c r="X301" s="295" t="s">
        <v>185</v>
      </c>
      <c r="Y301" s="177">
        <f t="shared" si="64"/>
        <v>0</v>
      </c>
    </row>
    <row r="302" spans="6:27" ht="20.100000000000001" customHeight="1">
      <c r="V302" s="430" t="s">
        <v>55</v>
      </c>
      <c r="W302" s="431"/>
      <c r="X302" s="295" t="s">
        <v>186</v>
      </c>
      <c r="Y302" s="177">
        <f t="shared" si="64"/>
        <v>0</v>
      </c>
    </row>
    <row r="303" spans="6:27" ht="20.100000000000001" customHeight="1">
      <c r="V303" s="430" t="s">
        <v>57</v>
      </c>
      <c r="W303" s="431"/>
      <c r="X303" s="295" t="s">
        <v>187</v>
      </c>
      <c r="Y303" s="177">
        <f t="shared" si="64"/>
        <v>0</v>
      </c>
    </row>
    <row r="304" spans="6:27" ht="20.100000000000001" customHeight="1">
      <c r="U304" s="58" t="s">
        <v>136</v>
      </c>
      <c r="V304" s="430" t="s">
        <v>150</v>
      </c>
      <c r="W304" s="431"/>
      <c r="X304" s="296" t="s">
        <v>152</v>
      </c>
      <c r="Y304" s="177">
        <f t="shared" si="64"/>
        <v>0</v>
      </c>
    </row>
    <row r="305" spans="22:25" ht="20.100000000000001" customHeight="1">
      <c r="V305" s="430" t="s">
        <v>150</v>
      </c>
      <c r="W305" s="431"/>
      <c r="X305" s="296" t="s">
        <v>153</v>
      </c>
      <c r="Y305" s="177">
        <f t="shared" si="64"/>
        <v>0</v>
      </c>
    </row>
    <row r="306" spans="22:25" ht="20.100000000000001" customHeight="1">
      <c r="V306" s="430" t="s">
        <v>150</v>
      </c>
      <c r="W306" s="431"/>
      <c r="X306" s="296" t="s">
        <v>159</v>
      </c>
      <c r="Y306" s="177">
        <f t="shared" si="64"/>
        <v>0</v>
      </c>
    </row>
    <row r="307" spans="22:25" ht="20.100000000000001" customHeight="1">
      <c r="V307" s="430" t="s">
        <v>150</v>
      </c>
      <c r="W307" s="431"/>
      <c r="X307" s="296" t="s">
        <v>161</v>
      </c>
      <c r="Y307" s="177">
        <f t="shared" si="64"/>
        <v>0</v>
      </c>
    </row>
    <row r="308" spans="22:25" ht="20.100000000000001" customHeight="1">
      <c r="V308" s="430" t="s">
        <v>150</v>
      </c>
      <c r="W308" s="431"/>
      <c r="X308" s="296" t="s">
        <v>162</v>
      </c>
      <c r="Y308" s="177">
        <f t="shared" si="64"/>
        <v>0</v>
      </c>
    </row>
    <row r="309" spans="22:25" ht="20.100000000000001" customHeight="1">
      <c r="V309" s="430" t="s">
        <v>150</v>
      </c>
      <c r="W309" s="431"/>
      <c r="X309" s="296" t="s">
        <v>163</v>
      </c>
      <c r="Y309" s="177">
        <f t="shared" si="64"/>
        <v>0</v>
      </c>
    </row>
    <row r="310" spans="22:25" ht="20.100000000000001" customHeight="1">
      <c r="V310" s="430" t="s">
        <v>150</v>
      </c>
      <c r="W310" s="431"/>
      <c r="X310" s="296" t="s">
        <v>164</v>
      </c>
      <c r="Y310" s="177">
        <f t="shared" si="64"/>
        <v>0</v>
      </c>
    </row>
    <row r="311" spans="22:25" ht="20.100000000000001" customHeight="1">
      <c r="V311" s="430" t="s">
        <v>150</v>
      </c>
      <c r="W311" s="431"/>
      <c r="X311" s="296" t="s">
        <v>165</v>
      </c>
      <c r="Y311" s="177">
        <f t="shared" si="64"/>
        <v>0</v>
      </c>
    </row>
    <row r="312" spans="22:25" ht="20.100000000000001" customHeight="1">
      <c r="V312" s="430" t="s">
        <v>150</v>
      </c>
      <c r="W312" s="431"/>
      <c r="X312" s="296" t="s">
        <v>166</v>
      </c>
      <c r="Y312" s="177">
        <f t="shared" si="64"/>
        <v>0</v>
      </c>
    </row>
    <row r="313" spans="22:25" ht="20.100000000000001" customHeight="1">
      <c r="V313" s="430" t="s">
        <v>67</v>
      </c>
      <c r="W313" s="431"/>
      <c r="X313" s="295" t="s">
        <v>103</v>
      </c>
      <c r="Y313" s="177">
        <f t="shared" si="64"/>
        <v>4</v>
      </c>
    </row>
    <row r="314" spans="22:25" ht="20.100000000000001" customHeight="1">
      <c r="V314" s="430" t="s">
        <v>68</v>
      </c>
      <c r="W314" s="431"/>
      <c r="X314" s="295" t="s">
        <v>140</v>
      </c>
      <c r="Y314" s="177">
        <f t="shared" si="64"/>
        <v>0</v>
      </c>
    </row>
    <row r="315" spans="22:25" ht="20.100000000000001" customHeight="1">
      <c r="V315" s="430" t="s">
        <v>68</v>
      </c>
      <c r="W315" s="431"/>
      <c r="X315" s="295" t="s">
        <v>141</v>
      </c>
      <c r="Y315" s="177">
        <f t="shared" si="64"/>
        <v>7</v>
      </c>
    </row>
    <row r="316" spans="22:25" ht="20.100000000000001" customHeight="1">
      <c r="V316" s="430" t="s">
        <v>67</v>
      </c>
      <c r="W316" s="431"/>
      <c r="X316" s="295" t="s">
        <v>106</v>
      </c>
      <c r="Y316" s="177">
        <f t="shared" si="64"/>
        <v>2</v>
      </c>
    </row>
    <row r="317" spans="22:25" ht="20.100000000000001" customHeight="1">
      <c r="V317" s="430" t="s">
        <v>68</v>
      </c>
      <c r="W317" s="431"/>
      <c r="X317" s="295" t="s">
        <v>146</v>
      </c>
      <c r="Y317" s="177">
        <f t="shared" si="64"/>
        <v>0</v>
      </c>
    </row>
    <row r="318" spans="22:25" ht="20.100000000000001" customHeight="1">
      <c r="V318" s="430" t="s">
        <v>68</v>
      </c>
      <c r="W318" s="431"/>
      <c r="X318" s="295" t="s">
        <v>241</v>
      </c>
      <c r="Y318" s="177">
        <f t="shared" si="64"/>
        <v>3</v>
      </c>
    </row>
    <row r="319" spans="22:25" ht="20.100000000000001" customHeight="1">
      <c r="V319" s="430" t="s">
        <v>68</v>
      </c>
      <c r="W319" s="431"/>
      <c r="X319" s="295" t="s">
        <v>108</v>
      </c>
      <c r="Y319" s="177">
        <f t="shared" si="64"/>
        <v>0</v>
      </c>
    </row>
    <row r="320" spans="22:25" ht="20.100000000000001" customHeight="1">
      <c r="V320" s="430" t="s">
        <v>68</v>
      </c>
      <c r="W320" s="431"/>
      <c r="X320" s="295" t="s">
        <v>145</v>
      </c>
      <c r="Y320" s="177">
        <f t="shared" si="64"/>
        <v>0</v>
      </c>
    </row>
    <row r="321" spans="6:27" ht="20.100000000000001" customHeight="1">
      <c r="V321" s="430" t="s">
        <v>68</v>
      </c>
      <c r="W321" s="431"/>
      <c r="X321" s="297" t="s">
        <v>242</v>
      </c>
      <c r="Y321" s="177">
        <f t="shared" si="64"/>
        <v>5</v>
      </c>
    </row>
    <row r="322" spans="6:27" ht="20.100000000000001" customHeight="1">
      <c r="V322" s="430" t="s">
        <v>179</v>
      </c>
      <c r="W322" s="431"/>
      <c r="X322" s="297" t="s">
        <v>168</v>
      </c>
      <c r="Y322" s="177">
        <f t="shared" si="64"/>
        <v>6</v>
      </c>
    </row>
    <row r="323" spans="6:27" ht="20.100000000000001" customHeight="1">
      <c r="V323" s="430" t="s">
        <v>195</v>
      </c>
      <c r="W323" s="431"/>
      <c r="X323" s="297" t="s">
        <v>167</v>
      </c>
      <c r="Y323" s="177">
        <f t="shared" si="64"/>
        <v>1</v>
      </c>
    </row>
    <row r="324" spans="6:27" ht="20.100000000000001" customHeight="1">
      <c r="V324" s="430" t="s">
        <v>177</v>
      </c>
      <c r="W324" s="431"/>
      <c r="X324" s="295" t="s">
        <v>169</v>
      </c>
      <c r="Y324" s="177">
        <f t="shared" si="64"/>
        <v>2</v>
      </c>
    </row>
    <row r="325" spans="6:27" ht="20.100000000000001" customHeight="1">
      <c r="G325" s="99"/>
      <c r="H325" s="99"/>
      <c r="I325" s="99"/>
      <c r="J325" s="99"/>
      <c r="K325" s="99"/>
      <c r="L325" s="99"/>
      <c r="M325" s="99"/>
      <c r="N325" s="99"/>
      <c r="V325" s="430" t="s">
        <v>68</v>
      </c>
      <c r="W325" s="431"/>
      <c r="X325" s="295" t="s">
        <v>180</v>
      </c>
      <c r="Y325" s="177">
        <f t="shared" si="64"/>
        <v>6</v>
      </c>
      <c r="AA325" s="159"/>
    </row>
    <row r="326" spans="6:27" ht="20.100000000000001" customHeight="1" thickBot="1">
      <c r="G326" s="99"/>
      <c r="H326" s="99"/>
      <c r="I326" s="99"/>
      <c r="J326" s="99"/>
      <c r="K326" s="99"/>
      <c r="L326" s="99"/>
      <c r="M326" s="99"/>
      <c r="N326" s="99"/>
      <c r="V326" s="434" t="s">
        <v>68</v>
      </c>
      <c r="W326" s="435"/>
      <c r="X326" s="297" t="s">
        <v>181</v>
      </c>
      <c r="Y326" s="177">
        <f t="shared" si="64"/>
        <v>4</v>
      </c>
      <c r="AA326" s="159"/>
    </row>
    <row r="327" spans="6:27" ht="20.100000000000001" customHeight="1">
      <c r="F327" s="172"/>
      <c r="G327" s="99"/>
      <c r="H327" s="99"/>
      <c r="I327" s="99"/>
      <c r="J327" s="99"/>
      <c r="K327" s="99"/>
      <c r="L327" s="99"/>
      <c r="M327" s="99"/>
      <c r="N327" s="99"/>
      <c r="V327" s="436" t="s">
        <v>56</v>
      </c>
      <c r="W327" s="437"/>
      <c r="X327" s="298" t="s">
        <v>100</v>
      </c>
      <c r="Y327" s="155">
        <f t="shared" ref="Y327:Y358" si="65">+VLOOKUP(X327,$F$128:$O$159,8,0)</f>
        <v>0</v>
      </c>
      <c r="AA327" s="159"/>
    </row>
    <row r="328" spans="6:27" ht="20.100000000000001" customHeight="1">
      <c r="F328" s="172"/>
      <c r="G328" s="99"/>
      <c r="H328" s="99"/>
      <c r="I328" s="99"/>
      <c r="J328" s="99"/>
      <c r="K328" s="99"/>
      <c r="L328" s="99"/>
      <c r="M328" s="99"/>
      <c r="N328" s="99"/>
      <c r="V328" s="430" t="s">
        <v>55</v>
      </c>
      <c r="W328" s="431"/>
      <c r="X328" s="295" t="s">
        <v>101</v>
      </c>
      <c r="Y328" s="177">
        <f t="shared" si="65"/>
        <v>0</v>
      </c>
      <c r="AA328" s="159"/>
    </row>
    <row r="329" spans="6:27" ht="20.100000000000001" customHeight="1">
      <c r="V329" s="430" t="s">
        <v>57</v>
      </c>
      <c r="W329" s="431"/>
      <c r="X329" s="295" t="s">
        <v>102</v>
      </c>
      <c r="Y329" s="177">
        <f t="shared" si="65"/>
        <v>0</v>
      </c>
    </row>
    <row r="330" spans="6:27" ht="20.100000000000001" customHeight="1">
      <c r="V330" s="430" t="s">
        <v>56</v>
      </c>
      <c r="W330" s="431"/>
      <c r="X330" s="295" t="s">
        <v>117</v>
      </c>
      <c r="Y330" s="177">
        <f t="shared" si="65"/>
        <v>0</v>
      </c>
    </row>
    <row r="331" spans="6:27" ht="20.100000000000001" customHeight="1">
      <c r="V331" s="430" t="s">
        <v>55</v>
      </c>
      <c r="W331" s="431"/>
      <c r="X331" s="295" t="s">
        <v>123</v>
      </c>
      <c r="Y331" s="177">
        <f t="shared" si="65"/>
        <v>0</v>
      </c>
    </row>
    <row r="332" spans="6:27" ht="20.100000000000001" customHeight="1">
      <c r="V332" s="430" t="s">
        <v>57</v>
      </c>
      <c r="W332" s="431"/>
      <c r="X332" s="295" t="s">
        <v>116</v>
      </c>
      <c r="Y332" s="177">
        <f t="shared" si="65"/>
        <v>0</v>
      </c>
    </row>
    <row r="333" spans="6:27" ht="20.100000000000001" customHeight="1">
      <c r="V333" s="430" t="s">
        <v>56</v>
      </c>
      <c r="W333" s="431"/>
      <c r="X333" s="295" t="s">
        <v>185</v>
      </c>
      <c r="Y333" s="177">
        <f t="shared" si="65"/>
        <v>0</v>
      </c>
    </row>
    <row r="334" spans="6:27" ht="20.100000000000001" customHeight="1">
      <c r="V334" s="430" t="s">
        <v>55</v>
      </c>
      <c r="W334" s="431"/>
      <c r="X334" s="295" t="s">
        <v>186</v>
      </c>
      <c r="Y334" s="177">
        <f t="shared" si="65"/>
        <v>0</v>
      </c>
    </row>
    <row r="335" spans="6:27" ht="20.100000000000001" customHeight="1">
      <c r="V335" s="430" t="s">
        <v>57</v>
      </c>
      <c r="W335" s="431"/>
      <c r="X335" s="295" t="s">
        <v>187</v>
      </c>
      <c r="Y335" s="177">
        <f t="shared" si="65"/>
        <v>0</v>
      </c>
    </row>
    <row r="336" spans="6:27" ht="20.100000000000001" customHeight="1">
      <c r="U336" s="58" t="s">
        <v>142</v>
      </c>
      <c r="V336" s="430" t="s">
        <v>150</v>
      </c>
      <c r="W336" s="431"/>
      <c r="X336" s="296" t="s">
        <v>152</v>
      </c>
      <c r="Y336" s="177">
        <f t="shared" si="65"/>
        <v>0</v>
      </c>
    </row>
    <row r="337" spans="22:29" ht="20.100000000000001" customHeight="1">
      <c r="V337" s="430" t="s">
        <v>150</v>
      </c>
      <c r="W337" s="431"/>
      <c r="X337" s="296" t="s">
        <v>153</v>
      </c>
      <c r="Y337" s="177">
        <f t="shared" si="65"/>
        <v>0</v>
      </c>
    </row>
    <row r="338" spans="22:29" ht="20.100000000000001" customHeight="1">
      <c r="V338" s="430" t="s">
        <v>150</v>
      </c>
      <c r="W338" s="431"/>
      <c r="X338" s="296" t="s">
        <v>159</v>
      </c>
      <c r="Y338" s="177">
        <f t="shared" si="65"/>
        <v>0</v>
      </c>
    </row>
    <row r="339" spans="22:29" ht="20.100000000000001" customHeight="1">
      <c r="V339" s="430" t="s">
        <v>150</v>
      </c>
      <c r="W339" s="431"/>
      <c r="X339" s="296" t="s">
        <v>161</v>
      </c>
      <c r="Y339" s="177">
        <f t="shared" si="65"/>
        <v>0</v>
      </c>
    </row>
    <row r="340" spans="22:29" ht="20.100000000000001" customHeight="1">
      <c r="V340" s="430" t="s">
        <v>150</v>
      </c>
      <c r="W340" s="431"/>
      <c r="X340" s="296" t="s">
        <v>162</v>
      </c>
      <c r="Y340" s="177">
        <f t="shared" si="65"/>
        <v>0</v>
      </c>
    </row>
    <row r="341" spans="22:29" ht="20.100000000000001" customHeight="1">
      <c r="V341" s="430" t="s">
        <v>150</v>
      </c>
      <c r="W341" s="431"/>
      <c r="X341" s="296" t="s">
        <v>163</v>
      </c>
      <c r="Y341" s="177">
        <f t="shared" si="65"/>
        <v>0</v>
      </c>
    </row>
    <row r="342" spans="22:29" ht="20.100000000000001" customHeight="1">
      <c r="V342" s="430" t="s">
        <v>150</v>
      </c>
      <c r="W342" s="431"/>
      <c r="X342" s="296" t="s">
        <v>164</v>
      </c>
      <c r="Y342" s="177">
        <f t="shared" si="65"/>
        <v>0</v>
      </c>
    </row>
    <row r="343" spans="22:29" ht="20.100000000000001" customHeight="1">
      <c r="V343" s="430" t="s">
        <v>150</v>
      </c>
      <c r="W343" s="431"/>
      <c r="X343" s="296" t="s">
        <v>165</v>
      </c>
      <c r="Y343" s="177">
        <f t="shared" si="65"/>
        <v>0</v>
      </c>
      <c r="AA343" s="150"/>
    </row>
    <row r="344" spans="22:29" ht="20.100000000000001" customHeight="1" thickBot="1">
      <c r="V344" s="430" t="s">
        <v>150</v>
      </c>
      <c r="W344" s="431"/>
      <c r="X344" s="296" t="s">
        <v>166</v>
      </c>
      <c r="Y344" s="177">
        <f t="shared" si="65"/>
        <v>0</v>
      </c>
      <c r="AA344" s="151"/>
      <c r="AB344" s="152"/>
      <c r="AC344" s="152"/>
    </row>
    <row r="345" spans="22:29" ht="20.100000000000001" customHeight="1">
      <c r="V345" s="430" t="s">
        <v>67</v>
      </c>
      <c r="W345" s="431"/>
      <c r="X345" s="295" t="s">
        <v>103</v>
      </c>
      <c r="Y345" s="177">
        <f t="shared" si="65"/>
        <v>0</v>
      </c>
    </row>
    <row r="346" spans="22:29" ht="20.100000000000001" customHeight="1">
      <c r="V346" s="430" t="s">
        <v>68</v>
      </c>
      <c r="W346" s="431"/>
      <c r="X346" s="295" t="s">
        <v>140</v>
      </c>
      <c r="Y346" s="177">
        <f t="shared" si="65"/>
        <v>0</v>
      </c>
      <c r="AA346" s="150"/>
    </row>
    <row r="347" spans="22:29" ht="20.100000000000001" customHeight="1" thickBot="1">
      <c r="V347" s="430" t="s">
        <v>68</v>
      </c>
      <c r="W347" s="431"/>
      <c r="X347" s="295" t="s">
        <v>141</v>
      </c>
      <c r="Y347" s="177">
        <f t="shared" si="65"/>
        <v>0</v>
      </c>
      <c r="AA347" s="151"/>
      <c r="AB347" s="152"/>
      <c r="AC347" s="152"/>
    </row>
    <row r="348" spans="22:29" ht="20.100000000000001" customHeight="1">
      <c r="V348" s="430" t="s">
        <v>67</v>
      </c>
      <c r="W348" s="431"/>
      <c r="X348" s="295" t="s">
        <v>106</v>
      </c>
      <c r="Y348" s="177">
        <f t="shared" si="65"/>
        <v>0</v>
      </c>
    </row>
    <row r="349" spans="22:29" ht="20.100000000000001" customHeight="1">
      <c r="V349" s="430" t="s">
        <v>68</v>
      </c>
      <c r="W349" s="431"/>
      <c r="X349" s="295" t="s">
        <v>146</v>
      </c>
      <c r="Y349" s="177">
        <f t="shared" si="65"/>
        <v>0</v>
      </c>
      <c r="AA349" s="150"/>
    </row>
    <row r="350" spans="22:29" ht="20.100000000000001" customHeight="1" thickBot="1">
      <c r="V350" s="430" t="s">
        <v>68</v>
      </c>
      <c r="W350" s="431"/>
      <c r="X350" s="295" t="s">
        <v>241</v>
      </c>
      <c r="Y350" s="177">
        <f t="shared" si="65"/>
        <v>0</v>
      </c>
      <c r="AA350" s="151"/>
      <c r="AB350" s="152"/>
      <c r="AC350" s="152"/>
    </row>
    <row r="351" spans="22:29" ht="20.100000000000001" customHeight="1">
      <c r="V351" s="430" t="s">
        <v>68</v>
      </c>
      <c r="W351" s="431"/>
      <c r="X351" s="295" t="s">
        <v>108</v>
      </c>
      <c r="Y351" s="177">
        <f t="shared" si="65"/>
        <v>0</v>
      </c>
    </row>
    <row r="352" spans="22:29" ht="20.100000000000001" customHeight="1">
      <c r="V352" s="430" t="s">
        <v>68</v>
      </c>
      <c r="W352" s="431"/>
      <c r="X352" s="295" t="s">
        <v>145</v>
      </c>
      <c r="Y352" s="177">
        <f t="shared" si="65"/>
        <v>0</v>
      </c>
    </row>
    <row r="353" spans="6:29" ht="20.100000000000001" customHeight="1">
      <c r="V353" s="430" t="s">
        <v>68</v>
      </c>
      <c r="W353" s="431"/>
      <c r="X353" s="297" t="s">
        <v>242</v>
      </c>
      <c r="Y353" s="177">
        <f t="shared" si="65"/>
        <v>0</v>
      </c>
    </row>
    <row r="354" spans="6:29" ht="20.100000000000001" customHeight="1">
      <c r="V354" s="430" t="s">
        <v>179</v>
      </c>
      <c r="W354" s="431"/>
      <c r="X354" s="297" t="s">
        <v>168</v>
      </c>
      <c r="Y354" s="177">
        <f t="shared" si="65"/>
        <v>0</v>
      </c>
    </row>
    <row r="355" spans="6:29" ht="20.100000000000001" customHeight="1">
      <c r="V355" s="430" t="s">
        <v>195</v>
      </c>
      <c r="W355" s="431"/>
      <c r="X355" s="297" t="s">
        <v>167</v>
      </c>
      <c r="Y355" s="177">
        <f t="shared" si="65"/>
        <v>0</v>
      </c>
      <c r="AA355" s="150"/>
    </row>
    <row r="356" spans="6:29" ht="20.100000000000001" customHeight="1" thickBot="1">
      <c r="V356" s="430" t="s">
        <v>177</v>
      </c>
      <c r="W356" s="431"/>
      <c r="X356" s="295" t="s">
        <v>169</v>
      </c>
      <c r="Y356" s="177">
        <f t="shared" si="65"/>
        <v>0</v>
      </c>
      <c r="AA356" s="151"/>
      <c r="AB356" s="152"/>
      <c r="AC356" s="152"/>
    </row>
    <row r="357" spans="6:29" ht="20.100000000000001" customHeight="1">
      <c r="G357" s="99"/>
      <c r="H357" s="99"/>
      <c r="I357" s="99"/>
      <c r="J357" s="99"/>
      <c r="K357" s="99"/>
      <c r="L357" s="99"/>
      <c r="M357" s="99"/>
      <c r="N357" s="99"/>
      <c r="V357" s="430" t="s">
        <v>68</v>
      </c>
      <c r="W357" s="431"/>
      <c r="X357" s="295" t="s">
        <v>180</v>
      </c>
      <c r="Y357" s="177">
        <f t="shared" si="65"/>
        <v>0</v>
      </c>
      <c r="AA357" s="159"/>
    </row>
    <row r="358" spans="6:29" ht="20.100000000000001" customHeight="1" thickBot="1">
      <c r="G358" s="99"/>
      <c r="H358" s="99"/>
      <c r="I358" s="99"/>
      <c r="J358" s="99"/>
      <c r="K358" s="99"/>
      <c r="L358" s="99"/>
      <c r="M358" s="99"/>
      <c r="N358" s="99"/>
      <c r="V358" s="434" t="s">
        <v>68</v>
      </c>
      <c r="W358" s="435"/>
      <c r="X358" s="297" t="s">
        <v>181</v>
      </c>
      <c r="Y358" s="177">
        <f t="shared" si="65"/>
        <v>0</v>
      </c>
      <c r="AA358" s="159"/>
    </row>
    <row r="359" spans="6:29" ht="20.100000000000001" customHeight="1">
      <c r="F359" s="172"/>
      <c r="G359" s="99"/>
      <c r="H359" s="99"/>
      <c r="I359" s="99"/>
      <c r="J359" s="99"/>
      <c r="K359" s="99"/>
      <c r="L359" s="99"/>
      <c r="M359" s="99"/>
      <c r="N359" s="99"/>
      <c r="V359" s="436" t="s">
        <v>56</v>
      </c>
      <c r="W359" s="437"/>
      <c r="X359" s="298" t="s">
        <v>100</v>
      </c>
      <c r="Y359" s="155">
        <f t="shared" ref="Y359:Y390" si="66">+VLOOKUP(X359,$F$128:$O$159,9,0)</f>
        <v>0</v>
      </c>
      <c r="AA359" s="159"/>
    </row>
    <row r="360" spans="6:29" ht="20.100000000000001" customHeight="1">
      <c r="F360" s="172"/>
      <c r="G360" s="99"/>
      <c r="H360" s="99"/>
      <c r="I360" s="99"/>
      <c r="J360" s="99"/>
      <c r="K360" s="99"/>
      <c r="L360" s="99"/>
      <c r="M360" s="99"/>
      <c r="N360" s="99"/>
      <c r="V360" s="430" t="s">
        <v>55</v>
      </c>
      <c r="W360" s="431"/>
      <c r="X360" s="295" t="s">
        <v>101</v>
      </c>
      <c r="Y360" s="177">
        <f t="shared" si="66"/>
        <v>0</v>
      </c>
      <c r="AA360" s="159"/>
    </row>
    <row r="361" spans="6:29" ht="20.100000000000001" customHeight="1">
      <c r="V361" s="430" t="s">
        <v>57</v>
      </c>
      <c r="W361" s="431"/>
      <c r="X361" s="295" t="s">
        <v>102</v>
      </c>
      <c r="Y361" s="177">
        <f t="shared" si="66"/>
        <v>0</v>
      </c>
    </row>
    <row r="362" spans="6:29" ht="20.100000000000001" customHeight="1">
      <c r="V362" s="430" t="s">
        <v>56</v>
      </c>
      <c r="W362" s="431"/>
      <c r="X362" s="295" t="s">
        <v>117</v>
      </c>
      <c r="Y362" s="177">
        <f t="shared" si="66"/>
        <v>0</v>
      </c>
    </row>
    <row r="363" spans="6:29" ht="20.100000000000001" customHeight="1">
      <c r="V363" s="430" t="s">
        <v>55</v>
      </c>
      <c r="W363" s="431"/>
      <c r="X363" s="295" t="s">
        <v>123</v>
      </c>
      <c r="Y363" s="177">
        <f t="shared" si="66"/>
        <v>0</v>
      </c>
    </row>
    <row r="364" spans="6:29" ht="20.100000000000001" customHeight="1">
      <c r="V364" s="430" t="s">
        <v>57</v>
      </c>
      <c r="W364" s="431"/>
      <c r="X364" s="295" t="s">
        <v>116</v>
      </c>
      <c r="Y364" s="177">
        <f t="shared" si="66"/>
        <v>0</v>
      </c>
    </row>
    <row r="365" spans="6:29" ht="20.100000000000001" customHeight="1">
      <c r="V365" s="430" t="s">
        <v>56</v>
      </c>
      <c r="W365" s="431"/>
      <c r="X365" s="295" t="s">
        <v>185</v>
      </c>
      <c r="Y365" s="177">
        <f t="shared" si="66"/>
        <v>0</v>
      </c>
    </row>
    <row r="366" spans="6:29" ht="20.100000000000001" customHeight="1">
      <c r="V366" s="430" t="s">
        <v>55</v>
      </c>
      <c r="W366" s="431"/>
      <c r="X366" s="295" t="s">
        <v>186</v>
      </c>
      <c r="Y366" s="177">
        <f t="shared" si="66"/>
        <v>0</v>
      </c>
    </row>
    <row r="367" spans="6:29" ht="20.100000000000001" customHeight="1">
      <c r="V367" s="430" t="s">
        <v>57</v>
      </c>
      <c r="W367" s="431"/>
      <c r="X367" s="295" t="s">
        <v>187</v>
      </c>
      <c r="Y367" s="177">
        <f t="shared" si="66"/>
        <v>0</v>
      </c>
    </row>
    <row r="368" spans="6:29" ht="20.100000000000001" customHeight="1">
      <c r="U368" s="58" t="s">
        <v>143</v>
      </c>
      <c r="V368" s="430" t="s">
        <v>150</v>
      </c>
      <c r="W368" s="431"/>
      <c r="X368" s="296" t="s">
        <v>152</v>
      </c>
      <c r="Y368" s="177">
        <f t="shared" si="66"/>
        <v>0</v>
      </c>
    </row>
    <row r="369" spans="22:25" ht="20.100000000000001" customHeight="1">
      <c r="V369" s="430" t="s">
        <v>150</v>
      </c>
      <c r="W369" s="431"/>
      <c r="X369" s="296" t="s">
        <v>153</v>
      </c>
      <c r="Y369" s="177">
        <f t="shared" si="66"/>
        <v>0</v>
      </c>
    </row>
    <row r="370" spans="22:25" ht="20.100000000000001" customHeight="1">
      <c r="V370" s="430" t="s">
        <v>150</v>
      </c>
      <c r="W370" s="431"/>
      <c r="X370" s="296" t="s">
        <v>159</v>
      </c>
      <c r="Y370" s="177">
        <f t="shared" si="66"/>
        <v>0</v>
      </c>
    </row>
    <row r="371" spans="22:25" ht="20.100000000000001" customHeight="1">
      <c r="V371" s="430" t="s">
        <v>150</v>
      </c>
      <c r="W371" s="431"/>
      <c r="X371" s="296" t="s">
        <v>161</v>
      </c>
      <c r="Y371" s="177">
        <f t="shared" si="66"/>
        <v>0</v>
      </c>
    </row>
    <row r="372" spans="22:25" ht="20.100000000000001" customHeight="1">
      <c r="V372" s="430" t="s">
        <v>150</v>
      </c>
      <c r="W372" s="431"/>
      <c r="X372" s="296" t="s">
        <v>162</v>
      </c>
      <c r="Y372" s="177">
        <f t="shared" si="66"/>
        <v>0</v>
      </c>
    </row>
    <row r="373" spans="22:25" ht="20.100000000000001" customHeight="1">
      <c r="V373" s="430" t="s">
        <v>150</v>
      </c>
      <c r="W373" s="431"/>
      <c r="X373" s="296" t="s">
        <v>163</v>
      </c>
      <c r="Y373" s="177">
        <f t="shared" si="66"/>
        <v>0</v>
      </c>
    </row>
    <row r="374" spans="22:25" ht="20.100000000000001" customHeight="1">
      <c r="V374" s="430" t="s">
        <v>150</v>
      </c>
      <c r="W374" s="431"/>
      <c r="X374" s="296" t="s">
        <v>164</v>
      </c>
      <c r="Y374" s="177">
        <f t="shared" si="66"/>
        <v>0</v>
      </c>
    </row>
    <row r="375" spans="22:25" ht="20.100000000000001" customHeight="1">
      <c r="V375" s="430" t="s">
        <v>150</v>
      </c>
      <c r="W375" s="431"/>
      <c r="X375" s="296" t="s">
        <v>165</v>
      </c>
      <c r="Y375" s="177">
        <f t="shared" si="66"/>
        <v>0</v>
      </c>
    </row>
    <row r="376" spans="22:25" ht="20.100000000000001" customHeight="1">
      <c r="V376" s="430" t="s">
        <v>150</v>
      </c>
      <c r="W376" s="431"/>
      <c r="X376" s="296" t="s">
        <v>166</v>
      </c>
      <c r="Y376" s="177">
        <f t="shared" si="66"/>
        <v>0</v>
      </c>
    </row>
    <row r="377" spans="22:25" ht="20.100000000000001" customHeight="1">
      <c r="V377" s="430" t="s">
        <v>67</v>
      </c>
      <c r="W377" s="431"/>
      <c r="X377" s="295" t="s">
        <v>103</v>
      </c>
      <c r="Y377" s="177">
        <f t="shared" si="66"/>
        <v>0</v>
      </c>
    </row>
    <row r="378" spans="22:25" ht="20.100000000000001" customHeight="1">
      <c r="V378" s="430" t="s">
        <v>68</v>
      </c>
      <c r="W378" s="431"/>
      <c r="X378" s="295" t="s">
        <v>140</v>
      </c>
      <c r="Y378" s="177">
        <f t="shared" si="66"/>
        <v>0</v>
      </c>
    </row>
    <row r="379" spans="22:25" ht="20.100000000000001" customHeight="1">
      <c r="V379" s="430" t="s">
        <v>68</v>
      </c>
      <c r="W379" s="431"/>
      <c r="X379" s="295" t="s">
        <v>141</v>
      </c>
      <c r="Y379" s="177">
        <f t="shared" si="66"/>
        <v>0</v>
      </c>
    </row>
    <row r="380" spans="22:25" ht="20.100000000000001" customHeight="1">
      <c r="V380" s="430" t="s">
        <v>67</v>
      </c>
      <c r="W380" s="431"/>
      <c r="X380" s="295" t="s">
        <v>106</v>
      </c>
      <c r="Y380" s="177">
        <f t="shared" si="66"/>
        <v>0</v>
      </c>
    </row>
    <row r="381" spans="22:25" ht="20.100000000000001" customHeight="1">
      <c r="V381" s="430" t="s">
        <v>68</v>
      </c>
      <c r="W381" s="431"/>
      <c r="X381" s="295" t="s">
        <v>146</v>
      </c>
      <c r="Y381" s="177">
        <f t="shared" si="66"/>
        <v>0</v>
      </c>
    </row>
    <row r="382" spans="22:25" ht="20.100000000000001" customHeight="1">
      <c r="V382" s="430" t="s">
        <v>68</v>
      </c>
      <c r="W382" s="431"/>
      <c r="X382" s="295" t="s">
        <v>241</v>
      </c>
      <c r="Y382" s="177">
        <f t="shared" si="66"/>
        <v>0</v>
      </c>
    </row>
    <row r="383" spans="22:25" ht="20.100000000000001" customHeight="1">
      <c r="V383" s="430" t="s">
        <v>68</v>
      </c>
      <c r="W383" s="431"/>
      <c r="X383" s="295" t="s">
        <v>108</v>
      </c>
      <c r="Y383" s="177">
        <f t="shared" si="66"/>
        <v>0</v>
      </c>
    </row>
    <row r="384" spans="22:25" ht="20.100000000000001" customHeight="1">
      <c r="V384" s="430" t="s">
        <v>68</v>
      </c>
      <c r="W384" s="431"/>
      <c r="X384" s="295" t="s">
        <v>145</v>
      </c>
      <c r="Y384" s="177">
        <f t="shared" si="66"/>
        <v>0</v>
      </c>
    </row>
    <row r="385" spans="6:27" ht="20.100000000000001" customHeight="1">
      <c r="V385" s="430" t="s">
        <v>68</v>
      </c>
      <c r="W385" s="431"/>
      <c r="X385" s="297" t="s">
        <v>242</v>
      </c>
      <c r="Y385" s="177">
        <f t="shared" si="66"/>
        <v>0</v>
      </c>
    </row>
    <row r="386" spans="6:27" ht="20.100000000000001" customHeight="1">
      <c r="V386" s="430" t="s">
        <v>179</v>
      </c>
      <c r="W386" s="431"/>
      <c r="X386" s="297" t="s">
        <v>168</v>
      </c>
      <c r="Y386" s="177">
        <f t="shared" si="66"/>
        <v>0</v>
      </c>
    </row>
    <row r="387" spans="6:27" ht="20.100000000000001" customHeight="1">
      <c r="V387" s="430" t="s">
        <v>195</v>
      </c>
      <c r="W387" s="431"/>
      <c r="X387" s="297" t="s">
        <v>167</v>
      </c>
      <c r="Y387" s="177">
        <f t="shared" si="66"/>
        <v>0</v>
      </c>
    </row>
    <row r="388" spans="6:27" ht="20.100000000000001" customHeight="1">
      <c r="V388" s="430" t="s">
        <v>177</v>
      </c>
      <c r="W388" s="431"/>
      <c r="X388" s="295" t="s">
        <v>169</v>
      </c>
      <c r="Y388" s="177">
        <f t="shared" si="66"/>
        <v>0</v>
      </c>
    </row>
    <row r="389" spans="6:27" ht="20.100000000000001" customHeight="1">
      <c r="G389" s="99"/>
      <c r="H389" s="99"/>
      <c r="I389" s="99"/>
      <c r="J389" s="99"/>
      <c r="K389" s="99"/>
      <c r="L389" s="99"/>
      <c r="M389" s="99"/>
      <c r="N389" s="99"/>
      <c r="V389" s="430" t="s">
        <v>68</v>
      </c>
      <c r="W389" s="431"/>
      <c r="X389" s="295" t="s">
        <v>180</v>
      </c>
      <c r="Y389" s="177">
        <f t="shared" si="66"/>
        <v>0</v>
      </c>
      <c r="AA389" s="159"/>
    </row>
    <row r="390" spans="6:27" ht="20.100000000000001" customHeight="1" thickBot="1">
      <c r="G390" s="99"/>
      <c r="H390" s="99"/>
      <c r="I390" s="99"/>
      <c r="J390" s="99"/>
      <c r="K390" s="99"/>
      <c r="L390" s="99"/>
      <c r="M390" s="99"/>
      <c r="N390" s="99"/>
      <c r="V390" s="434" t="s">
        <v>68</v>
      </c>
      <c r="W390" s="435"/>
      <c r="X390" s="297" t="s">
        <v>181</v>
      </c>
      <c r="Y390" s="180">
        <f t="shared" si="66"/>
        <v>0</v>
      </c>
      <c r="AA390" s="159"/>
    </row>
    <row r="391" spans="6:27" ht="20.100000000000001" customHeight="1">
      <c r="F391" s="172"/>
      <c r="G391" s="99"/>
      <c r="H391" s="99"/>
      <c r="I391" s="99"/>
      <c r="J391" s="99"/>
      <c r="K391" s="99"/>
      <c r="L391" s="99"/>
      <c r="M391" s="99"/>
      <c r="N391" s="99"/>
      <c r="V391" s="436" t="s">
        <v>56</v>
      </c>
      <c r="W391" s="437"/>
      <c r="X391" s="298" t="s">
        <v>100</v>
      </c>
      <c r="Y391" s="177">
        <f t="shared" ref="Y391:Y422" si="67">+VLOOKUP(X391,$F$128:$O$159,10,0)</f>
        <v>0</v>
      </c>
      <c r="AA391" s="159"/>
    </row>
    <row r="392" spans="6:27" ht="20.100000000000001" customHeight="1">
      <c r="F392" s="172"/>
      <c r="G392" s="99"/>
      <c r="H392" s="99"/>
      <c r="I392" s="99"/>
      <c r="J392" s="99"/>
      <c r="K392" s="99"/>
      <c r="L392" s="99"/>
      <c r="M392" s="99"/>
      <c r="N392" s="99"/>
      <c r="V392" s="430" t="s">
        <v>55</v>
      </c>
      <c r="W392" s="431"/>
      <c r="X392" s="295" t="s">
        <v>101</v>
      </c>
      <c r="Y392" s="177">
        <f t="shared" si="67"/>
        <v>0</v>
      </c>
      <c r="AA392" s="159"/>
    </row>
    <row r="393" spans="6:27" ht="20.100000000000001" customHeight="1">
      <c r="V393" s="430" t="s">
        <v>57</v>
      </c>
      <c r="W393" s="431"/>
      <c r="X393" s="295" t="s">
        <v>102</v>
      </c>
      <c r="Y393" s="177">
        <f t="shared" si="67"/>
        <v>0</v>
      </c>
    </row>
    <row r="394" spans="6:27" ht="20.100000000000001" customHeight="1">
      <c r="V394" s="430" t="s">
        <v>56</v>
      </c>
      <c r="W394" s="431"/>
      <c r="X394" s="295" t="s">
        <v>117</v>
      </c>
      <c r="Y394" s="177">
        <f t="shared" si="67"/>
        <v>0</v>
      </c>
    </row>
    <row r="395" spans="6:27" ht="20.100000000000001" customHeight="1">
      <c r="V395" s="430" t="s">
        <v>55</v>
      </c>
      <c r="W395" s="431"/>
      <c r="X395" s="295" t="s">
        <v>123</v>
      </c>
      <c r="Y395" s="177">
        <f t="shared" si="67"/>
        <v>0</v>
      </c>
    </row>
    <row r="396" spans="6:27" ht="20.100000000000001" customHeight="1">
      <c r="V396" s="430" t="s">
        <v>57</v>
      </c>
      <c r="W396" s="431"/>
      <c r="X396" s="295" t="s">
        <v>116</v>
      </c>
      <c r="Y396" s="177">
        <f t="shared" si="67"/>
        <v>0</v>
      </c>
    </row>
    <row r="397" spans="6:27" ht="20.100000000000001" customHeight="1">
      <c r="V397" s="430" t="s">
        <v>56</v>
      </c>
      <c r="W397" s="431"/>
      <c r="X397" s="295" t="s">
        <v>185</v>
      </c>
      <c r="Y397" s="177">
        <f t="shared" si="67"/>
        <v>0</v>
      </c>
    </row>
    <row r="398" spans="6:27" ht="20.100000000000001" customHeight="1">
      <c r="V398" s="430" t="s">
        <v>55</v>
      </c>
      <c r="W398" s="431"/>
      <c r="X398" s="295" t="s">
        <v>186</v>
      </c>
      <c r="Y398" s="177">
        <f t="shared" si="67"/>
        <v>0</v>
      </c>
    </row>
    <row r="399" spans="6:27" ht="20.100000000000001" customHeight="1">
      <c r="V399" s="430" t="s">
        <v>57</v>
      </c>
      <c r="W399" s="431"/>
      <c r="X399" s="295" t="s">
        <v>187</v>
      </c>
      <c r="Y399" s="177">
        <f t="shared" si="67"/>
        <v>0</v>
      </c>
    </row>
    <row r="400" spans="6:27" ht="20.100000000000001" customHeight="1">
      <c r="U400" s="58" t="s">
        <v>144</v>
      </c>
      <c r="V400" s="430" t="s">
        <v>150</v>
      </c>
      <c r="W400" s="431"/>
      <c r="X400" s="296" t="s">
        <v>152</v>
      </c>
      <c r="Y400" s="177">
        <f t="shared" si="67"/>
        <v>0</v>
      </c>
    </row>
    <row r="401" spans="22:25" ht="20.100000000000001" customHeight="1">
      <c r="V401" s="430" t="s">
        <v>150</v>
      </c>
      <c r="W401" s="431"/>
      <c r="X401" s="296" t="s">
        <v>153</v>
      </c>
      <c r="Y401" s="177">
        <f t="shared" si="67"/>
        <v>0</v>
      </c>
    </row>
    <row r="402" spans="22:25" ht="20.100000000000001" customHeight="1">
      <c r="V402" s="430" t="s">
        <v>150</v>
      </c>
      <c r="W402" s="431"/>
      <c r="X402" s="296" t="s">
        <v>159</v>
      </c>
      <c r="Y402" s="177">
        <f t="shared" si="67"/>
        <v>0</v>
      </c>
    </row>
    <row r="403" spans="22:25" ht="20.100000000000001" customHeight="1">
      <c r="V403" s="430" t="s">
        <v>150</v>
      </c>
      <c r="W403" s="431"/>
      <c r="X403" s="296" t="s">
        <v>161</v>
      </c>
      <c r="Y403" s="177">
        <f t="shared" si="67"/>
        <v>0</v>
      </c>
    </row>
    <row r="404" spans="22:25" ht="20.100000000000001" customHeight="1">
      <c r="V404" s="430" t="s">
        <v>150</v>
      </c>
      <c r="W404" s="431"/>
      <c r="X404" s="296" t="s">
        <v>162</v>
      </c>
      <c r="Y404" s="177">
        <f t="shared" si="67"/>
        <v>0</v>
      </c>
    </row>
    <row r="405" spans="22:25" ht="20.100000000000001" customHeight="1">
      <c r="V405" s="430" t="s">
        <v>150</v>
      </c>
      <c r="W405" s="431"/>
      <c r="X405" s="296" t="s">
        <v>163</v>
      </c>
      <c r="Y405" s="177">
        <f t="shared" si="67"/>
        <v>0</v>
      </c>
    </row>
    <row r="406" spans="22:25" ht="20.100000000000001" customHeight="1">
      <c r="V406" s="430" t="s">
        <v>150</v>
      </c>
      <c r="W406" s="431"/>
      <c r="X406" s="296" t="s">
        <v>164</v>
      </c>
      <c r="Y406" s="177">
        <f t="shared" si="67"/>
        <v>0</v>
      </c>
    </row>
    <row r="407" spans="22:25" ht="20.100000000000001" customHeight="1">
      <c r="V407" s="430" t="s">
        <v>150</v>
      </c>
      <c r="W407" s="431"/>
      <c r="X407" s="296" t="s">
        <v>165</v>
      </c>
      <c r="Y407" s="177">
        <f t="shared" si="67"/>
        <v>0</v>
      </c>
    </row>
    <row r="408" spans="22:25" ht="20.100000000000001" customHeight="1">
      <c r="V408" s="430" t="s">
        <v>150</v>
      </c>
      <c r="W408" s="431"/>
      <c r="X408" s="296" t="s">
        <v>166</v>
      </c>
      <c r="Y408" s="177">
        <f t="shared" si="67"/>
        <v>0</v>
      </c>
    </row>
    <row r="409" spans="22:25" ht="20.100000000000001" customHeight="1">
      <c r="V409" s="430" t="s">
        <v>67</v>
      </c>
      <c r="W409" s="431"/>
      <c r="X409" s="295" t="s">
        <v>103</v>
      </c>
      <c r="Y409" s="177">
        <f t="shared" si="67"/>
        <v>0</v>
      </c>
    </row>
    <row r="410" spans="22:25" ht="20.100000000000001" customHeight="1">
      <c r="V410" s="430" t="s">
        <v>68</v>
      </c>
      <c r="W410" s="431"/>
      <c r="X410" s="295" t="s">
        <v>140</v>
      </c>
      <c r="Y410" s="177">
        <f t="shared" si="67"/>
        <v>0</v>
      </c>
    </row>
    <row r="411" spans="22:25" ht="20.100000000000001" customHeight="1">
      <c r="V411" s="430" t="s">
        <v>68</v>
      </c>
      <c r="W411" s="431"/>
      <c r="X411" s="295" t="s">
        <v>141</v>
      </c>
      <c r="Y411" s="177">
        <f t="shared" si="67"/>
        <v>0</v>
      </c>
    </row>
    <row r="412" spans="22:25" ht="20.100000000000001" customHeight="1">
      <c r="V412" s="430" t="s">
        <v>67</v>
      </c>
      <c r="W412" s="431"/>
      <c r="X412" s="295" t="s">
        <v>106</v>
      </c>
      <c r="Y412" s="177">
        <f t="shared" si="67"/>
        <v>0</v>
      </c>
    </row>
    <row r="413" spans="22:25" ht="20.100000000000001" customHeight="1">
      <c r="V413" s="430" t="s">
        <v>68</v>
      </c>
      <c r="W413" s="431"/>
      <c r="X413" s="295" t="s">
        <v>146</v>
      </c>
      <c r="Y413" s="177">
        <f t="shared" si="67"/>
        <v>0</v>
      </c>
    </row>
    <row r="414" spans="22:25" ht="20.100000000000001" customHeight="1">
      <c r="V414" s="430" t="s">
        <v>68</v>
      </c>
      <c r="W414" s="431"/>
      <c r="X414" s="295" t="s">
        <v>241</v>
      </c>
      <c r="Y414" s="177">
        <f t="shared" si="67"/>
        <v>0</v>
      </c>
    </row>
    <row r="415" spans="22:25" ht="20.100000000000001" customHeight="1">
      <c r="V415" s="430" t="s">
        <v>68</v>
      </c>
      <c r="W415" s="431"/>
      <c r="X415" s="295" t="s">
        <v>108</v>
      </c>
      <c r="Y415" s="177">
        <f t="shared" si="67"/>
        <v>0</v>
      </c>
    </row>
    <row r="416" spans="22:25" ht="20.100000000000001" customHeight="1">
      <c r="V416" s="430" t="s">
        <v>68</v>
      </c>
      <c r="W416" s="431"/>
      <c r="X416" s="295" t="s">
        <v>145</v>
      </c>
      <c r="Y416" s="177">
        <f t="shared" si="67"/>
        <v>0</v>
      </c>
    </row>
    <row r="417" spans="7:27" ht="20.100000000000001" customHeight="1">
      <c r="V417" s="430" t="s">
        <v>68</v>
      </c>
      <c r="W417" s="431"/>
      <c r="X417" s="297" t="s">
        <v>242</v>
      </c>
      <c r="Y417" s="177">
        <f t="shared" si="67"/>
        <v>0</v>
      </c>
    </row>
    <row r="418" spans="7:27" ht="20.100000000000001" customHeight="1">
      <c r="V418" s="430" t="s">
        <v>179</v>
      </c>
      <c r="W418" s="431"/>
      <c r="X418" s="297" t="s">
        <v>168</v>
      </c>
      <c r="Y418" s="177">
        <f t="shared" si="67"/>
        <v>0</v>
      </c>
    </row>
    <row r="419" spans="7:27" ht="20.100000000000001" customHeight="1">
      <c r="V419" s="430" t="s">
        <v>195</v>
      </c>
      <c r="W419" s="431"/>
      <c r="X419" s="297" t="s">
        <v>167</v>
      </c>
      <c r="Y419" s="177">
        <f t="shared" si="67"/>
        <v>0</v>
      </c>
    </row>
    <row r="420" spans="7:27" ht="20.100000000000001" customHeight="1">
      <c r="V420" s="430" t="s">
        <v>177</v>
      </c>
      <c r="W420" s="431"/>
      <c r="X420" s="295" t="s">
        <v>169</v>
      </c>
      <c r="Y420" s="177">
        <f t="shared" si="67"/>
        <v>0</v>
      </c>
    </row>
    <row r="421" spans="7:27" ht="20.100000000000001" customHeight="1">
      <c r="G421" s="99"/>
      <c r="H421" s="99"/>
      <c r="I421" s="99"/>
      <c r="J421" s="99"/>
      <c r="K421" s="99"/>
      <c r="L421" s="99"/>
      <c r="M421" s="99"/>
      <c r="N421" s="99"/>
      <c r="V421" s="430" t="s">
        <v>68</v>
      </c>
      <c r="W421" s="431"/>
      <c r="X421" s="295" t="s">
        <v>180</v>
      </c>
      <c r="Y421" s="177">
        <f t="shared" si="67"/>
        <v>0</v>
      </c>
      <c r="AA421" s="159"/>
    </row>
    <row r="422" spans="7:27" ht="20.100000000000001" customHeight="1" thickBot="1">
      <c r="G422" s="99"/>
      <c r="H422" s="99"/>
      <c r="I422" s="99"/>
      <c r="J422" s="99"/>
      <c r="K422" s="99"/>
      <c r="L422" s="99"/>
      <c r="M422" s="99"/>
      <c r="N422" s="99"/>
      <c r="V422" s="432" t="s">
        <v>68</v>
      </c>
      <c r="W422" s="433"/>
      <c r="X422" s="299" t="s">
        <v>181</v>
      </c>
      <c r="Y422" s="180">
        <f t="shared" si="67"/>
        <v>0</v>
      </c>
      <c r="AA422" s="159"/>
    </row>
    <row r="423" spans="7:27" ht="20.100000000000001" customHeight="1">
      <c r="Y423" s="153"/>
    </row>
    <row r="424" spans="7:27" ht="20.100000000000001" customHeight="1">
      <c r="Y424" s="153"/>
    </row>
    <row r="425" spans="7:27" ht="20.100000000000001" customHeight="1">
      <c r="Y425" s="153"/>
    </row>
    <row r="426" spans="7:27" ht="20.100000000000001" customHeight="1">
      <c r="Y426" s="153"/>
    </row>
  </sheetData>
  <mergeCells count="580">
    <mergeCell ref="F35:G35"/>
    <mergeCell ref="F34:G34"/>
    <mergeCell ref="F33:G33"/>
    <mergeCell ref="F32:G32"/>
    <mergeCell ref="F31:G31"/>
    <mergeCell ref="F48:G48"/>
    <mergeCell ref="F47:G47"/>
    <mergeCell ref="F46:G46"/>
    <mergeCell ref="F45:G45"/>
    <mergeCell ref="F39:G39"/>
    <mergeCell ref="F38:G38"/>
    <mergeCell ref="F37:G37"/>
    <mergeCell ref="F36:G36"/>
    <mergeCell ref="F44:G44"/>
    <mergeCell ref="F43:G43"/>
    <mergeCell ref="F42:G42"/>
    <mergeCell ref="F41:G41"/>
    <mergeCell ref="F40:G40"/>
    <mergeCell ref="D54:E54"/>
    <mergeCell ref="J45:K45"/>
    <mergeCell ref="J44:K44"/>
    <mergeCell ref="J43:K43"/>
    <mergeCell ref="J42:K42"/>
    <mergeCell ref="J41:K41"/>
    <mergeCell ref="J37:K37"/>
    <mergeCell ref="J51:K51"/>
    <mergeCell ref="J50:K50"/>
    <mergeCell ref="J49:K49"/>
    <mergeCell ref="J48:K48"/>
    <mergeCell ref="J47:K47"/>
    <mergeCell ref="J46:K46"/>
    <mergeCell ref="F52:G52"/>
    <mergeCell ref="F51:G51"/>
    <mergeCell ref="F50:G50"/>
    <mergeCell ref="F49:G49"/>
    <mergeCell ref="F83:G83"/>
    <mergeCell ref="F82:G82"/>
    <mergeCell ref="F81:G81"/>
    <mergeCell ref="F80:G80"/>
    <mergeCell ref="F79:G79"/>
    <mergeCell ref="F78:G78"/>
    <mergeCell ref="C57:D57"/>
    <mergeCell ref="J60:K60"/>
    <mergeCell ref="F63:G63"/>
    <mergeCell ref="D80:E80"/>
    <mergeCell ref="D82:E82"/>
    <mergeCell ref="D73:E73"/>
    <mergeCell ref="D67:E67"/>
    <mergeCell ref="F64:G64"/>
    <mergeCell ref="F72:G72"/>
    <mergeCell ref="F71:G71"/>
    <mergeCell ref="F70:G70"/>
    <mergeCell ref="F69:G69"/>
    <mergeCell ref="F68:G68"/>
    <mergeCell ref="F67:G67"/>
    <mergeCell ref="D64:E64"/>
    <mergeCell ref="D69:E69"/>
    <mergeCell ref="F74:G74"/>
    <mergeCell ref="L55:M55"/>
    <mergeCell ref="F62:G62"/>
    <mergeCell ref="F61:G61"/>
    <mergeCell ref="F60:G60"/>
    <mergeCell ref="D60:E60"/>
    <mergeCell ref="D72:E72"/>
    <mergeCell ref="I56:K56"/>
    <mergeCell ref="J62:K62"/>
    <mergeCell ref="J63:K63"/>
    <mergeCell ref="C59:M59"/>
    <mergeCell ref="F66:G66"/>
    <mergeCell ref="F65:G65"/>
    <mergeCell ref="L56:M56"/>
    <mergeCell ref="D63:E63"/>
    <mergeCell ref="E57:M57"/>
    <mergeCell ref="J71:K71"/>
    <mergeCell ref="J69:K69"/>
    <mergeCell ref="D71:E71"/>
    <mergeCell ref="D70:E70"/>
    <mergeCell ref="C56:G56"/>
    <mergeCell ref="D55:E55"/>
    <mergeCell ref="J55:K55"/>
    <mergeCell ref="F55:G55"/>
    <mergeCell ref="S43:T43"/>
    <mergeCell ref="L46:M46"/>
    <mergeCell ref="J61:K61"/>
    <mergeCell ref="D62:E62"/>
    <mergeCell ref="J67:K67"/>
    <mergeCell ref="D52:E52"/>
    <mergeCell ref="L54:M54"/>
    <mergeCell ref="D65:E65"/>
    <mergeCell ref="D66:E66"/>
    <mergeCell ref="D61:E61"/>
    <mergeCell ref="D51:E51"/>
    <mergeCell ref="D49:E49"/>
    <mergeCell ref="D50:E50"/>
    <mergeCell ref="L52:M52"/>
    <mergeCell ref="L44:M44"/>
    <mergeCell ref="L51:M51"/>
    <mergeCell ref="L49:M49"/>
    <mergeCell ref="J52:K52"/>
    <mergeCell ref="J66:K66"/>
    <mergeCell ref="J54:K54"/>
    <mergeCell ref="F54:G54"/>
    <mergeCell ref="J53:K53"/>
    <mergeCell ref="F53:G53"/>
    <mergeCell ref="D53:E53"/>
    <mergeCell ref="D196:F196"/>
    <mergeCell ref="D79:E79"/>
    <mergeCell ref="D78:E78"/>
    <mergeCell ref="J82:K82"/>
    <mergeCell ref="J64:K64"/>
    <mergeCell ref="D135:E135"/>
    <mergeCell ref="D68:E68"/>
    <mergeCell ref="D81:E81"/>
    <mergeCell ref="F87:G87"/>
    <mergeCell ref="J70:K70"/>
    <mergeCell ref="F86:G86"/>
    <mergeCell ref="F85:G85"/>
    <mergeCell ref="F84:G84"/>
    <mergeCell ref="D74:E74"/>
    <mergeCell ref="J75:K75"/>
    <mergeCell ref="J65:K65"/>
    <mergeCell ref="J72:K72"/>
    <mergeCell ref="J78:K78"/>
    <mergeCell ref="J76:K76"/>
    <mergeCell ref="F73:G73"/>
    <mergeCell ref="D76:E76"/>
    <mergeCell ref="D75:E75"/>
    <mergeCell ref="D77:E77"/>
    <mergeCell ref="D83:E83"/>
    <mergeCell ref="V129:Y131"/>
    <mergeCell ref="U93:U95"/>
    <mergeCell ref="V93:V95"/>
    <mergeCell ref="T93:T95"/>
    <mergeCell ref="O93:O95"/>
    <mergeCell ref="J77:K77"/>
    <mergeCell ref="J85:K85"/>
    <mergeCell ref="J87:K87"/>
    <mergeCell ref="J86:K86"/>
    <mergeCell ref="J80:K80"/>
    <mergeCell ref="J90:K90"/>
    <mergeCell ref="J89:K89"/>
    <mergeCell ref="J84:K84"/>
    <mergeCell ref="J79:K79"/>
    <mergeCell ref="C5:M5"/>
    <mergeCell ref="E15:F15"/>
    <mergeCell ref="C24:E24"/>
    <mergeCell ref="D25:E25"/>
    <mergeCell ref="L25:M25"/>
    <mergeCell ref="L48:M48"/>
    <mergeCell ref="D47:E47"/>
    <mergeCell ref="D48:E48"/>
    <mergeCell ref="D45:E45"/>
    <mergeCell ref="D46:E46"/>
    <mergeCell ref="D37:E37"/>
    <mergeCell ref="D38:E38"/>
    <mergeCell ref="D41:E41"/>
    <mergeCell ref="D36:E36"/>
    <mergeCell ref="D40:E40"/>
    <mergeCell ref="E7:F7"/>
    <mergeCell ref="E8:F8"/>
    <mergeCell ref="J25:K25"/>
    <mergeCell ref="F25:G25"/>
    <mergeCell ref="D29:E29"/>
    <mergeCell ref="J40:K40"/>
    <mergeCell ref="J39:K39"/>
    <mergeCell ref="J38:K38"/>
    <mergeCell ref="L26:M26"/>
    <mergeCell ref="D27:E27"/>
    <mergeCell ref="L27:M27"/>
    <mergeCell ref="F26:G26"/>
    <mergeCell ref="D28:E28"/>
    <mergeCell ref="L28:M28"/>
    <mergeCell ref="D26:E26"/>
    <mergeCell ref="J26:K26"/>
    <mergeCell ref="J28:K28"/>
    <mergeCell ref="J27:K27"/>
    <mergeCell ref="F28:G28"/>
    <mergeCell ref="F27:G27"/>
    <mergeCell ref="L29:M29"/>
    <mergeCell ref="L33:M33"/>
    <mergeCell ref="D30:E30"/>
    <mergeCell ref="L30:M30"/>
    <mergeCell ref="L31:M31"/>
    <mergeCell ref="D31:E31"/>
    <mergeCell ref="J29:K29"/>
    <mergeCell ref="F29:G29"/>
    <mergeCell ref="D32:E32"/>
    <mergeCell ref="L32:M32"/>
    <mergeCell ref="J32:K32"/>
    <mergeCell ref="J31:K31"/>
    <mergeCell ref="J30:K30"/>
    <mergeCell ref="F30:G30"/>
    <mergeCell ref="D138:E138"/>
    <mergeCell ref="D141:E141"/>
    <mergeCell ref="D144:E144"/>
    <mergeCell ref="D134:E134"/>
    <mergeCell ref="D137:E137"/>
    <mergeCell ref="D133:E133"/>
    <mergeCell ref="D34:E34"/>
    <mergeCell ref="L34:M34"/>
    <mergeCell ref="D33:E33"/>
    <mergeCell ref="L35:M35"/>
    <mergeCell ref="D35:E35"/>
    <mergeCell ref="J35:K35"/>
    <mergeCell ref="J34:K34"/>
    <mergeCell ref="J33:K33"/>
    <mergeCell ref="J88:K88"/>
    <mergeCell ref="L36:M36"/>
    <mergeCell ref="D39:E39"/>
    <mergeCell ref="D43:E43"/>
    <mergeCell ref="D42:E42"/>
    <mergeCell ref="L53:M53"/>
    <mergeCell ref="L38:M38"/>
    <mergeCell ref="D44:E44"/>
    <mergeCell ref="L37:M37"/>
    <mergeCell ref="J36:K36"/>
    <mergeCell ref="D195:F195"/>
    <mergeCell ref="D159:E159"/>
    <mergeCell ref="D158:E158"/>
    <mergeCell ref="D157:E157"/>
    <mergeCell ref="D156:E156"/>
    <mergeCell ref="D154:E154"/>
    <mergeCell ref="J81:K81"/>
    <mergeCell ref="J83:K83"/>
    <mergeCell ref="D142:E142"/>
    <mergeCell ref="D150:E150"/>
    <mergeCell ref="D155:E155"/>
    <mergeCell ref="D152:E152"/>
    <mergeCell ref="D140:E140"/>
    <mergeCell ref="D146:E146"/>
    <mergeCell ref="D153:E153"/>
    <mergeCell ref="D149:E149"/>
    <mergeCell ref="D147:E147"/>
    <mergeCell ref="D151:E151"/>
    <mergeCell ref="D148:E148"/>
    <mergeCell ref="D139:E139"/>
    <mergeCell ref="D143:E143"/>
    <mergeCell ref="D132:E132"/>
    <mergeCell ref="D136:E136"/>
    <mergeCell ref="D145:E145"/>
    <mergeCell ref="L39:M39"/>
    <mergeCell ref="L45:M45"/>
    <mergeCell ref="L47:M47"/>
    <mergeCell ref="L41:M41"/>
    <mergeCell ref="J68:K68"/>
    <mergeCell ref="L40:M40"/>
    <mergeCell ref="L42:M42"/>
    <mergeCell ref="L43:M43"/>
    <mergeCell ref="A131:B131"/>
    <mergeCell ref="D130:E130"/>
    <mergeCell ref="D89:E89"/>
    <mergeCell ref="D88:E88"/>
    <mergeCell ref="D84:E84"/>
    <mergeCell ref="D85:E85"/>
    <mergeCell ref="D86:E86"/>
    <mergeCell ref="D87:E87"/>
    <mergeCell ref="L50:M50"/>
    <mergeCell ref="F89:G89"/>
    <mergeCell ref="F88:G88"/>
    <mergeCell ref="J73:K73"/>
    <mergeCell ref="J74:K74"/>
    <mergeCell ref="F77:G77"/>
    <mergeCell ref="F76:G76"/>
    <mergeCell ref="F75:G75"/>
    <mergeCell ref="A132:B132"/>
    <mergeCell ref="D90:E90"/>
    <mergeCell ref="C94:F94"/>
    <mergeCell ref="D128:E128"/>
    <mergeCell ref="D129:E129"/>
    <mergeCell ref="C92:M92"/>
    <mergeCell ref="D131:E131"/>
    <mergeCell ref="F90:G90"/>
    <mergeCell ref="E91:G91"/>
    <mergeCell ref="C128:C129"/>
    <mergeCell ref="A148:B148"/>
    <mergeCell ref="A149:B149"/>
    <mergeCell ref="A150:B150"/>
    <mergeCell ref="A133:B133"/>
    <mergeCell ref="A142:B142"/>
    <mergeCell ref="A145:B145"/>
    <mergeCell ref="A146:B146"/>
    <mergeCell ref="C156:C157"/>
    <mergeCell ref="A143:B143"/>
    <mergeCell ref="A144:B144"/>
    <mergeCell ref="A151:B151"/>
    <mergeCell ref="A137:B137"/>
    <mergeCell ref="A138:B138"/>
    <mergeCell ref="A139:B139"/>
    <mergeCell ref="A140:B140"/>
    <mergeCell ref="A141:B141"/>
    <mergeCell ref="A147:B147"/>
    <mergeCell ref="C137:C145"/>
    <mergeCell ref="V135:W135"/>
    <mergeCell ref="V136:W136"/>
    <mergeCell ref="V137:W137"/>
    <mergeCell ref="V138:W138"/>
    <mergeCell ref="V139:W139"/>
    <mergeCell ref="V140:W140"/>
    <mergeCell ref="V141:W141"/>
    <mergeCell ref="V142:W142"/>
    <mergeCell ref="V143:W143"/>
    <mergeCell ref="V144:W144"/>
    <mergeCell ref="V145:W145"/>
    <mergeCell ref="V146:W146"/>
    <mergeCell ref="V147:W147"/>
    <mergeCell ref="V148:W148"/>
    <mergeCell ref="V149:W149"/>
    <mergeCell ref="V150:W150"/>
    <mergeCell ref="V151:W151"/>
    <mergeCell ref="V152:W152"/>
    <mergeCell ref="V153:W153"/>
    <mergeCell ref="V154:W154"/>
    <mergeCell ref="V155:W155"/>
    <mergeCell ref="V156:W156"/>
    <mergeCell ref="V157:W157"/>
    <mergeCell ref="V158:W158"/>
    <mergeCell ref="V159:W159"/>
    <mergeCell ref="V160:W160"/>
    <mergeCell ref="V161:W161"/>
    <mergeCell ref="V162:W162"/>
    <mergeCell ref="V163:W163"/>
    <mergeCell ref="V164:W164"/>
    <mergeCell ref="V165:W165"/>
    <mergeCell ref="V166:W166"/>
    <mergeCell ref="V167:W167"/>
    <mergeCell ref="V168:W168"/>
    <mergeCell ref="V169:W169"/>
    <mergeCell ref="V170:W170"/>
    <mergeCell ref="V171:W171"/>
    <mergeCell ref="V172:W172"/>
    <mergeCell ref="V173:W173"/>
    <mergeCell ref="V174:W174"/>
    <mergeCell ref="V175:W175"/>
    <mergeCell ref="V176:W176"/>
    <mergeCell ref="V177:W177"/>
    <mergeCell ref="V178:W178"/>
    <mergeCell ref="V179:W179"/>
    <mergeCell ref="V180:W180"/>
    <mergeCell ref="V181:W181"/>
    <mergeCell ref="V182:W182"/>
    <mergeCell ref="V183:W183"/>
    <mergeCell ref="V184:W184"/>
    <mergeCell ref="V185:W185"/>
    <mergeCell ref="V186:W186"/>
    <mergeCell ref="V187:W187"/>
    <mergeCell ref="V188:W188"/>
    <mergeCell ref="V189:W189"/>
    <mergeCell ref="V190:W190"/>
    <mergeCell ref="V191:W191"/>
    <mergeCell ref="V192:W192"/>
    <mergeCell ref="V193:W193"/>
    <mergeCell ref="V194:W194"/>
    <mergeCell ref="V195:W195"/>
    <mergeCell ref="V196:W196"/>
    <mergeCell ref="V197:W197"/>
    <mergeCell ref="V198:W198"/>
    <mergeCell ref="V199:W199"/>
    <mergeCell ref="V200:W200"/>
    <mergeCell ref="V201:W201"/>
    <mergeCell ref="V202:W202"/>
    <mergeCell ref="V203:W203"/>
    <mergeCell ref="V204:W204"/>
    <mergeCell ref="V205:W205"/>
    <mergeCell ref="V206:W206"/>
    <mergeCell ref="V207:W207"/>
    <mergeCell ref="V208:W208"/>
    <mergeCell ref="V209:W209"/>
    <mergeCell ref="V210:W210"/>
    <mergeCell ref="V211:W211"/>
    <mergeCell ref="V212:W212"/>
    <mergeCell ref="V213:W213"/>
    <mergeCell ref="V214:W214"/>
    <mergeCell ref="V215:W215"/>
    <mergeCell ref="V216:W216"/>
    <mergeCell ref="V217:W217"/>
    <mergeCell ref="V218:W218"/>
    <mergeCell ref="V219:W219"/>
    <mergeCell ref="V220:W220"/>
    <mergeCell ref="V221:W221"/>
    <mergeCell ref="V222:W222"/>
    <mergeCell ref="V223:W223"/>
    <mergeCell ref="V224:W224"/>
    <mergeCell ref="V225:W225"/>
    <mergeCell ref="V226:W226"/>
    <mergeCell ref="V227:W227"/>
    <mergeCell ref="V228:W228"/>
    <mergeCell ref="V229:W229"/>
    <mergeCell ref="V230:W230"/>
    <mergeCell ref="V231:W231"/>
    <mergeCell ref="V232:W232"/>
    <mergeCell ref="V233:W233"/>
    <mergeCell ref="V234:W234"/>
    <mergeCell ref="V235:W235"/>
    <mergeCell ref="V236:W236"/>
    <mergeCell ref="V237:W237"/>
    <mergeCell ref="V238:W238"/>
    <mergeCell ref="V239:W239"/>
    <mergeCell ref="V240:W240"/>
    <mergeCell ref="V241:W241"/>
    <mergeCell ref="V242:W242"/>
    <mergeCell ref="V243:W243"/>
    <mergeCell ref="V244:W244"/>
    <mergeCell ref="V245:W245"/>
    <mergeCell ref="V246:W246"/>
    <mergeCell ref="V247:W247"/>
    <mergeCell ref="V248:W248"/>
    <mergeCell ref="V249:W249"/>
    <mergeCell ref="V250:W250"/>
    <mergeCell ref="V251:W251"/>
    <mergeCell ref="V252:W252"/>
    <mergeCell ref="V253:W253"/>
    <mergeCell ref="V254:W254"/>
    <mergeCell ref="V255:W255"/>
    <mergeCell ref="V256:W256"/>
    <mergeCell ref="V257:W257"/>
    <mergeCell ref="V258:W258"/>
    <mergeCell ref="V259:W259"/>
    <mergeCell ref="V260:W260"/>
    <mergeCell ref="V261:W261"/>
    <mergeCell ref="V262:W262"/>
    <mergeCell ref="V263:W263"/>
    <mergeCell ref="V264:W264"/>
    <mergeCell ref="V265:W265"/>
    <mergeCell ref="V266:W266"/>
    <mergeCell ref="V267:W267"/>
    <mergeCell ref="V268:W268"/>
    <mergeCell ref="V269:W269"/>
    <mergeCell ref="V270:W270"/>
    <mergeCell ref="V271:W271"/>
    <mergeCell ref="V272:W272"/>
    <mergeCell ref="V273:W273"/>
    <mergeCell ref="V274:W274"/>
    <mergeCell ref="V275:W275"/>
    <mergeCell ref="V276:W276"/>
    <mergeCell ref="V277:W277"/>
    <mergeCell ref="V278:W278"/>
    <mergeCell ref="V279:W279"/>
    <mergeCell ref="V280:W280"/>
    <mergeCell ref="V281:W281"/>
    <mergeCell ref="V282:W282"/>
    <mergeCell ref="V283:W283"/>
    <mergeCell ref="V284:W284"/>
    <mergeCell ref="V285:W285"/>
    <mergeCell ref="V286:W286"/>
    <mergeCell ref="V287:W287"/>
    <mergeCell ref="V288:W288"/>
    <mergeCell ref="V289:W289"/>
    <mergeCell ref="V290:W290"/>
    <mergeCell ref="V291:W291"/>
    <mergeCell ref="V292:W292"/>
    <mergeCell ref="V293:W293"/>
    <mergeCell ref="V294:W294"/>
    <mergeCell ref="V295:W295"/>
    <mergeCell ref="V296:W296"/>
    <mergeCell ref="V297:W297"/>
    <mergeCell ref="V298:W298"/>
    <mergeCell ref="V299:W299"/>
    <mergeCell ref="V300:W300"/>
    <mergeCell ref="V301:W301"/>
    <mergeCell ref="V302:W302"/>
    <mergeCell ref="V303:W303"/>
    <mergeCell ref="V304:W304"/>
    <mergeCell ref="V305:W305"/>
    <mergeCell ref="V306:W306"/>
    <mergeCell ref="V307:W307"/>
    <mergeCell ref="V308:W308"/>
    <mergeCell ref="V309:W309"/>
    <mergeCell ref="V310:W310"/>
    <mergeCell ref="V311:W311"/>
    <mergeCell ref="V312:W312"/>
    <mergeCell ref="V313:W313"/>
    <mergeCell ref="V314:W314"/>
    <mergeCell ref="V315:W315"/>
    <mergeCell ref="V316:W316"/>
    <mergeCell ref="V317:W317"/>
    <mergeCell ref="V318:W318"/>
    <mergeCell ref="V319:W319"/>
    <mergeCell ref="V320:W320"/>
    <mergeCell ref="V321:W321"/>
    <mergeCell ref="V322:W322"/>
    <mergeCell ref="V323:W323"/>
    <mergeCell ref="V324:W324"/>
    <mergeCell ref="V325:W325"/>
    <mergeCell ref="V326:W326"/>
    <mergeCell ref="V327:W327"/>
    <mergeCell ref="V328:W328"/>
    <mergeCell ref="V329:W329"/>
    <mergeCell ref="V330:W330"/>
    <mergeCell ref="V331:W331"/>
    <mergeCell ref="V332:W332"/>
    <mergeCell ref="V333:W333"/>
    <mergeCell ref="V334:W334"/>
    <mergeCell ref="V335:W335"/>
    <mergeCell ref="V336:W336"/>
    <mergeCell ref="V337:W337"/>
    <mergeCell ref="V338:W338"/>
    <mergeCell ref="V339:W339"/>
    <mergeCell ref="V340:W340"/>
    <mergeCell ref="V341:W341"/>
    <mergeCell ref="V342:W342"/>
    <mergeCell ref="V343:W343"/>
    <mergeCell ref="V344:W344"/>
    <mergeCell ref="V345:W345"/>
    <mergeCell ref="V346:W346"/>
    <mergeCell ref="V347:W347"/>
    <mergeCell ref="V348:W348"/>
    <mergeCell ref="V349:W349"/>
    <mergeCell ref="V350:W350"/>
    <mergeCell ref="V351:W351"/>
    <mergeCell ref="V352:W352"/>
    <mergeCell ref="V353:W353"/>
    <mergeCell ref="V354:W354"/>
    <mergeCell ref="V355:W355"/>
    <mergeCell ref="V356:W356"/>
    <mergeCell ref="V357:W357"/>
    <mergeCell ref="V358:W358"/>
    <mergeCell ref="V359:W359"/>
    <mergeCell ref="V360:W360"/>
    <mergeCell ref="V361:W361"/>
    <mergeCell ref="V362:W362"/>
    <mergeCell ref="V363:W363"/>
    <mergeCell ref="V364:W364"/>
    <mergeCell ref="V365:W365"/>
    <mergeCell ref="V366:W366"/>
    <mergeCell ref="V367:W367"/>
    <mergeCell ref="V368:W368"/>
    <mergeCell ref="V369:W369"/>
    <mergeCell ref="V370:W370"/>
    <mergeCell ref="V371:W371"/>
    <mergeCell ref="V372:W372"/>
    <mergeCell ref="V373:W373"/>
    <mergeCell ref="V374:W374"/>
    <mergeCell ref="V375:W375"/>
    <mergeCell ref="V376:W376"/>
    <mergeCell ref="V377:W377"/>
    <mergeCell ref="V378:W378"/>
    <mergeCell ref="V379:W379"/>
    <mergeCell ref="V380:W380"/>
    <mergeCell ref="V381:W381"/>
    <mergeCell ref="V382:W382"/>
    <mergeCell ref="V383:W383"/>
    <mergeCell ref="V384:W384"/>
    <mergeCell ref="V385:W385"/>
    <mergeCell ref="V386:W386"/>
    <mergeCell ref="V387:W387"/>
    <mergeCell ref="V388:W388"/>
    <mergeCell ref="V389:W389"/>
    <mergeCell ref="V390:W390"/>
    <mergeCell ref="V391:W391"/>
    <mergeCell ref="V392:W392"/>
    <mergeCell ref="V393:W393"/>
    <mergeCell ref="V394:W394"/>
    <mergeCell ref="V395:W395"/>
    <mergeCell ref="V396:W396"/>
    <mergeCell ref="V397:W397"/>
    <mergeCell ref="V398:W398"/>
    <mergeCell ref="V399:W399"/>
    <mergeCell ref="V400:W400"/>
    <mergeCell ref="V401:W401"/>
    <mergeCell ref="V402:W402"/>
    <mergeCell ref="V403:W403"/>
    <mergeCell ref="V404:W404"/>
    <mergeCell ref="V420:W420"/>
    <mergeCell ref="V421:W421"/>
    <mergeCell ref="V422:W422"/>
    <mergeCell ref="V414:W414"/>
    <mergeCell ref="V415:W415"/>
    <mergeCell ref="V416:W416"/>
    <mergeCell ref="V417:W417"/>
    <mergeCell ref="V405:W405"/>
    <mergeCell ref="V418:W418"/>
    <mergeCell ref="V406:W406"/>
    <mergeCell ref="V407:W407"/>
    <mergeCell ref="V408:W408"/>
    <mergeCell ref="V409:W409"/>
    <mergeCell ref="V410:W410"/>
    <mergeCell ref="V411:W411"/>
    <mergeCell ref="V419:W419"/>
    <mergeCell ref="V412:W412"/>
    <mergeCell ref="V413:W413"/>
  </mergeCells>
  <phoneticPr fontId="83"/>
  <printOptions horizontalCentered="1"/>
  <pageMargins left="0.196850393700787" right="0.23622047244094499" top="6.4960630000000005E-2" bottom="0.15748031496063" header="0.196850393700787" footer="0"/>
  <pageSetup paperSize="9" scale="35" orientation="portrait" blackAndWhite="1" r:id="rId1"/>
  <headerFooter differentOddEven="1">
    <oddHeader>&amp;R&amp;12L-b001-11-00</oddHeader>
  </headerFooter>
  <colBreaks count="1" manualBreakCount="1">
    <brk id="13" max="421" man="1"/>
  </colBreaks>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43"/>
  </sheetPr>
  <dimension ref="F3:K32"/>
  <sheetViews>
    <sheetView workbookViewId="0">
      <selection activeCell="D25" sqref="D25:D26"/>
    </sheetView>
  </sheetViews>
  <sheetFormatPr defaultRowHeight="12.75"/>
  <cols>
    <col min="6" max="6" width="16.140625" customWidth="1"/>
    <col min="7" max="7" width="10" bestFit="1" customWidth="1"/>
  </cols>
  <sheetData>
    <row r="3" spans="6:7">
      <c r="F3" t="s">
        <v>103</v>
      </c>
      <c r="G3" s="354">
        <v>3840</v>
      </c>
    </row>
    <row r="4" spans="6:7">
      <c r="F4" t="s">
        <v>140</v>
      </c>
      <c r="G4" s="354">
        <v>0</v>
      </c>
    </row>
    <row r="5" spans="6:7">
      <c r="F5" t="s">
        <v>100</v>
      </c>
      <c r="G5" s="354">
        <v>3240</v>
      </c>
    </row>
    <row r="6" spans="6:7">
      <c r="F6" t="s">
        <v>101</v>
      </c>
      <c r="G6" s="354">
        <v>3267</v>
      </c>
    </row>
    <row r="7" spans="6:7">
      <c r="F7" t="s">
        <v>102</v>
      </c>
      <c r="G7" s="354">
        <v>3240</v>
      </c>
    </row>
    <row r="8" spans="6:7">
      <c r="F8" t="s">
        <v>141</v>
      </c>
      <c r="G8" s="354">
        <v>1134</v>
      </c>
    </row>
    <row r="9" spans="6:7">
      <c r="F9" t="s">
        <v>106</v>
      </c>
      <c r="G9" s="354">
        <v>960</v>
      </c>
    </row>
    <row r="10" spans="6:7">
      <c r="F10" t="s">
        <v>241</v>
      </c>
      <c r="G10" s="354">
        <v>162</v>
      </c>
    </row>
    <row r="11" spans="6:7">
      <c r="F11" t="s">
        <v>117</v>
      </c>
      <c r="G11" s="354">
        <v>1944</v>
      </c>
    </row>
    <row r="12" spans="6:7">
      <c r="F12" t="s">
        <v>123</v>
      </c>
      <c r="G12" s="354">
        <v>2430</v>
      </c>
    </row>
    <row r="13" spans="6:7">
      <c r="F13" t="s">
        <v>116</v>
      </c>
      <c r="G13" s="354">
        <v>2754</v>
      </c>
    </row>
    <row r="14" spans="6:7">
      <c r="F14" t="s">
        <v>242</v>
      </c>
      <c r="G14" s="354">
        <v>810</v>
      </c>
    </row>
    <row r="15" spans="6:7">
      <c r="F15" t="s">
        <v>180</v>
      </c>
      <c r="G15" s="354">
        <v>1944</v>
      </c>
    </row>
    <row r="16" spans="6:7">
      <c r="F16" t="s">
        <v>185</v>
      </c>
      <c r="G16" s="354">
        <v>4752</v>
      </c>
    </row>
    <row r="17" spans="6:11">
      <c r="F17" t="s">
        <v>186</v>
      </c>
      <c r="G17" s="354">
        <v>4455</v>
      </c>
    </row>
    <row r="18" spans="6:11">
      <c r="F18" t="s">
        <v>187</v>
      </c>
      <c r="G18" s="354">
        <v>4860</v>
      </c>
    </row>
    <row r="19" spans="6:11">
      <c r="F19" t="s">
        <v>181</v>
      </c>
      <c r="G19" s="354">
        <v>1458</v>
      </c>
    </row>
    <row r="20" spans="6:11">
      <c r="F20" t="s">
        <v>159</v>
      </c>
      <c r="G20" s="354">
        <v>1440</v>
      </c>
    </row>
    <row r="21" spans="6:11">
      <c r="F21" t="s">
        <v>152</v>
      </c>
      <c r="G21" s="354">
        <v>10560</v>
      </c>
    </row>
    <row r="22" spans="6:11">
      <c r="F22" t="s">
        <v>153</v>
      </c>
      <c r="G22" s="354">
        <v>0</v>
      </c>
    </row>
    <row r="23" spans="6:11">
      <c r="F23" t="s">
        <v>164</v>
      </c>
      <c r="G23" s="354">
        <v>0</v>
      </c>
    </row>
    <row r="24" spans="6:11">
      <c r="F24" t="s">
        <v>165</v>
      </c>
      <c r="G24" s="354">
        <v>0</v>
      </c>
    </row>
    <row r="25" spans="6:11">
      <c r="F25" t="s">
        <v>166</v>
      </c>
      <c r="G25" s="354">
        <v>0</v>
      </c>
    </row>
    <row r="26" spans="6:11">
      <c r="F26" t="s">
        <v>161</v>
      </c>
      <c r="G26" s="354">
        <v>0</v>
      </c>
      <c r="K26" t="s">
        <v>306</v>
      </c>
    </row>
    <row r="27" spans="6:11">
      <c r="F27" t="s">
        <v>162</v>
      </c>
      <c r="G27" s="354">
        <v>0</v>
      </c>
      <c r="K27" t="s">
        <v>307</v>
      </c>
    </row>
    <row r="28" spans="6:11">
      <c r="F28" t="s">
        <v>163</v>
      </c>
      <c r="G28" s="354">
        <v>10560</v>
      </c>
      <c r="K28" t="s">
        <v>308</v>
      </c>
    </row>
    <row r="29" spans="6:11">
      <c r="F29" t="s">
        <v>167</v>
      </c>
      <c r="G29" s="354">
        <v>324</v>
      </c>
      <c r="K29" t="s">
        <v>309</v>
      </c>
    </row>
    <row r="30" spans="6:11">
      <c r="F30" t="s">
        <v>168</v>
      </c>
      <c r="G30" s="354">
        <v>432</v>
      </c>
      <c r="K30" t="s">
        <v>310</v>
      </c>
    </row>
    <row r="31" spans="6:11">
      <c r="F31" t="s">
        <v>169</v>
      </c>
      <c r="G31" s="354">
        <v>432</v>
      </c>
    </row>
    <row r="32" spans="6:11">
      <c r="F32" t="s">
        <v>305</v>
      </c>
      <c r="G32" s="354">
        <v>64998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indexed="43"/>
  </sheetPr>
  <dimension ref="B8:F9"/>
  <sheetViews>
    <sheetView workbookViewId="0">
      <selection activeCell="G20" sqref="G20"/>
    </sheetView>
  </sheetViews>
  <sheetFormatPr defaultRowHeight="12.75"/>
  <sheetData>
    <row r="8" spans="2:6">
      <c r="B8" t="s">
        <v>314</v>
      </c>
      <c r="C8" t="s">
        <v>296</v>
      </c>
      <c r="D8" t="s">
        <v>311</v>
      </c>
      <c r="E8" t="s">
        <v>312</v>
      </c>
      <c r="F8" t="s">
        <v>313</v>
      </c>
    </row>
    <row r="9" spans="2:6">
      <c r="B9" t="s">
        <v>315</v>
      </c>
      <c r="C9" t="s">
        <v>295</v>
      </c>
      <c r="D9" t="s">
        <v>296</v>
      </c>
      <c r="E9" t="s">
        <v>313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43"/>
  </sheetPr>
  <dimension ref="A1:AE89"/>
  <sheetViews>
    <sheetView topLeftCell="D62" zoomScaleNormal="100" zoomScaleSheetLayoutView="70" workbookViewId="0">
      <selection activeCell="Z63" sqref="Z63"/>
    </sheetView>
  </sheetViews>
  <sheetFormatPr defaultColWidth="10.140625" defaultRowHeight="20.100000000000001" customHeight="1"/>
  <cols>
    <col min="1" max="1" width="12" style="58" customWidth="1"/>
    <col min="2" max="2" width="16.42578125" style="58" customWidth="1"/>
    <col min="3" max="3" width="20.85546875" style="58" customWidth="1"/>
    <col min="4" max="4" width="26.85546875" style="58" customWidth="1"/>
    <col min="5" max="5" width="15.5703125" style="58" customWidth="1"/>
    <col min="6" max="6" width="13.42578125" style="58" customWidth="1"/>
    <col min="7" max="7" width="11.85546875" style="58" customWidth="1"/>
    <col min="8" max="8" width="9.85546875" style="58" customWidth="1"/>
    <col min="9" max="9" width="11" style="58" customWidth="1"/>
    <col min="10" max="10" width="14.5703125" style="58" customWidth="1"/>
    <col min="11" max="11" width="14" style="58" customWidth="1"/>
    <col min="12" max="12" width="21" style="58" hidden="1" customWidth="1"/>
    <col min="13" max="13" width="13.7109375" style="58" hidden="1" customWidth="1"/>
    <col min="14" max="14" width="12.85546875" style="58" hidden="1" customWidth="1"/>
    <col min="15" max="16" width="0" style="58" hidden="1" customWidth="1"/>
    <col min="17" max="17" width="16.42578125" style="58" hidden="1" customWidth="1"/>
    <col min="18" max="18" width="15" style="58" hidden="1" customWidth="1"/>
    <col min="19" max="19" width="11.42578125" style="58" hidden="1" customWidth="1"/>
    <col min="20" max="20" width="11.85546875" style="58" hidden="1" customWidth="1"/>
    <col min="21" max="21" width="12.5703125" style="58" hidden="1" customWidth="1"/>
    <col min="22" max="23" width="0" style="58" hidden="1" customWidth="1"/>
    <col min="24" max="25" width="10.140625" style="58"/>
    <col min="26" max="26" width="20.140625" style="58" bestFit="1" customWidth="1"/>
    <col min="27" max="16384" width="10.140625" style="58"/>
  </cols>
  <sheetData>
    <row r="1" spans="1:12" s="36" customFormat="1" ht="27" customHeight="1">
      <c r="C1" s="37"/>
      <c r="D1" s="37"/>
      <c r="E1" s="37"/>
      <c r="F1" s="37"/>
      <c r="G1" s="37"/>
      <c r="H1" s="37"/>
      <c r="I1" s="37"/>
      <c r="J1" s="37"/>
      <c r="K1" s="37"/>
    </row>
    <row r="2" spans="1:12" s="36" customFormat="1" ht="27" customHeight="1">
      <c r="C2" s="37"/>
      <c r="D2" s="37"/>
      <c r="E2" s="37"/>
      <c r="F2" s="37"/>
      <c r="G2" s="37"/>
      <c r="H2" s="37"/>
      <c r="I2" s="37"/>
      <c r="J2" s="37"/>
      <c r="K2" s="37"/>
    </row>
    <row r="3" spans="1:12" s="36" customFormat="1" ht="27" customHeight="1">
      <c r="C3" s="37"/>
      <c r="D3" s="37"/>
      <c r="E3" s="37"/>
      <c r="F3" s="37"/>
      <c r="G3" s="37"/>
      <c r="H3" s="37"/>
      <c r="I3" s="37"/>
      <c r="J3" s="37"/>
      <c r="K3" s="37"/>
    </row>
    <row r="4" spans="1:12" s="36" customFormat="1" ht="27" customHeight="1">
      <c r="C4" s="37"/>
      <c r="D4" s="37"/>
      <c r="E4" s="37"/>
      <c r="F4" s="37"/>
      <c r="G4" s="37"/>
      <c r="H4" s="37"/>
      <c r="I4" s="37"/>
      <c r="J4" s="37"/>
      <c r="K4" s="37"/>
    </row>
    <row r="5" spans="1:12" s="36" customFormat="1" ht="23.25" customHeight="1">
      <c r="A5" s="467" t="s">
        <v>77</v>
      </c>
      <c r="B5" s="467"/>
      <c r="C5" s="467"/>
      <c r="D5" s="467"/>
      <c r="E5" s="467"/>
      <c r="F5" s="467"/>
      <c r="G5" s="467"/>
      <c r="H5" s="467"/>
      <c r="I5" s="467"/>
      <c r="J5" s="467"/>
      <c r="K5" s="467"/>
      <c r="L5" s="38"/>
    </row>
    <row r="6" spans="1:12" s="36" customFormat="1" ht="20.100000000000001" customHeight="1">
      <c r="A6" s="37" t="s">
        <v>19</v>
      </c>
      <c r="B6" s="37"/>
      <c r="C6" s="39" t="str">
        <f>'INVOICE 02'!E6</f>
        <v>2202-04/HAL-HALTL</v>
      </c>
      <c r="D6" s="39"/>
      <c r="F6" s="40" t="s">
        <v>1</v>
      </c>
      <c r="G6" s="40">
        <f>'INVOICE 02'!I6</f>
        <v>44613</v>
      </c>
      <c r="H6" s="40"/>
      <c r="I6" s="40"/>
    </row>
    <row r="7" spans="1:12" s="36" customFormat="1" ht="20.100000000000001" hidden="1" customHeight="1">
      <c r="A7" s="37"/>
      <c r="B7" s="37"/>
      <c r="C7" s="39"/>
      <c r="D7" s="39"/>
      <c r="F7" s="40"/>
      <c r="G7" s="40"/>
      <c r="H7" s="40"/>
      <c r="I7" s="40"/>
    </row>
    <row r="8" spans="1:12" s="36" customFormat="1" ht="16.5" customHeight="1">
      <c r="A8" s="36" t="s">
        <v>139</v>
      </c>
      <c r="C8" s="37" t="s">
        <v>59</v>
      </c>
      <c r="K8" s="41"/>
      <c r="L8" s="41"/>
    </row>
    <row r="9" spans="1:12" s="36" customFormat="1" ht="16.5" customHeight="1">
      <c r="C9" s="36" t="s">
        <v>63</v>
      </c>
      <c r="G9" s="42"/>
      <c r="H9" s="42"/>
      <c r="I9" s="42"/>
      <c r="J9" s="42"/>
    </row>
    <row r="10" spans="1:12" s="36" customFormat="1" ht="16.5" customHeight="1">
      <c r="C10" s="36" t="s">
        <v>64</v>
      </c>
      <c r="G10" s="42"/>
      <c r="H10" s="42"/>
      <c r="I10" s="42"/>
      <c r="J10" s="42"/>
    </row>
    <row r="11" spans="1:12" s="36" customFormat="1" ht="16.5" customHeight="1">
      <c r="A11" s="36" t="s">
        <v>20</v>
      </c>
      <c r="C11" s="36" t="s">
        <v>61</v>
      </c>
      <c r="E11" s="36" t="s">
        <v>62</v>
      </c>
    </row>
    <row r="12" spans="1:12" s="36" customFormat="1" ht="16.5" customHeight="1">
      <c r="A12" s="36" t="s">
        <v>32</v>
      </c>
      <c r="C12" s="36" t="str">
        <f>'INVOICE 02'!E13</f>
        <v>SEAWAY</v>
      </c>
    </row>
    <row r="13" spans="1:12" s="36" customFormat="1" ht="16.5" customHeight="1">
      <c r="A13" s="36" t="s">
        <v>33</v>
      </c>
      <c r="C13" s="531">
        <f>'INVOICE 02'!E14</f>
        <v>44617</v>
      </c>
      <c r="D13" s="531"/>
      <c r="E13" s="531"/>
    </row>
    <row r="14" spans="1:12" s="36" customFormat="1" ht="16.5" customHeight="1">
      <c r="A14" s="36" t="s">
        <v>34</v>
      </c>
      <c r="C14" s="537" t="s">
        <v>46</v>
      </c>
      <c r="D14" s="537"/>
    </row>
    <row r="15" spans="1:12" s="36" customFormat="1" ht="16.5" customHeight="1">
      <c r="A15" s="36" t="s">
        <v>35</v>
      </c>
      <c r="C15" s="59" t="s">
        <v>59</v>
      </c>
      <c r="D15" s="37"/>
    </row>
    <row r="16" spans="1:12" s="36" customFormat="1" ht="16.5" customHeight="1">
      <c r="C16" s="36" t="s">
        <v>58</v>
      </c>
    </row>
    <row r="17" spans="1:31" s="36" customFormat="1" ht="16.5" customHeight="1">
      <c r="C17" s="36" t="s">
        <v>300</v>
      </c>
    </row>
    <row r="18" spans="1:31" s="36" customFormat="1" ht="16.5" customHeight="1">
      <c r="A18" s="36" t="s">
        <v>53</v>
      </c>
      <c r="C18" s="49" t="s">
        <v>330</v>
      </c>
    </row>
    <row r="19" spans="1:31" s="36" customFormat="1" ht="16.5" customHeight="1">
      <c r="A19" s="36" t="s">
        <v>54</v>
      </c>
      <c r="C19" s="113" t="s">
        <v>110</v>
      </c>
    </row>
    <row r="20" spans="1:31" s="36" customFormat="1" ht="16.5" customHeight="1">
      <c r="A20" s="36" t="s">
        <v>36</v>
      </c>
      <c r="C20" s="36" t="s">
        <v>70</v>
      </c>
    </row>
    <row r="21" spans="1:31" s="36" customFormat="1" ht="16.5" customHeight="1">
      <c r="A21" s="36" t="s">
        <v>37</v>
      </c>
      <c r="C21" s="36" t="s">
        <v>38</v>
      </c>
      <c r="L21" s="539">
        <v>0.58320000000000005</v>
      </c>
      <c r="M21" s="540"/>
      <c r="N21" s="540"/>
      <c r="O21" s="540"/>
      <c r="P21" s="541"/>
    </row>
    <row r="22" spans="1:31" s="320" customFormat="1" ht="28.5" customHeight="1" thickBot="1">
      <c r="A22" s="538" t="s">
        <v>74</v>
      </c>
      <c r="B22" s="538"/>
      <c r="C22" s="538"/>
    </row>
    <row r="23" spans="1:31" s="36" customFormat="1" ht="18" customHeight="1">
      <c r="A23" s="382" t="s">
        <v>39</v>
      </c>
      <c r="B23" s="532" t="s">
        <v>40</v>
      </c>
      <c r="C23" s="533"/>
      <c r="D23" s="383" t="s">
        <v>41</v>
      </c>
      <c r="E23" s="383" t="s">
        <v>42</v>
      </c>
      <c r="F23" s="383" t="s">
        <v>43</v>
      </c>
      <c r="G23" s="532" t="s">
        <v>25</v>
      </c>
      <c r="H23" s="533"/>
      <c r="I23" s="534"/>
      <c r="J23" s="535" t="s">
        <v>26</v>
      </c>
      <c r="K23" s="536"/>
      <c r="L23" s="91"/>
      <c r="M23" s="96"/>
      <c r="P23" s="37"/>
      <c r="Q23" s="37"/>
      <c r="R23" s="52"/>
      <c r="S23" s="57"/>
      <c r="T23" s="52"/>
      <c r="U23" s="42" t="s">
        <v>318</v>
      </c>
      <c r="V23" s="42" t="s">
        <v>317</v>
      </c>
      <c r="W23" s="42" t="s">
        <v>316</v>
      </c>
      <c r="X23" s="428" t="s">
        <v>342</v>
      </c>
      <c r="Y23" s="428" t="s">
        <v>343</v>
      </c>
      <c r="Z23" s="428" t="s">
        <v>344</v>
      </c>
      <c r="AA23" s="428" t="s">
        <v>345</v>
      </c>
      <c r="AB23" s="428" t="s">
        <v>97</v>
      </c>
      <c r="AC23" s="428" t="s">
        <v>346</v>
      </c>
      <c r="AD23" s="428" t="s">
        <v>347</v>
      </c>
      <c r="AE23" s="428" t="s">
        <v>348</v>
      </c>
    </row>
    <row r="24" spans="1:31" s="52" customFormat="1" ht="18.600000000000001" customHeight="1">
      <c r="A24" s="384">
        <v>1</v>
      </c>
      <c r="B24" s="523" t="s">
        <v>56</v>
      </c>
      <c r="C24" s="524"/>
      <c r="D24" s="65" t="s">
        <v>100</v>
      </c>
      <c r="E24" s="385">
        <f>VLOOKUP(D24,'INVOICE 02'!F26:H55,3,0)</f>
        <v>2592</v>
      </c>
      <c r="F24" s="386" t="s">
        <v>18</v>
      </c>
      <c r="G24" s="517">
        <f>+U24-V24</f>
        <v>9.0171848135566908</v>
      </c>
      <c r="H24" s="518"/>
      <c r="I24" s="519"/>
      <c r="J24" s="520">
        <f>ROUND(E24*G24,2)</f>
        <v>23372.54</v>
      </c>
      <c r="K24" s="521"/>
      <c r="L24" s="182" t="str">
        <f>+D24</f>
        <v>FZA1-21-101</v>
      </c>
      <c r="M24" s="183"/>
      <c r="N24" s="52" t="s">
        <v>95</v>
      </c>
      <c r="P24" s="184">
        <v>0.9081111111111112</v>
      </c>
      <c r="Q24" s="185" t="s">
        <v>118</v>
      </c>
      <c r="R24" s="184">
        <v>8.7952222222222236</v>
      </c>
      <c r="S24" s="186">
        <f>ROUND(R24,2)</f>
        <v>8.8000000000000007</v>
      </c>
      <c r="T24" s="186"/>
      <c r="U24" s="52">
        <v>9.3660999999999994</v>
      </c>
      <c r="V24" s="187">
        <f>+W24/23000</f>
        <v>0.34891518644330805</v>
      </c>
      <c r="W24" s="372">
        <v>8025.0492881960845</v>
      </c>
      <c r="X24" s="426">
        <v>1</v>
      </c>
      <c r="Y24" s="426">
        <f>VLOOKUP(D24,[37]Sheet1!$A$16:$B$42,2,0)</f>
        <v>87084092</v>
      </c>
      <c r="Z24" s="427" t="str">
        <f>CONCATENATE(B24," / ",D24)</f>
        <v>BODY-CONT SOL / FZA1-21-101</v>
      </c>
      <c r="AA24" s="426">
        <v>2592</v>
      </c>
      <c r="AB24" s="426">
        <v>4402.72</v>
      </c>
      <c r="AC24" s="426" t="str">
        <f>VLOOKUP(D24,[38]Sheet1!$A$1:$C$12,3,0)</f>
        <v>54.6%</v>
      </c>
      <c r="AD24" s="426">
        <v>12</v>
      </c>
      <c r="AE24" s="426">
        <v>23372.54</v>
      </c>
    </row>
    <row r="25" spans="1:31" s="188" customFormat="1" ht="18.600000000000001" customHeight="1">
      <c r="A25" s="384">
        <v>2</v>
      </c>
      <c r="B25" s="523" t="s">
        <v>55</v>
      </c>
      <c r="C25" s="524"/>
      <c r="D25" s="65" t="s">
        <v>101</v>
      </c>
      <c r="E25" s="385">
        <f>VLOOKUP(D25,'INVOICE 02'!F27:H56,3,0)</f>
        <v>2079</v>
      </c>
      <c r="F25" s="386" t="s">
        <v>18</v>
      </c>
      <c r="G25" s="517">
        <f t="shared" ref="G25:G53" si="0">+U25-V25</f>
        <v>9.1658191592321714</v>
      </c>
      <c r="H25" s="518"/>
      <c r="I25" s="519"/>
      <c r="J25" s="520">
        <f t="shared" ref="J25:J53" si="1">ROUND(E25*G25,2)</f>
        <v>19055.740000000002</v>
      </c>
      <c r="K25" s="521"/>
      <c r="L25" s="182" t="str">
        <f t="shared" ref="L25:L35" si="2">+D25</f>
        <v>FZA1-21-111</v>
      </c>
      <c r="M25"/>
      <c r="N25" s="182" t="s">
        <v>83</v>
      </c>
      <c r="O25"/>
      <c r="P25" s="184">
        <v>0.60211111111111104</v>
      </c>
      <c r="Q25" s="185" t="s">
        <v>119</v>
      </c>
      <c r="R25" s="184">
        <v>8.7281444444444443</v>
      </c>
      <c r="S25" s="186">
        <f t="shared" ref="S25:S46" si="3">ROUND(R25,2)</f>
        <v>8.73</v>
      </c>
      <c r="T25" s="186"/>
      <c r="U25" s="52">
        <v>9.3584999999999994</v>
      </c>
      <c r="V25" s="187">
        <f t="shared" ref="V25:V52" si="4">+W25/23000</f>
        <v>0.19268084076782882</v>
      </c>
      <c r="W25" s="372">
        <v>4431.6593376600631</v>
      </c>
      <c r="X25" s="426">
        <v>2</v>
      </c>
      <c r="Y25" s="426">
        <f>VLOOKUP(D25,[37]Sheet1!$A$16:$B$42,2,0)</f>
        <v>87084092</v>
      </c>
      <c r="Z25" s="427" t="str">
        <f t="shared" ref="Z25:Z53" si="5">CONCATENATE(B25," / ",D25)</f>
        <v>BODY-MAIN CONT / FZA1-21-111</v>
      </c>
      <c r="AA25" s="426">
        <v>2079</v>
      </c>
      <c r="AB25" s="426">
        <v>3583.37</v>
      </c>
      <c r="AC25" s="426" t="str">
        <f>VLOOKUP(D25,[38]Sheet1!$A$1:$C$12,3,0)</f>
        <v>52.21%</v>
      </c>
      <c r="AD25" s="426">
        <v>7</v>
      </c>
      <c r="AE25" s="426">
        <v>19055.740000000002</v>
      </c>
    </row>
    <row r="26" spans="1:31" s="188" customFormat="1" ht="18.600000000000001" customHeight="1">
      <c r="A26" s="384">
        <v>3</v>
      </c>
      <c r="B26" s="523" t="s">
        <v>57</v>
      </c>
      <c r="C26" s="524"/>
      <c r="D26" s="65" t="s">
        <v>102</v>
      </c>
      <c r="E26" s="385">
        <f>VLOOKUP(D26,'INVOICE 02'!F28:H57,3,0)</f>
        <v>2268</v>
      </c>
      <c r="F26" s="386" t="s">
        <v>18</v>
      </c>
      <c r="G26" s="517">
        <f t="shared" si="0"/>
        <v>8.5388914564097878</v>
      </c>
      <c r="H26" s="518"/>
      <c r="I26" s="519"/>
      <c r="J26" s="520">
        <f t="shared" si="1"/>
        <v>19366.21</v>
      </c>
      <c r="K26" s="521"/>
      <c r="L26" s="182" t="str">
        <f t="shared" si="2"/>
        <v>FZA1-21-119</v>
      </c>
      <c r="M26"/>
      <c r="N26" s="189" t="s">
        <v>84</v>
      </c>
      <c r="O26"/>
      <c r="P26" s="184">
        <v>0.72311111111111104</v>
      </c>
      <c r="Q26" s="185" t="s">
        <v>102</v>
      </c>
      <c r="R26" s="184">
        <v>8.2778333333333336</v>
      </c>
      <c r="S26" s="186">
        <f t="shared" si="3"/>
        <v>8.2799999999999994</v>
      </c>
      <c r="T26" s="186"/>
      <c r="U26" s="52">
        <v>8.7934999999999999</v>
      </c>
      <c r="V26" s="187">
        <f t="shared" si="4"/>
        <v>0.25460854359021184</v>
      </c>
      <c r="W26" s="372">
        <v>5855.9965025748725</v>
      </c>
      <c r="X26" s="426">
        <v>3</v>
      </c>
      <c r="Y26" s="426">
        <f>VLOOKUP(D26,[37]Sheet1!$A$16:$B$42,2,0)</f>
        <v>87084092</v>
      </c>
      <c r="Z26" s="427" t="str">
        <f t="shared" si="5"/>
        <v>BODY-CONT UPPER / FZA1-21-119</v>
      </c>
      <c r="AA26" s="426">
        <v>2268</v>
      </c>
      <c r="AB26" s="426">
        <v>3369.61</v>
      </c>
      <c r="AC26" s="426" t="str">
        <f>VLOOKUP(D26,[38]Sheet1!$A$1:$C$12,3,0)</f>
        <v>56.14%</v>
      </c>
      <c r="AD26" s="426">
        <v>7</v>
      </c>
      <c r="AE26" s="426">
        <v>19366.21</v>
      </c>
    </row>
    <row r="27" spans="1:31" s="52" customFormat="1" ht="18.600000000000001" customHeight="1">
      <c r="A27" s="384">
        <v>4</v>
      </c>
      <c r="B27" s="523" t="s">
        <v>67</v>
      </c>
      <c r="C27" s="524"/>
      <c r="D27" s="65" t="s">
        <v>103</v>
      </c>
      <c r="E27" s="385">
        <f>VLOOKUP(D27,'INVOICE 02'!F29:H58,3,0)</f>
        <v>6720</v>
      </c>
      <c r="F27" s="386" t="s">
        <v>18</v>
      </c>
      <c r="G27" s="517">
        <f t="shared" si="0"/>
        <v>5.3717628926206293</v>
      </c>
      <c r="H27" s="518"/>
      <c r="I27" s="519"/>
      <c r="J27" s="520">
        <f t="shared" si="1"/>
        <v>36098.25</v>
      </c>
      <c r="K27" s="521"/>
      <c r="L27" s="182" t="str">
        <f t="shared" si="2"/>
        <v>FZA1-19-3P3</v>
      </c>
      <c r="M27"/>
      <c r="N27" s="189" t="s">
        <v>85</v>
      </c>
      <c r="O27"/>
      <c r="P27" s="184">
        <v>0.56955555555555548</v>
      </c>
      <c r="Q27" s="185" t="s">
        <v>103</v>
      </c>
      <c r="R27" s="184">
        <v>5.4357444444444445</v>
      </c>
      <c r="S27" s="186">
        <f t="shared" si="3"/>
        <v>5.44</v>
      </c>
      <c r="T27" s="186"/>
      <c r="U27" s="52">
        <v>5.4486999999999997</v>
      </c>
      <c r="V27" s="187">
        <f t="shared" si="4"/>
        <v>7.6937107379370401E-2</v>
      </c>
      <c r="W27" s="372">
        <v>1769.5534697255193</v>
      </c>
      <c r="X27" s="426">
        <v>4</v>
      </c>
      <c r="Y27" s="426">
        <f>VLOOKUP(D27,[37]Sheet1!$A$16:$B$42,2,0)</f>
        <v>87084092</v>
      </c>
      <c r="Z27" s="427" t="str">
        <f t="shared" si="5"/>
        <v>HSG-BRAKE / FZA1-19-3P3</v>
      </c>
      <c r="AA27" s="426">
        <v>6720</v>
      </c>
      <c r="AB27" s="426">
        <v>2986.9</v>
      </c>
      <c r="AC27" s="426" t="str">
        <f>VLOOKUP(D27,[38]Sheet1!$A$1:$C$12,3,0)</f>
        <v>80.61%</v>
      </c>
      <c r="AD27" s="426">
        <v>14</v>
      </c>
      <c r="AE27" s="426">
        <v>36098.25</v>
      </c>
    </row>
    <row r="28" spans="1:31" s="188" customFormat="1" ht="18.600000000000001" hidden="1" customHeight="1">
      <c r="A28" s="384"/>
      <c r="B28" s="523" t="s">
        <v>68</v>
      </c>
      <c r="C28" s="524"/>
      <c r="D28" s="65" t="s">
        <v>140</v>
      </c>
      <c r="E28" s="385">
        <f>VLOOKUP(D28,'INVOICE 02'!F30:H59,3,0)</f>
        <v>0</v>
      </c>
      <c r="F28" s="386" t="s">
        <v>18</v>
      </c>
      <c r="G28" s="517">
        <f t="shared" si="0"/>
        <v>-0.72696706494684782</v>
      </c>
      <c r="H28" s="518"/>
      <c r="I28" s="519"/>
      <c r="J28" s="520">
        <f t="shared" si="1"/>
        <v>0</v>
      </c>
      <c r="K28" s="521"/>
      <c r="L28" s="182" t="str">
        <f t="shared" si="2"/>
        <v>FZA1-19-4JYA</v>
      </c>
      <c r="M28"/>
      <c r="N28" s="182" t="s">
        <v>88</v>
      </c>
      <c r="O28"/>
      <c r="P28" s="184">
        <v>2.2865555555555557</v>
      </c>
      <c r="Q28" s="185" t="s">
        <v>86</v>
      </c>
      <c r="R28" s="184">
        <v>19.831055555555555</v>
      </c>
      <c r="S28" s="186">
        <f t="shared" si="3"/>
        <v>19.829999999999998</v>
      </c>
      <c r="T28" s="186"/>
      <c r="U28" s="52">
        <v>0</v>
      </c>
      <c r="V28" s="187">
        <f t="shared" si="4"/>
        <v>0.72696706494684782</v>
      </c>
      <c r="W28" s="372">
        <v>16720.242493777499</v>
      </c>
      <c r="X28" s="426"/>
      <c r="Y28" s="426" t="e">
        <f>VLOOKUP(D28,[37]Sheet1!$A$16:$B$42,2,0)</f>
        <v>#N/A</v>
      </c>
      <c r="Z28" s="427" t="str">
        <f t="shared" si="5"/>
        <v>COVER and SLEEVE ASSY / FZA1-19-4JYA</v>
      </c>
      <c r="AA28" s="426">
        <v>0</v>
      </c>
      <c r="AB28" s="426"/>
      <c r="AC28" s="426" t="e">
        <f>VLOOKUP(D28,[38]Sheet1!$A$1:$C$12,3,0)</f>
        <v>#N/A</v>
      </c>
      <c r="AD28" s="426">
        <v>0</v>
      </c>
      <c r="AE28" s="426">
        <v>0</v>
      </c>
    </row>
    <row r="29" spans="1:31" s="188" customFormat="1" ht="18.600000000000001" customHeight="1">
      <c r="A29" s="384">
        <v>5</v>
      </c>
      <c r="B29" s="523" t="s">
        <v>68</v>
      </c>
      <c r="C29" s="524"/>
      <c r="D29" s="65" t="s">
        <v>141</v>
      </c>
      <c r="E29" s="385">
        <f>VLOOKUP(D29,'INVOICE 02'!F31:H60,3,0)</f>
        <v>2187</v>
      </c>
      <c r="F29" s="386" t="s">
        <v>18</v>
      </c>
      <c r="G29" s="517">
        <f t="shared" si="0"/>
        <v>20.366759157424394</v>
      </c>
      <c r="H29" s="518"/>
      <c r="I29" s="519"/>
      <c r="J29" s="520">
        <f t="shared" si="1"/>
        <v>44542.1</v>
      </c>
      <c r="K29" s="521"/>
      <c r="L29" s="182" t="str">
        <f t="shared" si="2"/>
        <v>FZA2-19-4JYA</v>
      </c>
      <c r="M29"/>
      <c r="N29" s="189" t="s">
        <v>86</v>
      </c>
      <c r="O29"/>
      <c r="P29" s="184">
        <v>2.2865555555555557</v>
      </c>
      <c r="Q29" s="185" t="s">
        <v>87</v>
      </c>
      <c r="R29" s="184">
        <v>20.824644444444445</v>
      </c>
      <c r="S29" s="186">
        <f t="shared" si="3"/>
        <v>20.82</v>
      </c>
      <c r="T29" s="186"/>
      <c r="U29" s="52">
        <v>21.066199999999998</v>
      </c>
      <c r="V29" s="187">
        <f t="shared" si="4"/>
        <v>0.69944084257560546</v>
      </c>
      <c r="W29" s="372">
        <v>16087.139379238926</v>
      </c>
      <c r="X29" s="426">
        <v>5</v>
      </c>
      <c r="Y29" s="426">
        <f>VLOOKUP(D29,[37]Sheet1!$A$16:$B$42,2,0)</f>
        <v>87084092</v>
      </c>
      <c r="Z29" s="427" t="str">
        <f t="shared" si="5"/>
        <v>COVER and SLEEVE ASSY / FZA2-19-4JYA</v>
      </c>
      <c r="AA29" s="426">
        <v>2187</v>
      </c>
      <c r="AB29" s="426">
        <v>6542.51</v>
      </c>
      <c r="AC29" s="426" t="str">
        <f>VLOOKUP(D29,[38]Sheet1!$A$1:$C$12,3,0)</f>
        <v>60.58%</v>
      </c>
      <c r="AD29" s="426">
        <v>27</v>
      </c>
      <c r="AE29" s="426">
        <v>44542.1</v>
      </c>
    </row>
    <row r="30" spans="1:31" s="188" customFormat="1" ht="18.600000000000001" customHeight="1">
      <c r="A30" s="384">
        <v>6</v>
      </c>
      <c r="B30" s="523" t="s">
        <v>56</v>
      </c>
      <c r="C30" s="524"/>
      <c r="D30" s="65" t="s">
        <v>117</v>
      </c>
      <c r="E30" s="385">
        <f>VLOOKUP(D30,'INVOICE 02'!F32:H61,3,0)</f>
        <v>1458</v>
      </c>
      <c r="F30" s="386" t="s">
        <v>18</v>
      </c>
      <c r="G30" s="517">
        <f t="shared" si="0"/>
        <v>8.5361154489091859</v>
      </c>
      <c r="H30" s="518"/>
      <c r="I30" s="519"/>
      <c r="J30" s="520">
        <f t="shared" si="1"/>
        <v>12445.66</v>
      </c>
      <c r="K30" s="521"/>
      <c r="L30" s="182" t="str">
        <f t="shared" si="2"/>
        <v>FZB1-21-101</v>
      </c>
      <c r="M30"/>
      <c r="N30" s="189"/>
      <c r="O30"/>
      <c r="P30" s="184"/>
      <c r="Q30" s="185"/>
      <c r="R30" s="184"/>
      <c r="S30" s="186">
        <f t="shared" si="3"/>
        <v>0</v>
      </c>
      <c r="T30" s="186"/>
      <c r="U30" s="52">
        <v>8.9330999999999996</v>
      </c>
      <c r="V30" s="187">
        <f t="shared" si="4"/>
        <v>0.3969845510908131</v>
      </c>
      <c r="W30" s="372">
        <v>9130.6446750887008</v>
      </c>
      <c r="X30" s="426">
        <v>6</v>
      </c>
      <c r="Y30" s="426">
        <f>VLOOKUP(D30,[37]Sheet1!$A$16:$B$42,2,0)</f>
        <v>87084092</v>
      </c>
      <c r="Z30" s="427" t="str">
        <f t="shared" si="5"/>
        <v>BODY-CONT SOL / FZB1-21-101</v>
      </c>
      <c r="AA30" s="426">
        <v>1458</v>
      </c>
      <c r="AB30" s="426">
        <v>2250.61</v>
      </c>
      <c r="AC30" s="426" t="str">
        <f>VLOOKUP(D30,[38]Sheet1!$A$1:$C$12,3,0)</f>
        <v>57.17%</v>
      </c>
      <c r="AD30" s="426">
        <v>6</v>
      </c>
      <c r="AE30" s="426">
        <v>12445.66</v>
      </c>
    </row>
    <row r="31" spans="1:31" s="188" customFormat="1" ht="18.600000000000001" customHeight="1">
      <c r="A31" s="384">
        <v>7</v>
      </c>
      <c r="B31" s="523" t="s">
        <v>55</v>
      </c>
      <c r="C31" s="524"/>
      <c r="D31" s="65" t="s">
        <v>123</v>
      </c>
      <c r="E31" s="385">
        <f>VLOOKUP(D31,'INVOICE 02'!F33:H62,3,0)</f>
        <v>1890</v>
      </c>
      <c r="F31" s="386" t="s">
        <v>18</v>
      </c>
      <c r="G31" s="517">
        <f t="shared" si="0"/>
        <v>8.9115435234858076</v>
      </c>
      <c r="H31" s="518"/>
      <c r="I31" s="519"/>
      <c r="J31" s="520">
        <f t="shared" si="1"/>
        <v>16842.82</v>
      </c>
      <c r="K31" s="521"/>
      <c r="L31" s="182" t="str">
        <f t="shared" si="2"/>
        <v>FZB1-21-111</v>
      </c>
      <c r="M31"/>
      <c r="N31" s="189"/>
      <c r="O31"/>
      <c r="P31" s="184">
        <v>0.9081111111111112</v>
      </c>
      <c r="Q31" s="185" t="s">
        <v>117</v>
      </c>
      <c r="R31" s="184">
        <v>8.3620111111111122</v>
      </c>
      <c r="S31" s="186">
        <f t="shared" si="3"/>
        <v>8.36</v>
      </c>
      <c r="T31" s="186"/>
      <c r="U31" s="52">
        <v>9.0531000000000006</v>
      </c>
      <c r="V31" s="187">
        <f t="shared" si="4"/>
        <v>0.14155647651419245</v>
      </c>
      <c r="W31" s="372">
        <v>3255.7989598264262</v>
      </c>
      <c r="X31" s="426">
        <v>7</v>
      </c>
      <c r="Y31" s="426">
        <f>VLOOKUP(D31,[37]Sheet1!$A$16:$B$42,2,0)</f>
        <v>87084092</v>
      </c>
      <c r="Z31" s="427" t="str">
        <f t="shared" si="5"/>
        <v>BODY-MAIN CONT / FZB1-21-111</v>
      </c>
      <c r="AA31" s="426">
        <v>1890</v>
      </c>
      <c r="AB31" s="426">
        <v>3199.51</v>
      </c>
      <c r="AC31" s="426" t="str">
        <f>VLOOKUP(D31,[38]Sheet1!$A$1:$C$12,3,0)</f>
        <v>52.48%</v>
      </c>
      <c r="AD31" s="426">
        <v>7</v>
      </c>
      <c r="AE31" s="426">
        <v>16842.82</v>
      </c>
    </row>
    <row r="32" spans="1:31" s="188" customFormat="1" ht="18.600000000000001" customHeight="1">
      <c r="A32" s="384">
        <v>8</v>
      </c>
      <c r="B32" s="523" t="s">
        <v>57</v>
      </c>
      <c r="C32" s="524"/>
      <c r="D32" s="65" t="s">
        <v>116</v>
      </c>
      <c r="E32" s="385">
        <f>VLOOKUP(D32,'INVOICE 02'!F34:H63,3,0)</f>
        <v>918</v>
      </c>
      <c r="F32" s="386" t="s">
        <v>18</v>
      </c>
      <c r="G32" s="517">
        <f t="shared" si="0"/>
        <v>4.5130211482081419</v>
      </c>
      <c r="H32" s="518"/>
      <c r="I32" s="519"/>
      <c r="J32" s="520">
        <f t="shared" si="1"/>
        <v>4142.95</v>
      </c>
      <c r="K32" s="521"/>
      <c r="L32" s="182" t="str">
        <f t="shared" si="2"/>
        <v>FZB1-21-119</v>
      </c>
      <c r="M32"/>
      <c r="N32" s="189"/>
      <c r="O32"/>
      <c r="P32" s="184">
        <v>0.60211111111111104</v>
      </c>
      <c r="Q32" s="185" t="s">
        <v>120</v>
      </c>
      <c r="R32" s="184">
        <v>8.3559955555555554</v>
      </c>
      <c r="S32" s="186">
        <f t="shared" si="3"/>
        <v>8.36</v>
      </c>
      <c r="T32" s="186"/>
      <c r="U32" s="52">
        <v>5.0430999999999999</v>
      </c>
      <c r="V32" s="187">
        <f t="shared" si="4"/>
        <v>0.53007885179185799</v>
      </c>
      <c r="W32" s="372">
        <v>12191.813591212733</v>
      </c>
      <c r="X32" s="426">
        <v>8</v>
      </c>
      <c r="Y32" s="426">
        <f>VLOOKUP(D32,[37]Sheet1!$A$16:$B$42,2,0)</f>
        <v>87084092</v>
      </c>
      <c r="Z32" s="427" t="str">
        <f t="shared" si="5"/>
        <v>BODY-CONT UPPER / FZB1-21-119</v>
      </c>
      <c r="AA32" s="426">
        <v>918</v>
      </c>
      <c r="AB32" s="426">
        <v>504.48</v>
      </c>
      <c r="AC32" s="426" t="str">
        <f>VLOOKUP(D32,[38]Sheet1!$A$1:$C$12,3,0)</f>
        <v>69.11%</v>
      </c>
      <c r="AD32" s="426">
        <v>1</v>
      </c>
      <c r="AE32" s="426">
        <v>4142.95</v>
      </c>
    </row>
    <row r="33" spans="1:31" s="188" customFormat="1" ht="18.600000000000001" customHeight="1">
      <c r="A33" s="384">
        <v>9</v>
      </c>
      <c r="B33" s="523" t="s">
        <v>67</v>
      </c>
      <c r="C33" s="524"/>
      <c r="D33" s="65" t="s">
        <v>106</v>
      </c>
      <c r="E33" s="385">
        <f>VLOOKUP(D33,'INVOICE 02'!F35:H64,3,0)</f>
        <v>1920</v>
      </c>
      <c r="F33" s="386" t="s">
        <v>18</v>
      </c>
      <c r="G33" s="517">
        <f t="shared" si="0"/>
        <v>5.7516550839249767</v>
      </c>
      <c r="H33" s="518"/>
      <c r="I33" s="519"/>
      <c r="J33" s="520">
        <f t="shared" si="1"/>
        <v>11043.18</v>
      </c>
      <c r="K33" s="521"/>
      <c r="L33" s="182" t="str">
        <f t="shared" si="2"/>
        <v>FZA4-19-3P3</v>
      </c>
      <c r="M33"/>
      <c r="N33" s="189"/>
      <c r="O33"/>
      <c r="P33" s="184">
        <v>0.72311111111111104</v>
      </c>
      <c r="Q33" s="185" t="s">
        <v>121</v>
      </c>
      <c r="R33" s="184">
        <v>4.846998888888888</v>
      </c>
      <c r="S33" s="186">
        <f t="shared" si="3"/>
        <v>4.8499999999999996</v>
      </c>
      <c r="T33" s="186"/>
      <c r="U33" s="52">
        <v>5.8293999999999997</v>
      </c>
      <c r="V33" s="187">
        <f t="shared" si="4"/>
        <v>7.7744916075022555E-2</v>
      </c>
      <c r="W33" s="372">
        <v>1788.1330697255189</v>
      </c>
      <c r="X33" s="426">
        <v>9</v>
      </c>
      <c r="Y33" s="426">
        <f>VLOOKUP(D33,[37]Sheet1!$A$16:$B$42,2,0)</f>
        <v>87084092</v>
      </c>
      <c r="Z33" s="427" t="str">
        <f t="shared" si="5"/>
        <v>HSG-BRAKE / FZA4-19-3P3</v>
      </c>
      <c r="AA33" s="426">
        <v>1920</v>
      </c>
      <c r="AB33" s="426">
        <v>853.4</v>
      </c>
      <c r="AC33" s="426" t="str">
        <f>VLOOKUP(D33,[38]Sheet1!$A$1:$C$12,3,0)</f>
        <v>86.43%</v>
      </c>
      <c r="AD33" s="426">
        <v>4</v>
      </c>
      <c r="AE33" s="426">
        <v>11043.18</v>
      </c>
    </row>
    <row r="34" spans="1:31" s="52" customFormat="1" ht="18.600000000000001" hidden="1" customHeight="1">
      <c r="A34" s="384"/>
      <c r="B34" s="523" t="s">
        <v>68</v>
      </c>
      <c r="C34" s="524"/>
      <c r="D34" s="65" t="s">
        <v>146</v>
      </c>
      <c r="E34" s="385">
        <f>VLOOKUP(D34,'INVOICE 02'!F36:H65,3,0)</f>
        <v>0</v>
      </c>
      <c r="F34" s="386" t="s">
        <v>18</v>
      </c>
      <c r="G34" s="517">
        <f t="shared" si="0"/>
        <v>0</v>
      </c>
      <c r="H34" s="518"/>
      <c r="I34" s="519"/>
      <c r="J34" s="520">
        <f t="shared" si="1"/>
        <v>0</v>
      </c>
      <c r="K34" s="521"/>
      <c r="L34" s="182" t="str">
        <f t="shared" si="2"/>
        <v>FZA4-19-4JYA</v>
      </c>
      <c r="M34"/>
      <c r="N34" s="189" t="s">
        <v>85</v>
      </c>
      <c r="O34"/>
      <c r="P34" s="184">
        <v>0.56955555555555548</v>
      </c>
      <c r="Q34" s="185" t="s">
        <v>122</v>
      </c>
      <c r="R34" s="184">
        <v>5.7850022222222224</v>
      </c>
      <c r="S34" s="186">
        <f t="shared" si="3"/>
        <v>5.79</v>
      </c>
      <c r="T34" s="186"/>
      <c r="U34" s="52">
        <v>0</v>
      </c>
      <c r="V34" s="187">
        <f t="shared" si="4"/>
        <v>0</v>
      </c>
      <c r="W34" s="372"/>
      <c r="X34" s="426"/>
      <c r="Y34" s="426" t="e">
        <f>VLOOKUP(D34,[37]Sheet1!$A$16:$B$42,2,0)</f>
        <v>#N/A</v>
      </c>
      <c r="Z34" s="427" t="str">
        <f t="shared" si="5"/>
        <v>COVER and SLEEVE ASSY / FZA4-19-4JYA</v>
      </c>
      <c r="AA34" s="426">
        <v>0</v>
      </c>
      <c r="AB34" s="426">
        <v>0</v>
      </c>
      <c r="AC34" s="426" t="e">
        <f>VLOOKUP(D34,[38]Sheet1!$A$1:$C$12,3,0)</f>
        <v>#N/A</v>
      </c>
      <c r="AD34" s="426">
        <v>0</v>
      </c>
      <c r="AE34" s="426">
        <v>0</v>
      </c>
    </row>
    <row r="35" spans="1:31" s="52" customFormat="1" ht="18.600000000000001" customHeight="1">
      <c r="A35" s="384">
        <v>10</v>
      </c>
      <c r="B35" s="523" t="s">
        <v>68</v>
      </c>
      <c r="C35" s="524"/>
      <c r="D35" s="65" t="s">
        <v>241</v>
      </c>
      <c r="E35" s="385">
        <f>VLOOKUP(D35,'INVOICE 02'!F37:H66,3,0)</f>
        <v>405</v>
      </c>
      <c r="F35" s="386" t="s">
        <v>18</v>
      </c>
      <c r="G35" s="517">
        <f t="shared" si="0"/>
        <v>20.229065256251438</v>
      </c>
      <c r="H35" s="518"/>
      <c r="I35" s="519"/>
      <c r="J35" s="520">
        <f t="shared" si="1"/>
        <v>8192.77</v>
      </c>
      <c r="K35" s="521"/>
      <c r="L35" s="182" t="str">
        <f t="shared" si="2"/>
        <v>FZA4-19-4JYC</v>
      </c>
      <c r="M35"/>
      <c r="N35" s="189"/>
      <c r="O35"/>
      <c r="P35" s="184"/>
      <c r="Q35" s="185"/>
      <c r="R35" s="184"/>
      <c r="S35" s="186"/>
      <c r="T35" s="186"/>
      <c r="U35" s="52">
        <v>20.982299999999999</v>
      </c>
      <c r="V35" s="187">
        <f t="shared" si="4"/>
        <v>0.75323474374855881</v>
      </c>
      <c r="W35" s="372">
        <v>17324.399106216853</v>
      </c>
      <c r="X35" s="426">
        <v>10</v>
      </c>
      <c r="Y35" s="426">
        <f>VLOOKUP(D35,[37]Sheet1!$A$16:$B$42,2,0)</f>
        <v>87084092</v>
      </c>
      <c r="Z35" s="427" t="str">
        <f t="shared" si="5"/>
        <v>COVER and SLEEVE ASSY / FZA4-19-4JYC</v>
      </c>
      <c r="AA35" s="426">
        <v>405</v>
      </c>
      <c r="AB35" s="426">
        <v>1000.84</v>
      </c>
      <c r="AC35" s="426" t="str">
        <f>VLOOKUP(D35,[38]Sheet1!$A$1:$C$12,3,0)</f>
        <v>64.59%</v>
      </c>
      <c r="AD35" s="426">
        <v>5</v>
      </c>
      <c r="AE35" s="426">
        <v>8192.77</v>
      </c>
    </row>
    <row r="36" spans="1:31" s="52" customFormat="1" ht="18.600000000000001" customHeight="1">
      <c r="A36" s="384">
        <v>11</v>
      </c>
      <c r="B36" s="523" t="s">
        <v>68</v>
      </c>
      <c r="C36" s="524"/>
      <c r="D36" s="65" t="s">
        <v>242</v>
      </c>
      <c r="E36" s="385">
        <f>VLOOKUP(D36,'INVOICE 02'!F38:H67,3,0)</f>
        <v>1053</v>
      </c>
      <c r="F36" s="386" t="s">
        <v>18</v>
      </c>
      <c r="G36" s="517">
        <f t="shared" si="0"/>
        <v>19.916641329691888</v>
      </c>
      <c r="H36" s="518"/>
      <c r="I36" s="519"/>
      <c r="J36" s="520">
        <f t="shared" si="1"/>
        <v>20972.22</v>
      </c>
      <c r="K36" s="521"/>
      <c r="L36" s="182" t="str">
        <f>+D36</f>
        <v>FZA5-19-4JYC</v>
      </c>
      <c r="M36"/>
      <c r="N36" s="189"/>
      <c r="O36"/>
      <c r="P36" s="184">
        <v>2.2865555555555557</v>
      </c>
      <c r="Q36" s="185" t="s">
        <v>107</v>
      </c>
      <c r="R36" s="184">
        <v>20.068004444444444</v>
      </c>
      <c r="S36" s="186">
        <f>ROUND(R36,2)</f>
        <v>20.07</v>
      </c>
      <c r="T36" s="186"/>
      <c r="U36" s="52">
        <v>20.670300000000001</v>
      </c>
      <c r="V36" s="187">
        <f t="shared" si="4"/>
        <v>0.75365867030811184</v>
      </c>
      <c r="W36" s="372">
        <v>17334.149417086574</v>
      </c>
      <c r="X36" s="426">
        <v>11</v>
      </c>
      <c r="Y36" s="426">
        <f>VLOOKUP(D36,[37]Sheet1!$A$16:$B$42,2,0)</f>
        <v>87084092</v>
      </c>
      <c r="Z36" s="427" t="str">
        <f t="shared" si="5"/>
        <v>COVER and SLEEVE ASSY / FZA5-19-4JYC</v>
      </c>
      <c r="AA36" s="426">
        <v>1053</v>
      </c>
      <c r="AB36" s="426">
        <v>2598.6799999999998</v>
      </c>
      <c r="AC36" s="426" t="str">
        <f>VLOOKUP(D36,[38]Sheet1!$A$1:$C$12,3,0)</f>
        <v>66.2%</v>
      </c>
      <c r="AD36" s="426">
        <v>13</v>
      </c>
      <c r="AE36" s="426">
        <v>20972.22</v>
      </c>
    </row>
    <row r="37" spans="1:31" s="52" customFormat="1" ht="18.600000000000001" customHeight="1">
      <c r="A37" s="384">
        <v>12</v>
      </c>
      <c r="B37" s="523" t="s">
        <v>151</v>
      </c>
      <c r="C37" s="524"/>
      <c r="D37" s="65" t="s">
        <v>152</v>
      </c>
      <c r="E37" s="385">
        <f>VLOOKUP(D37,'INVOICE 02'!F39:H68,3,0)</f>
        <v>10560</v>
      </c>
      <c r="F37" s="386" t="s">
        <v>18</v>
      </c>
      <c r="G37" s="517">
        <f t="shared" si="0"/>
        <v>0.65775739130434785</v>
      </c>
      <c r="H37" s="518"/>
      <c r="I37" s="519"/>
      <c r="J37" s="520">
        <f t="shared" si="1"/>
        <v>6945.92</v>
      </c>
      <c r="K37" s="521"/>
      <c r="L37" s="190"/>
      <c r="N37" s="189" t="s">
        <v>87</v>
      </c>
      <c r="O37"/>
      <c r="P37" s="184">
        <v>2.2865555555555557</v>
      </c>
      <c r="Q37" s="185" t="s">
        <v>108</v>
      </c>
      <c r="R37" s="184">
        <v>20.193997777777778</v>
      </c>
      <c r="S37" s="186">
        <f>ROUND(R37,2)</f>
        <v>20.190000000000001</v>
      </c>
      <c r="T37" s="186"/>
      <c r="U37" s="52">
        <v>0.66610000000000003</v>
      </c>
      <c r="V37" s="187">
        <f t="shared" si="4"/>
        <v>8.3426086956521744E-3</v>
      </c>
      <c r="W37" s="372">
        <v>191.88000000000002</v>
      </c>
      <c r="X37" s="426">
        <v>12</v>
      </c>
      <c r="Y37" s="426">
        <f>VLOOKUP(D37,[37]Sheet1!$A$16:$B$42,2,0)</f>
        <v>84839095</v>
      </c>
      <c r="Z37" s="427" t="str">
        <f t="shared" si="5"/>
        <v>CAP-CAMSHAFT  / P301-10-141A</v>
      </c>
      <c r="AA37" s="426">
        <v>10560</v>
      </c>
      <c r="AB37" s="426">
        <v>514.25299999999993</v>
      </c>
      <c r="AC37" s="426" t="str">
        <f>VLOOKUP(D37,[38]Sheet1!$A$1:$C$24,3,0)</f>
        <v>81.02%</v>
      </c>
      <c r="AD37" s="426">
        <v>1</v>
      </c>
      <c r="AE37" s="426">
        <v>6945.92</v>
      </c>
    </row>
    <row r="38" spans="1:31" s="52" customFormat="1" ht="18.600000000000001" customHeight="1">
      <c r="A38" s="384">
        <v>13</v>
      </c>
      <c r="B38" s="523" t="s">
        <v>151</v>
      </c>
      <c r="C38" s="524"/>
      <c r="D38" s="65" t="s">
        <v>153</v>
      </c>
      <c r="E38" s="385">
        <f>VLOOKUP(D38,'INVOICE 02'!F40:H69,3,0)</f>
        <v>2880</v>
      </c>
      <c r="F38" s="386" t="s">
        <v>18</v>
      </c>
      <c r="G38" s="517">
        <f t="shared" si="0"/>
        <v>2.1266947826086957</v>
      </c>
      <c r="H38" s="518"/>
      <c r="I38" s="519"/>
      <c r="J38" s="520">
        <f t="shared" si="1"/>
        <v>6124.88</v>
      </c>
      <c r="K38" s="521"/>
      <c r="L38" s="190"/>
      <c r="T38" s="186"/>
      <c r="U38" s="52">
        <v>2.1387</v>
      </c>
      <c r="V38" s="187">
        <f t="shared" si="4"/>
        <v>1.200521739130435E-2</v>
      </c>
      <c r="W38" s="372">
        <v>276.12000000000006</v>
      </c>
      <c r="X38" s="426">
        <v>13</v>
      </c>
      <c r="Y38" s="426">
        <f>VLOOKUP(D38,[37]Sheet1!$A$16:$B$42,2,0)</f>
        <v>84839095</v>
      </c>
      <c r="Z38" s="427" t="str">
        <f t="shared" si="5"/>
        <v>CAP-CAMSHAFT  / P301-10-161</v>
      </c>
      <c r="AA38" s="426">
        <v>2880</v>
      </c>
      <c r="AB38" s="426">
        <v>362.57</v>
      </c>
      <c r="AC38" s="426" t="str">
        <f>VLOOKUP(D38,[38]Sheet1!$A$1:$C$24,3,0)</f>
        <v>85.78%</v>
      </c>
      <c r="AD38" s="426">
        <v>1</v>
      </c>
      <c r="AE38" s="426">
        <v>6124.88</v>
      </c>
    </row>
    <row r="39" spans="1:31" s="52" customFormat="1" ht="18.600000000000001" hidden="1" customHeight="1">
      <c r="A39" s="384"/>
      <c r="B39" s="523" t="s">
        <v>151</v>
      </c>
      <c r="C39" s="524"/>
      <c r="D39" s="65" t="s">
        <v>159</v>
      </c>
      <c r="E39" s="385">
        <f>VLOOKUP(D39,'INVOICE 02'!F41:H70,3,0)</f>
        <v>0</v>
      </c>
      <c r="F39" s="386" t="s">
        <v>18</v>
      </c>
      <c r="G39" s="517">
        <f t="shared" si="0"/>
        <v>5.1656130434782606</v>
      </c>
      <c r="H39" s="518"/>
      <c r="I39" s="519"/>
      <c r="J39" s="520">
        <f t="shared" si="1"/>
        <v>0</v>
      </c>
      <c r="K39" s="521"/>
      <c r="L39" s="190"/>
      <c r="T39" s="186"/>
      <c r="U39" s="52">
        <v>5.2408999999999999</v>
      </c>
      <c r="V39" s="187">
        <f t="shared" si="4"/>
        <v>7.528695652173914E-2</v>
      </c>
      <c r="W39" s="372">
        <v>1731.6000000000001</v>
      </c>
      <c r="X39" s="426"/>
      <c r="Y39" s="426">
        <f>VLOOKUP(D39,[37]Sheet1!$A$16:$B$42,2,0)</f>
        <v>84839095</v>
      </c>
      <c r="Z39" s="427" t="str">
        <f t="shared" si="5"/>
        <v>CAP-CAMSHAFT  / P51R-10-121</v>
      </c>
      <c r="AA39" s="426">
        <v>0</v>
      </c>
      <c r="AB39" s="426">
        <v>0</v>
      </c>
      <c r="AC39" s="426" t="e">
        <f>VLOOKUP(D39,[38]Sheet1!$A$1:$C$24,3,0)</f>
        <v>#N/A</v>
      </c>
      <c r="AD39" s="426">
        <v>0</v>
      </c>
      <c r="AE39" s="426">
        <v>0</v>
      </c>
    </row>
    <row r="40" spans="1:31" s="52" customFormat="1" ht="18.600000000000001" customHeight="1">
      <c r="A40" s="384">
        <v>14</v>
      </c>
      <c r="B40" s="523" t="s">
        <v>151</v>
      </c>
      <c r="C40" s="524"/>
      <c r="D40" s="65" t="s">
        <v>161</v>
      </c>
      <c r="E40" s="385">
        <f>VLOOKUP(D40,'INVOICE 02'!F42:H71,3,0)</f>
        <v>3072</v>
      </c>
      <c r="F40" s="386" t="s">
        <v>18</v>
      </c>
      <c r="G40" s="517">
        <f t="shared" si="0"/>
        <v>2.1023365217391303</v>
      </c>
      <c r="H40" s="518"/>
      <c r="I40" s="519"/>
      <c r="J40" s="520">
        <f t="shared" si="1"/>
        <v>6458.38</v>
      </c>
      <c r="K40" s="521"/>
      <c r="L40" s="190"/>
      <c r="N40" s="189" t="s">
        <v>87</v>
      </c>
      <c r="O40"/>
      <c r="P40" s="184">
        <v>2.2865555555555557</v>
      </c>
      <c r="Q40" s="185" t="s">
        <v>108</v>
      </c>
      <c r="R40" s="184">
        <v>20.193997777777778</v>
      </c>
      <c r="S40" s="186">
        <f>ROUND(R40,2)</f>
        <v>20.190000000000001</v>
      </c>
      <c r="T40" s="186"/>
      <c r="U40" s="52">
        <v>2.1118999999999999</v>
      </c>
      <c r="V40" s="187">
        <f t="shared" si="4"/>
        <v>9.5634782608695641E-3</v>
      </c>
      <c r="W40" s="372">
        <v>219.95999999999998</v>
      </c>
      <c r="X40" s="426">
        <v>14</v>
      </c>
      <c r="Y40" s="426">
        <f>VLOOKUP(D40,[37]Sheet1!$A$16:$B$42,2,0)</f>
        <v>84839095</v>
      </c>
      <c r="Z40" s="427" t="str">
        <f t="shared" si="5"/>
        <v>CAP-CAMSHAFT  / PE01-10-121A</v>
      </c>
      <c r="AA40" s="426">
        <v>3072</v>
      </c>
      <c r="AB40" s="426">
        <v>305.93</v>
      </c>
      <c r="AC40" s="429">
        <v>0.91990000000000005</v>
      </c>
      <c r="AD40" s="426">
        <v>1</v>
      </c>
      <c r="AE40" s="426">
        <v>6458.38</v>
      </c>
    </row>
    <row r="41" spans="1:31" s="52" customFormat="1" ht="18.600000000000001" customHeight="1">
      <c r="A41" s="384">
        <v>15</v>
      </c>
      <c r="B41" s="523" t="s">
        <v>151</v>
      </c>
      <c r="C41" s="524"/>
      <c r="D41" s="65" t="s">
        <v>162</v>
      </c>
      <c r="E41" s="385">
        <f>VLOOKUP(D41,'INVOICE 02'!F43:H72,3,0)</f>
        <v>2304</v>
      </c>
      <c r="F41" s="386" t="s">
        <v>18</v>
      </c>
      <c r="G41" s="517">
        <f t="shared" si="0"/>
        <v>2.8822391304347827</v>
      </c>
      <c r="H41" s="518"/>
      <c r="I41" s="519"/>
      <c r="J41" s="520">
        <f t="shared" si="1"/>
        <v>6640.68</v>
      </c>
      <c r="K41" s="521"/>
      <c r="L41" s="190"/>
      <c r="T41" s="186"/>
      <c r="U41" s="52">
        <v>2.8975</v>
      </c>
      <c r="V41" s="187">
        <f t="shared" si="4"/>
        <v>1.5260869565217392E-2</v>
      </c>
      <c r="W41" s="372">
        <v>351</v>
      </c>
      <c r="X41" s="426">
        <v>15</v>
      </c>
      <c r="Y41" s="426">
        <f>VLOOKUP(D41,[37]Sheet1!$A$16:$B$42,2,0)</f>
        <v>84839095</v>
      </c>
      <c r="Z41" s="427" t="str">
        <f t="shared" si="5"/>
        <v>CAP-CAMSHAFT  / PE01-10-131A</v>
      </c>
      <c r="AA41" s="426">
        <v>2304</v>
      </c>
      <c r="AB41" s="426">
        <v>364.3</v>
      </c>
      <c r="AC41" s="426" t="str">
        <f>VLOOKUP(D41,[38]Sheet1!$A$1:$C$24,3,0)</f>
        <v>86.51%</v>
      </c>
      <c r="AD41" s="426">
        <v>1</v>
      </c>
      <c r="AE41" s="426">
        <v>6640.68</v>
      </c>
    </row>
    <row r="42" spans="1:31" s="52" customFormat="1" ht="18.600000000000001" customHeight="1">
      <c r="A42" s="384">
        <v>16</v>
      </c>
      <c r="B42" s="523" t="s">
        <v>151</v>
      </c>
      <c r="C42" s="524"/>
      <c r="D42" s="65" t="s">
        <v>163</v>
      </c>
      <c r="E42" s="385">
        <f>VLOOKUP(D42,'INVOICE 02'!F44:H73,3,0)</f>
        <v>10560</v>
      </c>
      <c r="F42" s="386" t="s">
        <v>18</v>
      </c>
      <c r="G42" s="517">
        <f t="shared" si="0"/>
        <v>0.61705739130434778</v>
      </c>
      <c r="H42" s="518"/>
      <c r="I42" s="519"/>
      <c r="J42" s="520">
        <f t="shared" si="1"/>
        <v>6516.13</v>
      </c>
      <c r="K42" s="521"/>
      <c r="L42" s="190"/>
      <c r="T42" s="186"/>
      <c r="U42" s="52">
        <v>0.62539999999999996</v>
      </c>
      <c r="V42" s="187">
        <f t="shared" si="4"/>
        <v>8.3426086956521744E-3</v>
      </c>
      <c r="W42" s="372">
        <v>191.88000000000002</v>
      </c>
      <c r="X42" s="426">
        <v>16</v>
      </c>
      <c r="Y42" s="426">
        <f>VLOOKUP(D42,[37]Sheet1!$A$16:$B$42,2,0)</f>
        <v>84839095</v>
      </c>
      <c r="Z42" s="427" t="str">
        <f t="shared" si="5"/>
        <v>CAP-CAMSHAFT  / PE01-10-141A</v>
      </c>
      <c r="AA42" s="426">
        <v>10560</v>
      </c>
      <c r="AB42" s="426">
        <v>482.57</v>
      </c>
      <c r="AC42" s="426" t="str">
        <f>VLOOKUP(D42,[38]Sheet1!$A$1:$C$24,3,0)</f>
        <v>81.33%</v>
      </c>
      <c r="AD42" s="426">
        <v>1</v>
      </c>
      <c r="AE42" s="426">
        <v>6516.13</v>
      </c>
    </row>
    <row r="43" spans="1:31" s="52" customFormat="1" ht="18.600000000000001" hidden="1" customHeight="1">
      <c r="A43" s="384"/>
      <c r="B43" s="523" t="s">
        <v>151</v>
      </c>
      <c r="C43" s="524"/>
      <c r="D43" s="65" t="s">
        <v>164</v>
      </c>
      <c r="E43" s="385">
        <f>VLOOKUP(D43,'INVOICE 02'!F45:H74,3,0)</f>
        <v>0</v>
      </c>
      <c r="F43" s="386" t="s">
        <v>18</v>
      </c>
      <c r="G43" s="517">
        <f t="shared" si="0"/>
        <v>-4.2425217391304358E-2</v>
      </c>
      <c r="H43" s="518"/>
      <c r="I43" s="519"/>
      <c r="J43" s="520">
        <f t="shared" si="1"/>
        <v>0</v>
      </c>
      <c r="K43" s="521"/>
      <c r="L43" s="190"/>
      <c r="N43" s="189" t="s">
        <v>87</v>
      </c>
      <c r="O43"/>
      <c r="P43" s="184">
        <v>2.2865555555555557</v>
      </c>
      <c r="Q43" s="185" t="s">
        <v>108</v>
      </c>
      <c r="R43" s="184">
        <v>20.193997777777778</v>
      </c>
      <c r="S43" s="186">
        <f>ROUND(R43,2)</f>
        <v>20.190000000000001</v>
      </c>
      <c r="T43" s="186"/>
      <c r="U43" s="52">
        <v>0</v>
      </c>
      <c r="V43" s="187">
        <f t="shared" si="4"/>
        <v>4.2425217391304358E-2</v>
      </c>
      <c r="W43" s="372">
        <v>975.7800000000002</v>
      </c>
      <c r="X43" s="426"/>
      <c r="Y43" s="426" t="e">
        <f>VLOOKUP(D43,[37]Sheet1!$A$16:$B$42,2,0)</f>
        <v>#N/A</v>
      </c>
      <c r="Z43" s="427" t="str">
        <f t="shared" si="5"/>
        <v>CAP-CAMSHAFT  / S550-10-121</v>
      </c>
      <c r="AA43" s="426">
        <v>0</v>
      </c>
      <c r="AB43" s="426">
        <v>0</v>
      </c>
      <c r="AC43" s="426" t="e">
        <f>VLOOKUP(D43,[38]Sheet1!$A$1:$C$24,3,0)</f>
        <v>#N/A</v>
      </c>
      <c r="AD43" s="426">
        <v>0</v>
      </c>
      <c r="AE43" s="426">
        <v>0</v>
      </c>
    </row>
    <row r="44" spans="1:31" s="52" customFormat="1" ht="18.600000000000001" hidden="1" customHeight="1">
      <c r="A44" s="384"/>
      <c r="B44" s="523" t="s">
        <v>151</v>
      </c>
      <c r="C44" s="524"/>
      <c r="D44" s="65" t="s">
        <v>165</v>
      </c>
      <c r="E44" s="385">
        <f>VLOOKUP(D44,'INVOICE 02'!F46:H75,3,0)</f>
        <v>0</v>
      </c>
      <c r="F44" s="386" t="s">
        <v>18</v>
      </c>
      <c r="G44" s="517">
        <f t="shared" si="0"/>
        <v>-1.4446956521739131E-2</v>
      </c>
      <c r="H44" s="518"/>
      <c r="I44" s="519"/>
      <c r="J44" s="520">
        <f t="shared" si="1"/>
        <v>0</v>
      </c>
      <c r="K44" s="521"/>
      <c r="L44" s="190"/>
      <c r="T44" s="186"/>
      <c r="U44" s="52">
        <v>0</v>
      </c>
      <c r="V44" s="187">
        <f t="shared" si="4"/>
        <v>1.4446956521739131E-2</v>
      </c>
      <c r="W44" s="372">
        <v>332.28000000000003</v>
      </c>
      <c r="X44" s="426"/>
      <c r="Y44" s="426" t="e">
        <f>VLOOKUP(D44,[37]Sheet1!$A$16:$B$42,2,0)</f>
        <v>#N/A</v>
      </c>
      <c r="Z44" s="427" t="str">
        <f t="shared" si="5"/>
        <v>CAP-CAMSHAFT  / S550-10-131</v>
      </c>
      <c r="AA44" s="426">
        <v>0</v>
      </c>
      <c r="AB44" s="426">
        <v>0</v>
      </c>
      <c r="AC44" s="426" t="e">
        <f>VLOOKUP(D44,[38]Sheet1!$A$1:$C$24,3,0)</f>
        <v>#N/A</v>
      </c>
      <c r="AD44" s="426">
        <v>0</v>
      </c>
      <c r="AE44" s="426">
        <v>0</v>
      </c>
    </row>
    <row r="45" spans="1:31" s="52" customFormat="1" ht="18.600000000000001" hidden="1" customHeight="1">
      <c r="A45" s="384"/>
      <c r="B45" s="523" t="s">
        <v>151</v>
      </c>
      <c r="C45" s="524"/>
      <c r="D45" s="65" t="s">
        <v>166</v>
      </c>
      <c r="E45" s="385">
        <f>VLOOKUP(D45,'INVOICE 02'!F47:H76,3,0)</f>
        <v>0</v>
      </c>
      <c r="F45" s="386" t="s">
        <v>18</v>
      </c>
      <c r="G45" s="517">
        <f t="shared" si="0"/>
        <v>-0.14721652173913044</v>
      </c>
      <c r="H45" s="518"/>
      <c r="I45" s="519"/>
      <c r="J45" s="520">
        <f t="shared" si="1"/>
        <v>0</v>
      </c>
      <c r="K45" s="521"/>
      <c r="L45" s="190"/>
      <c r="T45" s="186"/>
      <c r="U45" s="52">
        <v>0</v>
      </c>
      <c r="V45" s="187">
        <f t="shared" si="4"/>
        <v>0.14721652173913044</v>
      </c>
      <c r="W45" s="372">
        <v>3385.98</v>
      </c>
      <c r="X45" s="426"/>
      <c r="Y45" s="426" t="e">
        <f>VLOOKUP(D45,[37]Sheet1!$A$16:$B$42,2,0)</f>
        <v>#N/A</v>
      </c>
      <c r="Z45" s="427" t="str">
        <f t="shared" si="5"/>
        <v>CAP-CAMSHAFT  / S550-10-141B</v>
      </c>
      <c r="AA45" s="426">
        <v>0</v>
      </c>
      <c r="AB45" s="426">
        <v>0</v>
      </c>
      <c r="AC45" s="426" t="e">
        <f>VLOOKUP(D45,[38]Sheet1!$A$1:$C$24,3,0)</f>
        <v>#N/A</v>
      </c>
      <c r="AD45" s="426">
        <v>0</v>
      </c>
      <c r="AE45" s="426">
        <v>0</v>
      </c>
    </row>
    <row r="46" spans="1:31" s="52" customFormat="1" ht="18.600000000000001" customHeight="1">
      <c r="A46" s="384">
        <v>17</v>
      </c>
      <c r="B46" s="523" t="s">
        <v>179</v>
      </c>
      <c r="C46" s="524"/>
      <c r="D46" s="65" t="s">
        <v>168</v>
      </c>
      <c r="E46" s="385">
        <f>VLOOKUP(D46,'INVOICE 02'!F48:H77,3,0)</f>
        <v>864</v>
      </c>
      <c r="F46" s="386" t="s">
        <v>18</v>
      </c>
      <c r="G46" s="517">
        <f t="shared" si="0"/>
        <v>25.187946549915306</v>
      </c>
      <c r="H46" s="518"/>
      <c r="I46" s="519"/>
      <c r="J46" s="520">
        <f t="shared" si="1"/>
        <v>21762.39</v>
      </c>
      <c r="K46" s="521"/>
      <c r="L46" s="190"/>
      <c r="N46" s="189" t="s">
        <v>87</v>
      </c>
      <c r="O46"/>
      <c r="P46" s="184">
        <v>2.2865555555555557</v>
      </c>
      <c r="Q46" s="185" t="s">
        <v>108</v>
      </c>
      <c r="R46" s="184">
        <v>20.193997777777778</v>
      </c>
      <c r="S46" s="186">
        <f t="shared" si="3"/>
        <v>20.190000000000001</v>
      </c>
      <c r="T46" s="186"/>
      <c r="U46" s="52">
        <v>26.0566</v>
      </c>
      <c r="V46" s="187">
        <f t="shared" si="4"/>
        <v>0.86865345008469474</v>
      </c>
      <c r="W46" s="372">
        <v>19979.029351947978</v>
      </c>
      <c r="X46" s="426">
        <v>17</v>
      </c>
      <c r="Y46" s="426">
        <f>VLOOKUP(D46,[37]Sheet1!$A$16:$B$42,2,0)</f>
        <v>84099949</v>
      </c>
      <c r="Z46" s="427" t="str">
        <f t="shared" si="5"/>
        <v>COVER ASSY / PSED-10-500</v>
      </c>
      <c r="AA46" s="426">
        <v>864</v>
      </c>
      <c r="AB46" s="426">
        <v>3534.28</v>
      </c>
      <c r="AC46" s="426" t="str">
        <f>VLOOKUP(D46,[38]Sheet1!$A$1:$C$24,3,0)</f>
        <v>60.47%</v>
      </c>
      <c r="AD46" s="426">
        <v>18</v>
      </c>
      <c r="AE46" s="426">
        <v>21762.39</v>
      </c>
    </row>
    <row r="47" spans="1:31" s="52" customFormat="1" ht="18.600000000000001" customHeight="1">
      <c r="A47" s="384">
        <v>18</v>
      </c>
      <c r="B47" s="523" t="s">
        <v>196</v>
      </c>
      <c r="C47" s="524"/>
      <c r="D47" s="65" t="s">
        <v>167</v>
      </c>
      <c r="E47" s="385">
        <f>VLOOKUP(D47,'INVOICE 02'!F49:H78,3,0)</f>
        <v>972</v>
      </c>
      <c r="F47" s="386" t="s">
        <v>18</v>
      </c>
      <c r="G47" s="517">
        <f t="shared" si="0"/>
        <v>8.7763225800752878</v>
      </c>
      <c r="H47" s="518"/>
      <c r="I47" s="519"/>
      <c r="J47" s="520">
        <f t="shared" si="1"/>
        <v>8530.59</v>
      </c>
      <c r="K47" s="521"/>
      <c r="L47" s="190"/>
      <c r="T47" s="186"/>
      <c r="U47" s="52">
        <v>8.9781999999999993</v>
      </c>
      <c r="V47" s="187">
        <f t="shared" si="4"/>
        <v>0.20187741992471211</v>
      </c>
      <c r="W47" s="372">
        <v>4643.1806582683785</v>
      </c>
      <c r="X47" s="426">
        <v>18</v>
      </c>
      <c r="Y47" s="426">
        <f>VLOOKUP(D47,[37]Sheet1!$A$16:$B$42,2,0)</f>
        <v>84099949</v>
      </c>
      <c r="Z47" s="427" t="str">
        <f t="shared" si="5"/>
        <v>HOUSING ASSY / PSED-10-190</v>
      </c>
      <c r="AA47" s="426">
        <v>972</v>
      </c>
      <c r="AB47" s="426">
        <v>831.76</v>
      </c>
      <c r="AC47" s="426" t="str">
        <f>VLOOKUP(D47,[38]Sheet1!$A$1:$C$24,3,0)</f>
        <v>76.68%</v>
      </c>
      <c r="AD47" s="426">
        <v>3</v>
      </c>
      <c r="AE47" s="426">
        <v>8530.59</v>
      </c>
    </row>
    <row r="48" spans="1:31" s="52" customFormat="1" ht="18.600000000000001" customHeight="1">
      <c r="A48" s="384">
        <v>19</v>
      </c>
      <c r="B48" s="523" t="s">
        <v>177</v>
      </c>
      <c r="C48" s="524"/>
      <c r="D48" s="65" t="s">
        <v>169</v>
      </c>
      <c r="E48" s="385">
        <f>VLOOKUP(D48,'INVOICE 02'!F50:H79,3,0)</f>
        <v>864</v>
      </c>
      <c r="F48" s="386" t="s">
        <v>18</v>
      </c>
      <c r="G48" s="517">
        <f t="shared" si="0"/>
        <v>4.9078683099815548</v>
      </c>
      <c r="H48" s="518"/>
      <c r="I48" s="519"/>
      <c r="J48" s="520">
        <f t="shared" si="1"/>
        <v>4240.3999999999996</v>
      </c>
      <c r="K48" s="521"/>
      <c r="L48" s="190"/>
      <c r="T48" s="186"/>
      <c r="U48" s="52">
        <v>4.9793000000000003</v>
      </c>
      <c r="V48" s="187">
        <f t="shared" si="4"/>
        <v>7.1431690018445224E-2</v>
      </c>
      <c r="W48" s="372">
        <v>1642.9288704242401</v>
      </c>
      <c r="X48" s="426">
        <v>19</v>
      </c>
      <c r="Y48" s="426">
        <f>VLOOKUP(D48,[37]Sheet1!$A$16:$B$42,2,0)</f>
        <v>87084092</v>
      </c>
      <c r="Z48" s="427" t="str">
        <f t="shared" si="5"/>
        <v>BODY-OIL FILTER / PSED-14-311</v>
      </c>
      <c r="AA48" s="426">
        <v>864</v>
      </c>
      <c r="AB48" s="426">
        <v>366.59</v>
      </c>
      <c r="AC48" s="426" t="str">
        <f>VLOOKUP(D48,[38]Sheet1!$A$1:$C$24,3,0)</f>
        <v>84.92%</v>
      </c>
      <c r="AD48" s="426">
        <v>2</v>
      </c>
      <c r="AE48" s="426">
        <v>4240.3999999999996</v>
      </c>
    </row>
    <row r="49" spans="1:31" s="52" customFormat="1" ht="18.600000000000001" customHeight="1">
      <c r="A49" s="384">
        <v>20</v>
      </c>
      <c r="B49" s="523" t="s">
        <v>56</v>
      </c>
      <c r="C49" s="524"/>
      <c r="D49" s="65" t="s">
        <v>185</v>
      </c>
      <c r="E49" s="385">
        <f>VLOOKUP(D49,'INVOICE 02'!F51:H80,3,0)</f>
        <v>5400</v>
      </c>
      <c r="F49" s="386" t="s">
        <v>18</v>
      </c>
      <c r="G49" s="517">
        <f t="shared" si="0"/>
        <v>9.2516080135227874</v>
      </c>
      <c r="H49" s="518"/>
      <c r="I49" s="519"/>
      <c r="J49" s="520">
        <f t="shared" si="1"/>
        <v>49958.68</v>
      </c>
      <c r="K49" s="521"/>
      <c r="L49" s="191"/>
      <c r="T49" s="186"/>
      <c r="U49" s="52">
        <v>9.5691000000000006</v>
      </c>
      <c r="V49" s="187">
        <f t="shared" si="4"/>
        <v>0.31749198647721283</v>
      </c>
      <c r="W49" s="372">
        <v>7302.3156889758957</v>
      </c>
      <c r="X49" s="426">
        <v>20</v>
      </c>
      <c r="Y49" s="426">
        <f>VLOOKUP(D49,[37]Sheet1!$A$16:$B$42,2,0)</f>
        <v>87084092</v>
      </c>
      <c r="Z49" s="427" t="str">
        <f t="shared" si="5"/>
        <v>BODY-CONT SOL / FZV2-21-101</v>
      </c>
      <c r="AA49" s="426">
        <v>5400</v>
      </c>
      <c r="AB49" s="426">
        <v>9242.5300000000007</v>
      </c>
      <c r="AC49" s="426" t="str">
        <f>VLOOKUP(D49,[38]Sheet1!$A$1:$C$24,3,0)</f>
        <v>55.4%</v>
      </c>
      <c r="AD49" s="426">
        <v>25</v>
      </c>
      <c r="AE49" s="426">
        <v>49958.68</v>
      </c>
    </row>
    <row r="50" spans="1:31" s="52" customFormat="1" ht="18.600000000000001" customHeight="1">
      <c r="A50" s="384">
        <v>21</v>
      </c>
      <c r="B50" s="523" t="s">
        <v>55</v>
      </c>
      <c r="C50" s="524"/>
      <c r="D50" s="65" t="s">
        <v>186</v>
      </c>
      <c r="E50" s="385">
        <f>VLOOKUP(D50,'INVOICE 02'!F52:H81,3,0)</f>
        <v>5346</v>
      </c>
      <c r="F50" s="386" t="s">
        <v>18</v>
      </c>
      <c r="G50" s="517">
        <f t="shared" si="0"/>
        <v>9.7792931575695832</v>
      </c>
      <c r="H50" s="518"/>
      <c r="I50" s="519"/>
      <c r="J50" s="520">
        <f t="shared" si="1"/>
        <v>52280.1</v>
      </c>
      <c r="K50" s="521"/>
      <c r="L50" s="191"/>
      <c r="T50" s="186"/>
      <c r="U50" s="52">
        <v>9.9174000000000007</v>
      </c>
      <c r="V50" s="187">
        <f t="shared" si="4"/>
        <v>0.13810684243041788</v>
      </c>
      <c r="W50" s="372">
        <v>3176.4573758996112</v>
      </c>
      <c r="X50" s="426">
        <v>21</v>
      </c>
      <c r="Y50" s="426">
        <f>VLOOKUP(D50,[37]Sheet1!$A$16:$B$42,2,0)</f>
        <v>87084092</v>
      </c>
      <c r="Z50" s="427" t="str">
        <f t="shared" si="5"/>
        <v>BODY-MAIN CONT / FZV2-21-111</v>
      </c>
      <c r="AA50" s="426">
        <v>5346</v>
      </c>
      <c r="AB50" s="426">
        <v>9187.65</v>
      </c>
      <c r="AC50" s="426" t="str">
        <f>VLOOKUP(D50,[38]Sheet1!$A$1:$C$24,3,0)</f>
        <v>55.34%</v>
      </c>
      <c r="AD50" s="426">
        <v>18</v>
      </c>
      <c r="AE50" s="426">
        <v>52280.1</v>
      </c>
    </row>
    <row r="51" spans="1:31" s="52" customFormat="1" ht="18.600000000000001" customHeight="1">
      <c r="A51" s="384">
        <v>22</v>
      </c>
      <c r="B51" s="523" t="s">
        <v>57</v>
      </c>
      <c r="C51" s="524"/>
      <c r="D51" s="65" t="s">
        <v>187</v>
      </c>
      <c r="E51" s="385">
        <f>VLOOKUP(D51,'INVOICE 02'!F53:H82,3,0)</f>
        <v>5832</v>
      </c>
      <c r="F51" s="386" t="s">
        <v>18</v>
      </c>
      <c r="G51" s="517">
        <f t="shared" si="0"/>
        <v>8.5480247804574976</v>
      </c>
      <c r="H51" s="518"/>
      <c r="I51" s="519"/>
      <c r="J51" s="520">
        <f t="shared" si="1"/>
        <v>49852.08</v>
      </c>
      <c r="K51" s="521"/>
      <c r="L51" s="191"/>
      <c r="T51" s="186"/>
      <c r="U51" s="52">
        <v>9.1187000000000005</v>
      </c>
      <c r="V51" s="187">
        <f t="shared" si="4"/>
        <v>0.57067521954250278</v>
      </c>
      <c r="W51" s="372">
        <v>13125.530049477564</v>
      </c>
      <c r="X51" s="426">
        <v>22</v>
      </c>
      <c r="Y51" s="426">
        <f>VLOOKUP(D51,[37]Sheet1!$A$16:$B$42,2,0)</f>
        <v>87084092</v>
      </c>
      <c r="Z51" s="427" t="str">
        <f t="shared" si="5"/>
        <v>BODY-CONT UPPER / FZV2-21-119</v>
      </c>
      <c r="AA51" s="426">
        <v>5832</v>
      </c>
      <c r="AB51" s="426">
        <v>8740.5300000000007</v>
      </c>
      <c r="AC51" s="426" t="str">
        <f>VLOOKUP(D51,[38]Sheet1!$A$1:$C$24,3,0)</f>
        <v>55.75%</v>
      </c>
      <c r="AD51" s="426">
        <v>18</v>
      </c>
      <c r="AE51" s="426">
        <v>49852.08</v>
      </c>
    </row>
    <row r="52" spans="1:31" s="52" customFormat="1" ht="18.600000000000001" customHeight="1">
      <c r="A52" s="384">
        <v>23</v>
      </c>
      <c r="B52" s="523" t="s">
        <v>68</v>
      </c>
      <c r="C52" s="524"/>
      <c r="D52" s="65" t="s">
        <v>180</v>
      </c>
      <c r="E52" s="385">
        <f>VLOOKUP(D52,'INVOICE 02'!F54:H83,3,0)</f>
        <v>1134</v>
      </c>
      <c r="F52" s="386" t="s">
        <v>18</v>
      </c>
      <c r="G52" s="517">
        <f t="shared" si="0"/>
        <v>21.50729162857747</v>
      </c>
      <c r="H52" s="518"/>
      <c r="I52" s="519"/>
      <c r="J52" s="520">
        <f t="shared" si="1"/>
        <v>24389.27</v>
      </c>
      <c r="K52" s="521"/>
      <c r="L52" s="191"/>
      <c r="T52" s="186"/>
      <c r="U52" s="52">
        <v>22.035299999999999</v>
      </c>
      <c r="V52" s="187">
        <f t="shared" si="4"/>
        <v>0.52800837142252877</v>
      </c>
      <c r="W52" s="372">
        <v>12144.192542718161</v>
      </c>
      <c r="X52" s="426">
        <v>23</v>
      </c>
      <c r="Y52" s="426">
        <f>VLOOKUP(D52,[37]Sheet1!$A$16:$B$42,2,0)</f>
        <v>87084092</v>
      </c>
      <c r="Z52" s="427" t="str">
        <f t="shared" si="5"/>
        <v>COVER and SLEEVE ASSY / FZV1-19-4JY</v>
      </c>
      <c r="AA52" s="426">
        <v>1134</v>
      </c>
      <c r="AB52" s="426">
        <v>3096.81</v>
      </c>
      <c r="AC52" s="426" t="str">
        <f>VLOOKUP(D52,[38]Sheet1!$A$1:$C$24,3,0)</f>
        <v>66.02%</v>
      </c>
      <c r="AD52" s="426">
        <v>14</v>
      </c>
      <c r="AE52" s="426">
        <v>24389.27</v>
      </c>
    </row>
    <row r="53" spans="1:31" s="52" customFormat="1" ht="18.600000000000001" customHeight="1">
      <c r="A53" s="384">
        <v>24</v>
      </c>
      <c r="B53" s="523" t="s">
        <v>68</v>
      </c>
      <c r="C53" s="524"/>
      <c r="D53" s="65" t="s">
        <v>181</v>
      </c>
      <c r="E53" s="385">
        <f>VLOOKUP(D53,'INVOICE 02'!F55:H84,3,0)</f>
        <v>2754</v>
      </c>
      <c r="F53" s="386" t="s">
        <v>18</v>
      </c>
      <c r="G53" s="517">
        <f t="shared" si="0"/>
        <v>21.50729162857747</v>
      </c>
      <c r="H53" s="518"/>
      <c r="I53" s="519"/>
      <c r="J53" s="520">
        <f t="shared" si="1"/>
        <v>59231.08</v>
      </c>
      <c r="K53" s="521"/>
      <c r="L53" s="191"/>
      <c r="T53" s="186"/>
      <c r="U53" s="52">
        <v>22.035299999999999</v>
      </c>
      <c r="V53" s="187">
        <f>+W53/23000</f>
        <v>0.52800837142252877</v>
      </c>
      <c r="W53" s="372">
        <v>12144.192542718161</v>
      </c>
      <c r="X53" s="426">
        <v>24</v>
      </c>
      <c r="Y53" s="426">
        <f>VLOOKUP(D53,[37]Sheet1!$A$16:$B$42,2,0)</f>
        <v>87084092</v>
      </c>
      <c r="Z53" s="427" t="str">
        <f t="shared" si="5"/>
        <v>COVER and SLEEVE ASSY / FZVS-19-4JY</v>
      </c>
      <c r="AA53" s="426">
        <v>2754</v>
      </c>
      <c r="AB53" s="426">
        <v>7460.24</v>
      </c>
      <c r="AC53" s="426" t="str">
        <f>VLOOKUP(D53,[38]Sheet1!$A$1:$C$24,3,0)</f>
        <v>92.2%</v>
      </c>
      <c r="AD53" s="426">
        <v>34</v>
      </c>
      <c r="AE53" s="426">
        <v>59231.08</v>
      </c>
    </row>
    <row r="54" spans="1:31" s="52" customFormat="1" ht="18.600000000000001" customHeight="1">
      <c r="A54" s="528" t="s">
        <v>65</v>
      </c>
      <c r="B54" s="529"/>
      <c r="C54" s="529"/>
      <c r="D54" s="530"/>
      <c r="E54" s="385"/>
      <c r="F54" s="386"/>
      <c r="G54" s="514"/>
      <c r="H54" s="515"/>
      <c r="I54" s="516"/>
      <c r="J54" s="520">
        <f>SUM(J24:K53)</f>
        <v>519005.02000000008</v>
      </c>
      <c r="K54" s="521"/>
      <c r="M54" s="192"/>
      <c r="P54" s="52" t="s">
        <v>93</v>
      </c>
      <c r="R54" s="193">
        <f>SUM(R25:R46)</f>
        <v>191.29142555555555</v>
      </c>
      <c r="U54" s="52">
        <v>0</v>
      </c>
    </row>
    <row r="55" spans="1:31" s="52" customFormat="1" ht="18.600000000000001" customHeight="1">
      <c r="A55" s="528" t="s">
        <v>51</v>
      </c>
      <c r="B55" s="529"/>
      <c r="C55" s="529"/>
      <c r="D55" s="530"/>
      <c r="E55" s="385"/>
      <c r="F55" s="386"/>
      <c r="G55" s="514"/>
      <c r="H55" s="515"/>
      <c r="I55" s="516"/>
      <c r="J55" s="520">
        <f>J56-J54</f>
        <v>39176.699999999895</v>
      </c>
      <c r="K55" s="521"/>
      <c r="L55" s="352">
        <f>+J55*23000</f>
        <v>901064099.99999762</v>
      </c>
      <c r="P55" s="52" t="s">
        <v>94</v>
      </c>
      <c r="R55" s="193">
        <f>J55</f>
        <v>39176.699999999895</v>
      </c>
      <c r="U55" s="52">
        <v>0</v>
      </c>
    </row>
    <row r="56" spans="1:31" s="52" customFormat="1" ht="18.600000000000001" customHeight="1" thickBot="1">
      <c r="A56" s="557" t="s">
        <v>329</v>
      </c>
      <c r="B56" s="558"/>
      <c r="C56" s="558"/>
      <c r="D56" s="559"/>
      <c r="E56" s="387">
        <f>SUM(E24:E53)</f>
        <v>76032</v>
      </c>
      <c r="F56" s="388"/>
      <c r="G56" s="544"/>
      <c r="H56" s="545"/>
      <c r="I56" s="546"/>
      <c r="J56" s="542">
        <f>'INVOICE 02'!L56</f>
        <v>558181.72</v>
      </c>
      <c r="K56" s="543"/>
      <c r="L56" s="372">
        <f>40685*23000</f>
        <v>935755000</v>
      </c>
      <c r="M56" s="194">
        <f>J60+J61+J63/17*3</f>
        <v>0</v>
      </c>
      <c r="P56" s="52" t="s">
        <v>98</v>
      </c>
      <c r="R56" s="193">
        <f>R54+R55</f>
        <v>39367.991425555454</v>
      </c>
    </row>
    <row r="57" spans="1:31" s="52" customFormat="1" ht="21.6" customHeight="1" thickBot="1">
      <c r="A57" s="555" t="s">
        <v>52</v>
      </c>
      <c r="B57" s="556"/>
      <c r="C57" s="550" t="str">
        <f>'INVOICE 02'!E57</f>
        <v>Five hundred fifty eight thousand one hundred eighty one dollars and seventy two cents</v>
      </c>
      <c r="D57" s="551"/>
      <c r="E57" s="551"/>
      <c r="F57" s="551"/>
      <c r="G57" s="551"/>
      <c r="H57" s="551"/>
      <c r="I57" s="551"/>
      <c r="J57" s="551"/>
      <c r="K57" s="552"/>
      <c r="M57" s="195">
        <f>J63/17*14+J66+J67/18*15</f>
        <v>0</v>
      </c>
      <c r="N57" s="196"/>
    </row>
    <row r="58" spans="1:31" s="326" customFormat="1" ht="10.5" customHeight="1">
      <c r="A58" s="522"/>
      <c r="B58" s="522"/>
      <c r="C58" s="522"/>
      <c r="D58" s="522"/>
      <c r="E58" s="522"/>
      <c r="F58" s="522"/>
      <c r="G58" s="522"/>
      <c r="H58" s="522"/>
      <c r="I58" s="522"/>
      <c r="J58" s="522"/>
      <c r="K58" s="522"/>
      <c r="L58" s="322"/>
      <c r="M58" s="320"/>
      <c r="N58" s="324"/>
      <c r="O58" s="324"/>
      <c r="P58" s="324"/>
      <c r="Q58" s="324"/>
      <c r="R58" s="324"/>
      <c r="S58" s="325"/>
      <c r="T58" s="320"/>
      <c r="U58" s="320"/>
    </row>
    <row r="59" spans="1:31" s="84" customFormat="1" ht="24" hidden="1" customHeight="1">
      <c r="A59" s="43"/>
      <c r="B59" s="525"/>
      <c r="C59" s="526"/>
      <c r="D59" s="44"/>
      <c r="E59" s="48"/>
      <c r="F59" s="525"/>
      <c r="G59" s="527"/>
      <c r="H59" s="525"/>
      <c r="I59" s="527"/>
      <c r="J59" s="48"/>
      <c r="K59" s="356"/>
      <c r="L59" s="36"/>
      <c r="M59" s="511"/>
      <c r="N59" s="509"/>
      <c r="O59" s="547"/>
      <c r="P59" s="547"/>
      <c r="Q59" s="487"/>
      <c r="R59" s="487"/>
      <c r="S59" s="508"/>
      <c r="T59" s="36"/>
      <c r="U59" s="36"/>
    </row>
    <row r="60" spans="1:31" s="36" customFormat="1" ht="24" hidden="1" customHeight="1">
      <c r="A60" s="103"/>
      <c r="B60" s="447"/>
      <c r="C60" s="448"/>
      <c r="D60" s="45"/>
      <c r="E60" s="78"/>
      <c r="F60" s="548"/>
      <c r="G60" s="549"/>
      <c r="H60" s="447"/>
      <c r="I60" s="448"/>
      <c r="J60" s="112"/>
      <c r="K60" s="357"/>
      <c r="L60" s="102"/>
      <c r="M60" s="511"/>
      <c r="N60" s="509"/>
      <c r="O60" s="547"/>
      <c r="P60" s="547"/>
      <c r="Q60" s="487"/>
      <c r="R60" s="487"/>
      <c r="S60" s="508"/>
      <c r="T60" s="101"/>
      <c r="U60" s="101"/>
    </row>
    <row r="61" spans="1:31" s="36" customFormat="1" ht="50.1" hidden="1" customHeight="1">
      <c r="A61" s="358"/>
      <c r="B61" s="553"/>
      <c r="C61" s="554"/>
      <c r="D61" s="66"/>
      <c r="E61" s="359"/>
      <c r="F61" s="560"/>
      <c r="G61" s="561"/>
      <c r="H61" s="553"/>
      <c r="I61" s="554"/>
      <c r="J61" s="360"/>
      <c r="K61" s="361"/>
      <c r="M61" s="511"/>
      <c r="N61" s="509"/>
      <c r="O61" s="547"/>
      <c r="P61" s="547"/>
      <c r="Q61" s="487"/>
      <c r="R61" s="487"/>
      <c r="S61" s="508"/>
      <c r="T61" s="101"/>
      <c r="U61" s="101"/>
    </row>
    <row r="62" spans="1:31" s="36" customFormat="1" ht="17.100000000000001" customHeight="1">
      <c r="A62" s="562" t="s">
        <v>72</v>
      </c>
      <c r="B62" s="562"/>
      <c r="C62" s="562"/>
      <c r="D62" s="562"/>
      <c r="E62" s="562"/>
      <c r="F62" s="562"/>
      <c r="G62" s="562"/>
      <c r="H62" s="562"/>
      <c r="I62" s="562"/>
      <c r="J62" s="562"/>
      <c r="K62" s="562"/>
      <c r="M62" s="378"/>
      <c r="N62" s="379"/>
      <c r="O62" s="219"/>
      <c r="P62" s="219"/>
      <c r="Q62" s="110"/>
      <c r="R62" s="110"/>
      <c r="S62" s="377"/>
      <c r="T62" s="101"/>
      <c r="U62" s="101"/>
    </row>
    <row r="63" spans="1:31" s="52" customFormat="1" ht="57" customHeight="1">
      <c r="A63" s="355"/>
      <c r="B63" s="438"/>
      <c r="C63" s="438"/>
      <c r="D63" s="362"/>
      <c r="E63" s="363"/>
      <c r="F63" s="513"/>
      <c r="G63" s="513"/>
      <c r="H63" s="438"/>
      <c r="I63" s="438"/>
      <c r="J63" s="364"/>
      <c r="K63" s="364"/>
      <c r="L63" s="489"/>
      <c r="M63" s="511"/>
      <c r="N63" s="509"/>
      <c r="O63" s="510"/>
      <c r="P63" s="510"/>
      <c r="Q63" s="487"/>
      <c r="R63" s="487"/>
      <c r="S63" s="508"/>
      <c r="T63" s="101"/>
      <c r="U63" s="101"/>
    </row>
    <row r="64" spans="1:31" s="52" customFormat="1" ht="57" customHeight="1">
      <c r="A64" s="355"/>
      <c r="B64" s="355"/>
      <c r="C64" s="355"/>
      <c r="D64" s="362"/>
      <c r="E64" s="363"/>
      <c r="F64" s="381"/>
      <c r="G64" s="381"/>
      <c r="H64" s="355"/>
      <c r="I64" s="355"/>
      <c r="J64" s="364"/>
      <c r="K64" s="364"/>
      <c r="L64" s="489"/>
      <c r="M64" s="511"/>
      <c r="N64" s="509"/>
      <c r="O64" s="510"/>
      <c r="P64" s="510"/>
      <c r="Q64" s="487"/>
      <c r="R64" s="487"/>
      <c r="S64" s="508"/>
      <c r="T64" s="101"/>
      <c r="U64" s="101"/>
    </row>
    <row r="65" spans="1:21" s="52" customFormat="1" ht="57" customHeight="1">
      <c r="A65" s="355"/>
      <c r="B65" s="355"/>
      <c r="C65" s="355"/>
      <c r="D65" s="362"/>
      <c r="E65" s="363"/>
      <c r="F65" s="381"/>
      <c r="G65" s="381"/>
      <c r="H65" s="355"/>
      <c r="I65" s="355"/>
      <c r="J65" s="364"/>
      <c r="K65" s="364"/>
      <c r="L65" s="489"/>
      <c r="M65" s="511"/>
      <c r="N65" s="509"/>
      <c r="O65" s="510"/>
      <c r="P65" s="510"/>
      <c r="Q65" s="487"/>
      <c r="R65" s="487"/>
      <c r="S65" s="508"/>
      <c r="T65" s="101"/>
      <c r="U65" s="101"/>
    </row>
    <row r="66" spans="1:21" s="84" customFormat="1" ht="71.45" customHeight="1">
      <c r="A66" s="355"/>
      <c r="B66" s="438"/>
      <c r="C66" s="438"/>
      <c r="D66" s="355"/>
      <c r="E66" s="363"/>
      <c r="F66" s="513"/>
      <c r="G66" s="513"/>
      <c r="H66" s="438"/>
      <c r="I66" s="438"/>
      <c r="J66" s="364"/>
      <c r="K66" s="364"/>
      <c r="L66" s="489"/>
      <c r="M66" s="511"/>
      <c r="N66" s="509"/>
      <c r="O66" s="510"/>
      <c r="P66" s="510"/>
      <c r="Q66" s="487"/>
      <c r="R66" s="487"/>
      <c r="S66" s="508"/>
      <c r="T66" s="36"/>
      <c r="U66" s="36"/>
    </row>
    <row r="67" spans="1:21" s="84" customFormat="1" ht="71.45" customHeight="1">
      <c r="A67" s="355"/>
      <c r="B67" s="438"/>
      <c r="C67" s="438"/>
      <c r="D67" s="362"/>
      <c r="E67" s="363"/>
      <c r="F67" s="513"/>
      <c r="G67" s="513"/>
      <c r="H67" s="438"/>
      <c r="I67" s="438"/>
      <c r="J67" s="364"/>
      <c r="K67" s="364"/>
      <c r="L67" s="489"/>
      <c r="M67" s="511"/>
      <c r="N67" s="509"/>
      <c r="O67" s="510"/>
      <c r="P67" s="510"/>
      <c r="Q67" s="487"/>
      <c r="R67" s="487"/>
      <c r="S67" s="508"/>
      <c r="T67" s="36"/>
      <c r="U67" s="36"/>
    </row>
    <row r="68" spans="1:21" s="84" customFormat="1" ht="45" customHeight="1">
      <c r="A68" s="355"/>
      <c r="B68" s="438"/>
      <c r="C68" s="438"/>
      <c r="D68" s="362"/>
      <c r="E68" s="363"/>
      <c r="F68" s="513"/>
      <c r="G68" s="513"/>
      <c r="H68" s="438"/>
      <c r="I68" s="438"/>
      <c r="J68" s="364"/>
      <c r="K68" s="364"/>
      <c r="L68" s="489"/>
      <c r="M68" s="511"/>
      <c r="N68" s="509"/>
      <c r="O68" s="510"/>
      <c r="P68" s="510"/>
      <c r="Q68" s="487"/>
      <c r="R68" s="487"/>
      <c r="S68" s="508"/>
      <c r="T68" s="36"/>
      <c r="U68" s="36"/>
    </row>
    <row r="69" spans="1:21" s="52" customFormat="1" ht="48.6" hidden="1" customHeight="1">
      <c r="A69" s="355"/>
      <c r="B69" s="438"/>
      <c r="C69" s="438"/>
      <c r="D69" s="362"/>
      <c r="E69" s="363"/>
      <c r="F69" s="366"/>
      <c r="G69" s="366"/>
      <c r="H69" s="367"/>
      <c r="I69" s="367"/>
      <c r="J69" s="365"/>
      <c r="K69" s="368"/>
      <c r="L69" s="489"/>
      <c r="M69" s="511"/>
      <c r="N69" s="509"/>
      <c r="O69" s="510"/>
      <c r="P69" s="510"/>
      <c r="Q69" s="487"/>
      <c r="R69" s="487"/>
      <c r="S69" s="508"/>
      <c r="T69" s="101"/>
      <c r="U69" s="101"/>
    </row>
    <row r="70" spans="1:21" s="36" customFormat="1" ht="48.6" hidden="1" customHeight="1">
      <c r="A70" s="355"/>
      <c r="B70" s="438"/>
      <c r="C70" s="438"/>
      <c r="D70" s="369"/>
      <c r="E70" s="363"/>
      <c r="F70" s="366"/>
      <c r="G70" s="366"/>
      <c r="H70" s="367"/>
      <c r="I70" s="367"/>
      <c r="J70" s="370"/>
      <c r="K70" s="371"/>
      <c r="L70" s="489"/>
      <c r="M70" s="511"/>
      <c r="N70" s="509"/>
      <c r="O70" s="510"/>
      <c r="P70" s="510"/>
      <c r="Q70" s="487"/>
      <c r="R70" s="487"/>
      <c r="S70" s="508"/>
      <c r="T70" s="101"/>
      <c r="U70" s="101"/>
    </row>
    <row r="71" spans="1:21" s="36" customFormat="1" ht="48.6" hidden="1" customHeight="1">
      <c r="A71" s="355"/>
      <c r="B71" s="438"/>
      <c r="C71" s="438"/>
      <c r="D71" s="369"/>
      <c r="E71" s="363"/>
      <c r="F71" s="366"/>
      <c r="G71" s="366"/>
      <c r="H71" s="367"/>
      <c r="I71" s="367"/>
      <c r="J71" s="370"/>
      <c r="K71" s="371"/>
      <c r="L71" s="489"/>
      <c r="M71" s="511"/>
      <c r="N71" s="509"/>
      <c r="O71" s="510"/>
      <c r="P71" s="510"/>
      <c r="Q71" s="487"/>
      <c r="R71" s="487"/>
      <c r="S71" s="508"/>
      <c r="T71" s="101"/>
      <c r="U71" s="101"/>
    </row>
    <row r="72" spans="1:21" s="313" customFormat="1" ht="48.6" hidden="1" customHeight="1">
      <c r="A72" s="302"/>
      <c r="B72" s="302"/>
      <c r="C72" s="302"/>
      <c r="D72" s="302"/>
      <c r="E72" s="303"/>
      <c r="F72" s="304"/>
      <c r="G72" s="304"/>
      <c r="H72" s="305"/>
      <c r="I72" s="305"/>
      <c r="J72" s="306"/>
      <c r="K72" s="306"/>
      <c r="L72" s="307"/>
      <c r="M72" s="308"/>
      <c r="N72" s="309"/>
      <c r="O72" s="310"/>
      <c r="P72" s="310"/>
      <c r="Q72" s="311"/>
      <c r="R72" s="311"/>
      <c r="S72" s="312"/>
    </row>
    <row r="73" spans="1:21" s="313" customFormat="1" ht="23.45" hidden="1" customHeight="1">
      <c r="A73" s="302"/>
      <c r="B73" s="302"/>
      <c r="C73" s="302"/>
      <c r="D73" s="302"/>
      <c r="E73" s="303"/>
      <c r="F73" s="304"/>
      <c r="G73" s="304"/>
      <c r="H73" s="305"/>
      <c r="I73" s="305"/>
      <c r="J73" s="306"/>
      <c r="K73" s="306"/>
      <c r="L73" s="307"/>
      <c r="M73" s="308"/>
      <c r="N73" s="309"/>
      <c r="O73" s="310"/>
      <c r="P73" s="310"/>
      <c r="Q73" s="311"/>
      <c r="R73" s="311"/>
      <c r="S73" s="312"/>
    </row>
    <row r="74" spans="1:21" s="36" customFormat="1" ht="23.45" customHeight="1">
      <c r="A74" s="50" t="s">
        <v>78</v>
      </c>
      <c r="B74" s="50"/>
      <c r="C74" s="88">
        <v>40</v>
      </c>
      <c r="D74" s="51" t="s">
        <v>79</v>
      </c>
      <c r="E74" s="50"/>
      <c r="F74" s="507" t="s">
        <v>3</v>
      </c>
      <c r="G74" s="507"/>
      <c r="H74" s="507"/>
      <c r="I74" s="507"/>
      <c r="J74" s="507"/>
      <c r="K74" s="52"/>
      <c r="L74" s="489"/>
      <c r="M74" s="511"/>
      <c r="N74" s="509"/>
      <c r="O74" s="510"/>
      <c r="P74" s="510"/>
      <c r="Q74" s="512"/>
      <c r="R74" s="512"/>
      <c r="S74" s="508"/>
    </row>
    <row r="75" spans="1:21" ht="23.45" customHeight="1">
      <c r="A75" s="50" t="s">
        <v>80</v>
      </c>
      <c r="B75" s="50"/>
      <c r="C75" s="122">
        <v>8963.67</v>
      </c>
      <c r="D75" s="50" t="s">
        <v>81</v>
      </c>
      <c r="E75" s="50"/>
      <c r="F75" s="50"/>
      <c r="G75" s="50"/>
      <c r="H75" s="50"/>
      <c r="I75" s="50"/>
      <c r="J75" s="53"/>
      <c r="K75" s="52"/>
      <c r="L75" s="489"/>
      <c r="M75" s="511"/>
      <c r="N75" s="509"/>
      <c r="O75" s="510"/>
      <c r="P75" s="510"/>
      <c r="Q75" s="512"/>
      <c r="R75" s="512"/>
      <c r="S75" s="508"/>
    </row>
    <row r="76" spans="1:21" ht="23.45" customHeight="1">
      <c r="A76" s="50" t="s">
        <v>82</v>
      </c>
      <c r="B76" s="50"/>
      <c r="C76" s="122">
        <v>11254.13</v>
      </c>
      <c r="D76" s="85" t="s">
        <v>81</v>
      </c>
      <c r="E76" s="50"/>
      <c r="F76" s="50"/>
      <c r="G76" s="54"/>
      <c r="H76" s="54"/>
      <c r="I76" s="50"/>
      <c r="J76" s="55"/>
      <c r="K76" s="52"/>
      <c r="L76" s="489"/>
      <c r="M76" s="511"/>
      <c r="N76" s="509"/>
      <c r="O76" s="510"/>
      <c r="P76" s="510"/>
      <c r="Q76" s="512"/>
      <c r="R76" s="512"/>
      <c r="S76" s="508"/>
      <c r="T76" s="99"/>
      <c r="U76" s="99"/>
    </row>
    <row r="77" spans="1:21" ht="20.100000000000001" customHeight="1">
      <c r="A77" s="50"/>
      <c r="B77" s="50"/>
      <c r="C77" s="123"/>
      <c r="D77" s="86"/>
      <c r="E77" s="86"/>
      <c r="F77" s="50"/>
      <c r="G77" s="54"/>
      <c r="H77" s="54"/>
      <c r="I77" s="52"/>
      <c r="J77" s="56"/>
      <c r="K77" s="52"/>
      <c r="L77" s="489"/>
      <c r="N77" s="98"/>
      <c r="Q77" s="99"/>
      <c r="R77" s="99"/>
      <c r="T77" s="99"/>
      <c r="U77" s="99"/>
    </row>
    <row r="78" spans="1:21" ht="20.100000000000001" customHeight="1">
      <c r="A78" s="52"/>
      <c r="B78" s="52"/>
      <c r="C78" s="53"/>
      <c r="D78" s="55"/>
      <c r="E78" s="36"/>
      <c r="F78" s="36"/>
      <c r="G78" s="52"/>
      <c r="H78" s="52"/>
      <c r="I78" s="52"/>
      <c r="J78" s="53"/>
      <c r="K78" s="52"/>
      <c r="L78" s="489"/>
      <c r="N78" s="98"/>
      <c r="Q78" s="98"/>
      <c r="R78" s="98"/>
    </row>
    <row r="79" spans="1:21" ht="20.100000000000001" customHeight="1">
      <c r="A79" s="52"/>
      <c r="B79" s="52"/>
      <c r="C79" s="53"/>
      <c r="D79" s="55"/>
      <c r="E79" s="36"/>
      <c r="F79" s="36"/>
      <c r="G79" s="52"/>
      <c r="H79" s="52"/>
      <c r="I79" s="52"/>
      <c r="J79" s="53"/>
      <c r="K79" s="52"/>
      <c r="L79" s="489"/>
      <c r="N79" s="99"/>
      <c r="T79" s="98"/>
      <c r="U79" s="98"/>
    </row>
    <row r="80" spans="1:21" ht="49.35" customHeight="1">
      <c r="A80" s="52"/>
      <c r="B80" s="52"/>
      <c r="C80" s="57"/>
      <c r="D80" s="55"/>
      <c r="E80" s="36"/>
      <c r="F80" s="36"/>
      <c r="G80" s="37"/>
      <c r="H80" s="37"/>
      <c r="I80" s="52"/>
      <c r="J80" s="57"/>
      <c r="K80" s="52"/>
      <c r="N80" s="98"/>
      <c r="Q80" s="99"/>
      <c r="R80" s="99"/>
      <c r="T80" s="98"/>
      <c r="U80" s="98"/>
    </row>
    <row r="81" spans="1:21" ht="49.35" customHeight="1">
      <c r="A81" s="36"/>
      <c r="B81" s="36"/>
      <c r="C81" s="36"/>
      <c r="D81" s="55"/>
      <c r="E81" s="36"/>
      <c r="F81" s="36"/>
      <c r="G81" s="52"/>
      <c r="H81" s="52"/>
      <c r="I81" s="36"/>
      <c r="J81" s="36"/>
      <c r="K81" s="36"/>
      <c r="T81" s="99"/>
      <c r="U81" s="99"/>
    </row>
    <row r="82" spans="1:21" ht="20.100000000000001" customHeight="1">
      <c r="A82" s="72"/>
      <c r="B82" s="72"/>
      <c r="C82" s="72"/>
      <c r="D82" s="73"/>
      <c r="E82" s="36"/>
      <c r="F82" s="36"/>
      <c r="G82" s="36"/>
      <c r="H82" s="36"/>
      <c r="I82" s="36"/>
      <c r="J82" s="36"/>
      <c r="K82" s="36"/>
    </row>
    <row r="83" spans="1:21" ht="20.100000000000001" customHeight="1">
      <c r="A83" s="72"/>
      <c r="B83" s="72"/>
      <c r="C83" s="72"/>
      <c r="D83" s="72"/>
      <c r="E83" s="36"/>
      <c r="F83" s="36"/>
      <c r="G83" s="36"/>
      <c r="H83" s="36"/>
      <c r="I83" s="52"/>
      <c r="J83" s="56"/>
      <c r="K83" s="55"/>
    </row>
    <row r="84" spans="1:21" ht="20.100000000000001" customHeight="1">
      <c r="A84" s="72"/>
      <c r="B84" s="72"/>
      <c r="C84" s="72"/>
      <c r="D84" s="72"/>
      <c r="E84" s="36"/>
      <c r="F84" s="36"/>
      <c r="G84" s="52"/>
      <c r="H84" s="52"/>
    </row>
    <row r="85" spans="1:21" ht="20.100000000000001" customHeight="1">
      <c r="A85" s="74"/>
      <c r="B85" s="74"/>
      <c r="C85" s="74"/>
      <c r="D85" s="74"/>
    </row>
    <row r="86" spans="1:21" ht="20.100000000000001" customHeight="1">
      <c r="A86" s="74"/>
      <c r="B86" s="74"/>
      <c r="C86" s="74"/>
      <c r="D86" s="74"/>
    </row>
    <row r="87" spans="1:21" ht="20.100000000000001" customHeight="1">
      <c r="A87" s="74"/>
      <c r="B87" s="74"/>
      <c r="C87" s="74"/>
      <c r="D87" s="74"/>
    </row>
    <row r="88" spans="1:21" ht="20.100000000000001" customHeight="1">
      <c r="A88" s="74"/>
      <c r="B88" s="74"/>
      <c r="C88" s="74"/>
      <c r="D88" s="74"/>
      <c r="G88" s="59"/>
      <c r="H88" s="59"/>
    </row>
    <row r="89" spans="1:21" ht="20.100000000000001" customHeight="1">
      <c r="A89" s="60"/>
      <c r="B89" s="60"/>
      <c r="C89" s="61"/>
      <c r="D89" s="60"/>
    </row>
  </sheetData>
  <mergeCells count="161">
    <mergeCell ref="L77:L79"/>
    <mergeCell ref="M74:M76"/>
    <mergeCell ref="B70:C70"/>
    <mergeCell ref="B71:C71"/>
    <mergeCell ref="B49:C49"/>
    <mergeCell ref="A56:D56"/>
    <mergeCell ref="F59:G59"/>
    <mergeCell ref="H67:I67"/>
    <mergeCell ref="F67:G67"/>
    <mergeCell ref="F61:G61"/>
    <mergeCell ref="H61:I61"/>
    <mergeCell ref="H68:I68"/>
    <mergeCell ref="A62:K62"/>
    <mergeCell ref="H66:I66"/>
    <mergeCell ref="B63:C63"/>
    <mergeCell ref="B66:C66"/>
    <mergeCell ref="F63:G63"/>
    <mergeCell ref="L74:L76"/>
    <mergeCell ref="B69:C69"/>
    <mergeCell ref="B50:C50"/>
    <mergeCell ref="G50:I50"/>
    <mergeCell ref="J50:K50"/>
    <mergeCell ref="J54:K54"/>
    <mergeCell ref="B53:C53"/>
    <mergeCell ref="L21:P21"/>
    <mergeCell ref="G49:I49"/>
    <mergeCell ref="J49:K49"/>
    <mergeCell ref="G52:I52"/>
    <mergeCell ref="J52:K52"/>
    <mergeCell ref="R63:R71"/>
    <mergeCell ref="G25:I25"/>
    <mergeCell ref="J56:K56"/>
    <mergeCell ref="G56:I56"/>
    <mergeCell ref="N59:N61"/>
    <mergeCell ref="O59:O61"/>
    <mergeCell ref="P59:P61"/>
    <mergeCell ref="Q59:Q61"/>
    <mergeCell ref="M59:M61"/>
    <mergeCell ref="F60:G60"/>
    <mergeCell ref="C57:K57"/>
    <mergeCell ref="B60:C60"/>
    <mergeCell ref="B61:C61"/>
    <mergeCell ref="B67:C67"/>
    <mergeCell ref="B68:C68"/>
    <mergeCell ref="F66:G66"/>
    <mergeCell ref="A55:D55"/>
    <mergeCell ref="H60:I60"/>
    <mergeCell ref="A57:B57"/>
    <mergeCell ref="B46:C46"/>
    <mergeCell ref="G46:I46"/>
    <mergeCell ref="J38:K38"/>
    <mergeCell ref="B39:C39"/>
    <mergeCell ref="G39:I39"/>
    <mergeCell ref="J39:K39"/>
    <mergeCell ref="G41:I41"/>
    <mergeCell ref="B42:C42"/>
    <mergeCell ref="B43:C43"/>
    <mergeCell ref="B41:C41"/>
    <mergeCell ref="B37:C37"/>
    <mergeCell ref="G37:I37"/>
    <mergeCell ref="J37:K37"/>
    <mergeCell ref="B38:C38"/>
    <mergeCell ref="B40:C40"/>
    <mergeCell ref="J41:K41"/>
    <mergeCell ref="J35:K35"/>
    <mergeCell ref="B32:C32"/>
    <mergeCell ref="B33:C33"/>
    <mergeCell ref="G40:I40"/>
    <mergeCell ref="J40:K40"/>
    <mergeCell ref="G38:I38"/>
    <mergeCell ref="B36:C36"/>
    <mergeCell ref="G36:I36"/>
    <mergeCell ref="J36:K36"/>
    <mergeCell ref="G34:I34"/>
    <mergeCell ref="B31:C31"/>
    <mergeCell ref="G30:I30"/>
    <mergeCell ref="J29:K29"/>
    <mergeCell ref="B27:C27"/>
    <mergeCell ref="G27:I27"/>
    <mergeCell ref="J27:K27"/>
    <mergeCell ref="B28:C28"/>
    <mergeCell ref="J28:K28"/>
    <mergeCell ref="G28:I28"/>
    <mergeCell ref="B29:C29"/>
    <mergeCell ref="G29:I29"/>
    <mergeCell ref="G31:I31"/>
    <mergeCell ref="J31:K31"/>
    <mergeCell ref="B25:C25"/>
    <mergeCell ref="J24:K24"/>
    <mergeCell ref="B24:C24"/>
    <mergeCell ref="G24:I24"/>
    <mergeCell ref="J25:K25"/>
    <mergeCell ref="J26:K26"/>
    <mergeCell ref="B26:C26"/>
    <mergeCell ref="B30:C30"/>
    <mergeCell ref="A5:K5"/>
    <mergeCell ref="C13:E13"/>
    <mergeCell ref="B23:C23"/>
    <mergeCell ref="G23:I23"/>
    <mergeCell ref="J23:K23"/>
    <mergeCell ref="C14:D14"/>
    <mergeCell ref="A22:C22"/>
    <mergeCell ref="J30:K30"/>
    <mergeCell ref="G26:I26"/>
    <mergeCell ref="G55:I55"/>
    <mergeCell ref="H63:I63"/>
    <mergeCell ref="J55:K55"/>
    <mergeCell ref="A58:K58"/>
    <mergeCell ref="G42:I42"/>
    <mergeCell ref="J42:K42"/>
    <mergeCell ref="B34:C34"/>
    <mergeCell ref="B59:C59"/>
    <mergeCell ref="H59:I59"/>
    <mergeCell ref="A54:D54"/>
    <mergeCell ref="B35:C35"/>
    <mergeCell ref="B44:C44"/>
    <mergeCell ref="B48:C48"/>
    <mergeCell ref="G44:I44"/>
    <mergeCell ref="J44:K44"/>
    <mergeCell ref="B47:C47"/>
    <mergeCell ref="G47:I47"/>
    <mergeCell ref="B45:C45"/>
    <mergeCell ref="G53:I53"/>
    <mergeCell ref="J53:K53"/>
    <mergeCell ref="B51:C51"/>
    <mergeCell ref="G51:I51"/>
    <mergeCell ref="J51:K51"/>
    <mergeCell ref="B52:C52"/>
    <mergeCell ref="G54:I54"/>
    <mergeCell ref="G35:I35"/>
    <mergeCell ref="G43:I43"/>
    <mergeCell ref="G32:I32"/>
    <mergeCell ref="G33:I33"/>
    <mergeCell ref="J32:K32"/>
    <mergeCell ref="J33:K33"/>
    <mergeCell ref="G48:I48"/>
    <mergeCell ref="J46:K46"/>
    <mergeCell ref="J47:K47"/>
    <mergeCell ref="J48:K48"/>
    <mergeCell ref="J34:K34"/>
    <mergeCell ref="J43:K43"/>
    <mergeCell ref="G45:I45"/>
    <mergeCell ref="J45:K45"/>
    <mergeCell ref="F74:J74"/>
    <mergeCell ref="S74:S76"/>
    <mergeCell ref="N74:N76"/>
    <mergeCell ref="O74:O76"/>
    <mergeCell ref="P74:P76"/>
    <mergeCell ref="S59:S61"/>
    <mergeCell ref="L68:L71"/>
    <mergeCell ref="M63:M71"/>
    <mergeCell ref="O63:O71"/>
    <mergeCell ref="P63:P71"/>
    <mergeCell ref="Q63:Q71"/>
    <mergeCell ref="L63:L67"/>
    <mergeCell ref="N63:N71"/>
    <mergeCell ref="S63:S71"/>
    <mergeCell ref="R59:R61"/>
    <mergeCell ref="Q74:Q76"/>
    <mergeCell ref="R74:R76"/>
    <mergeCell ref="F68:G68"/>
  </mergeCells>
  <phoneticPr fontId="54" type="noConversion"/>
  <conditionalFormatting sqref="Y1:Y1048576">
    <cfRule type="cellIs" dxfId="1" priority="2" operator="equal">
      <formula>$Y$26</formula>
    </cfRule>
    <cfRule type="cellIs" dxfId="0" priority="1" operator="equal">
      <formula>$Y$37</formula>
    </cfRule>
  </conditionalFormatting>
  <printOptions horizontalCentered="1"/>
  <pageMargins left="3.9370078740157501E-2" right="0.23622047244094499" top="0.73622047199999996" bottom="0" header="0" footer="0"/>
  <pageSetup paperSize="9" scale="50" fitToWidth="0" orientation="portrait" blackAndWhite="1" r:id="rId1"/>
  <headerFooter alignWithMargins="0">
    <oddHeader>&amp;RL-b001-11-00</oddHeader>
  </headerFooter>
  <colBreaks count="1" manualBreakCount="1">
    <brk id="11" max="78" man="1"/>
  </col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F8:G37"/>
  <sheetViews>
    <sheetView workbookViewId="0">
      <selection activeCell="F37" sqref="F37"/>
    </sheetView>
  </sheetViews>
  <sheetFormatPr defaultRowHeight="12.75"/>
  <cols>
    <col min="6" max="6" width="19.7109375" customWidth="1"/>
  </cols>
  <sheetData>
    <row r="8" spans="6:7">
      <c r="F8" t="s">
        <v>103</v>
      </c>
      <c r="G8">
        <v>6.0278420286988058E-2</v>
      </c>
    </row>
    <row r="9" spans="6:7">
      <c r="F9" t="s">
        <v>140</v>
      </c>
      <c r="G9">
        <v>0.72481201851415822</v>
      </c>
    </row>
    <row r="10" spans="6:7">
      <c r="F10" t="s">
        <v>100</v>
      </c>
      <c r="G10">
        <v>0.34696380617375849</v>
      </c>
    </row>
    <row r="11" spans="6:7">
      <c r="F11" t="s">
        <v>101</v>
      </c>
      <c r="G11">
        <v>0.19347952330977156</v>
      </c>
    </row>
    <row r="12" spans="6:7">
      <c r="F12" t="s">
        <v>102</v>
      </c>
      <c r="G12">
        <v>0.25361741287870215</v>
      </c>
    </row>
    <row r="13" spans="6:7">
      <c r="F13" t="s">
        <v>141</v>
      </c>
      <c r="G13">
        <v>0.72220063681579738</v>
      </c>
    </row>
    <row r="14" spans="6:7">
      <c r="F14" t="s">
        <v>106</v>
      </c>
      <c r="G14">
        <v>5.9633638336151144E-2</v>
      </c>
    </row>
    <row r="15" spans="6:7">
      <c r="F15" t="s">
        <v>146</v>
      </c>
      <c r="G15">
        <v>0.77641441667719535</v>
      </c>
    </row>
    <row r="16" spans="6:7">
      <c r="F16" t="s">
        <v>145</v>
      </c>
      <c r="G16">
        <v>0.77644882456873532</v>
      </c>
    </row>
    <row r="17" spans="6:7">
      <c r="F17" t="s">
        <v>117</v>
      </c>
      <c r="G17">
        <v>0.39530971246108465</v>
      </c>
    </row>
    <row r="18" spans="6:7">
      <c r="F18" t="s">
        <v>123</v>
      </c>
      <c r="G18">
        <v>0.14318648218203431</v>
      </c>
    </row>
    <row r="19" spans="6:7">
      <c r="F19" t="s">
        <v>116</v>
      </c>
      <c r="G19">
        <v>0.56516952219490535</v>
      </c>
    </row>
    <row r="20" spans="6:7">
      <c r="F20" t="s">
        <v>167</v>
      </c>
      <c r="G20">
        <v>0.23094926793205342</v>
      </c>
    </row>
    <row r="21" spans="6:7">
      <c r="F21" t="s">
        <v>168</v>
      </c>
      <c r="G21">
        <v>1.6568686782824547</v>
      </c>
    </row>
    <row r="22" spans="6:7">
      <c r="F22" t="s">
        <v>169</v>
      </c>
      <c r="G22">
        <v>0.12578391607808037</v>
      </c>
    </row>
    <row r="23" spans="6:7">
      <c r="F23" t="s">
        <v>152</v>
      </c>
      <c r="G23">
        <v>9.4710000000000003E-3</v>
      </c>
    </row>
    <row r="24" spans="6:7">
      <c r="F24" t="s">
        <v>153</v>
      </c>
      <c r="G24">
        <v>1.2474000000000001E-2</v>
      </c>
    </row>
    <row r="25" spans="6:7">
      <c r="F25" t="s">
        <v>159</v>
      </c>
      <c r="G25">
        <v>8.2005000000000008E-2</v>
      </c>
    </row>
    <row r="26" spans="6:7">
      <c r="F26" t="s">
        <v>161</v>
      </c>
      <c r="G26">
        <v>9.7020000000000006E-3</v>
      </c>
    </row>
    <row r="27" spans="6:7">
      <c r="F27" t="s">
        <v>162</v>
      </c>
      <c r="G27">
        <v>1.5015000000000002E-2</v>
      </c>
    </row>
    <row r="28" spans="6:7">
      <c r="F28" t="s">
        <v>163</v>
      </c>
      <c r="G28">
        <v>9.4710000000000003E-3</v>
      </c>
    </row>
    <row r="29" spans="6:7">
      <c r="F29" t="s">
        <v>164</v>
      </c>
      <c r="G29">
        <v>4.5853500000000005E-2</v>
      </c>
    </row>
    <row r="30" spans="6:7">
      <c r="F30" t="s">
        <v>165</v>
      </c>
      <c r="G30">
        <v>1.6401000000000002E-2</v>
      </c>
    </row>
    <row r="31" spans="6:7">
      <c r="F31" t="s">
        <v>166</v>
      </c>
      <c r="G31">
        <v>0.16019849999999999</v>
      </c>
    </row>
    <row r="32" spans="6:7">
      <c r="F32" t="s">
        <v>180</v>
      </c>
      <c r="G32">
        <v>0.72471342966450314</v>
      </c>
    </row>
    <row r="33" spans="6:7">
      <c r="F33" t="s">
        <v>181</v>
      </c>
      <c r="G33">
        <v>0.72471342966450314</v>
      </c>
    </row>
    <row r="34" spans="6:7">
      <c r="F34" t="s">
        <v>182</v>
      </c>
      <c r="G34">
        <v>0.39522157101975347</v>
      </c>
    </row>
    <row r="35" spans="6:7">
      <c r="F35" t="s">
        <v>183</v>
      </c>
      <c r="G35">
        <v>0.14313844748928659</v>
      </c>
    </row>
    <row r="36" spans="6:7">
      <c r="F36" t="s">
        <v>184</v>
      </c>
      <c r="G36">
        <v>0.56509030738236687</v>
      </c>
    </row>
    <row r="37" spans="6:7">
      <c r="F37" t="s">
        <v>241</v>
      </c>
      <c r="G37">
        <v>0.76570175872491397</v>
      </c>
    </row>
  </sheetData>
  <phoneticPr fontId="5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V56"/>
  <sheetViews>
    <sheetView view="pageBreakPreview" topLeftCell="A22" zoomScale="80" zoomScaleNormal="80" zoomScaleSheetLayoutView="80" workbookViewId="0">
      <selection activeCell="D40" sqref="D40"/>
    </sheetView>
  </sheetViews>
  <sheetFormatPr defaultColWidth="9.140625" defaultRowHeight="15"/>
  <cols>
    <col min="1" max="1" width="8.5703125" style="1" customWidth="1"/>
    <col min="2" max="2" width="5" style="1" customWidth="1"/>
    <col min="3" max="3" width="30.28515625" style="2" customWidth="1"/>
    <col min="4" max="4" width="24.140625" style="2" customWidth="1"/>
    <col min="5" max="5" width="16" style="2" customWidth="1"/>
    <col min="6" max="6" width="15.5703125" style="2" customWidth="1"/>
    <col min="7" max="7" width="13.7109375" style="2" customWidth="1"/>
    <col min="8" max="8" width="22.140625" style="2" customWidth="1"/>
    <col min="9" max="9" width="10.28515625" style="2" customWidth="1"/>
    <col min="10" max="10" width="9.5703125" style="2" bestFit="1" customWidth="1"/>
    <col min="11" max="11" width="11.5703125" style="2" bestFit="1" customWidth="1"/>
    <col min="12" max="12" width="9.140625" style="2"/>
    <col min="13" max="13" width="14.85546875" style="2" bestFit="1" customWidth="1"/>
    <col min="14" max="14" width="12.85546875" style="2" customWidth="1"/>
    <col min="15" max="16384" width="9.140625" style="2"/>
  </cols>
  <sheetData>
    <row r="1" spans="1:11" ht="26.1" customHeight="1"/>
    <row r="2" spans="1:11" ht="26.1" customHeight="1">
      <c r="D2" s="582" t="s">
        <v>59</v>
      </c>
      <c r="E2" s="582"/>
      <c r="F2" s="582"/>
      <c r="G2" s="582"/>
      <c r="H2" s="582"/>
    </row>
    <row r="3" spans="1:11" ht="26.1" customHeight="1">
      <c r="D3" s="587" t="s">
        <v>58</v>
      </c>
      <c r="E3" s="587"/>
      <c r="F3" s="587"/>
      <c r="G3" s="587"/>
      <c r="H3" s="587"/>
    </row>
    <row r="4" spans="1:11" ht="26.1" customHeight="1">
      <c r="A4" s="4"/>
      <c r="B4" s="4"/>
      <c r="D4" s="2" t="s">
        <v>66</v>
      </c>
    </row>
    <row r="5" spans="1:11" ht="15" customHeight="1">
      <c r="A5" s="4"/>
      <c r="B5" s="4"/>
    </row>
    <row r="6" spans="1:11" ht="15" customHeight="1">
      <c r="A6" s="5"/>
      <c r="B6" s="5"/>
      <c r="C6" s="6"/>
      <c r="D6" s="6"/>
      <c r="E6" s="6"/>
      <c r="F6" s="6"/>
      <c r="G6" s="6"/>
      <c r="H6" s="6"/>
    </row>
    <row r="7" spans="1:11" ht="41.25" customHeight="1">
      <c r="A7" s="583" t="s">
        <v>0</v>
      </c>
      <c r="B7" s="583"/>
      <c r="C7" s="583"/>
      <c r="D7" s="583"/>
      <c r="E7" s="583"/>
      <c r="F7" s="583"/>
      <c r="G7" s="583"/>
      <c r="H7" s="583"/>
      <c r="I7" s="7"/>
      <c r="J7" s="7"/>
      <c r="K7" s="7"/>
    </row>
    <row r="8" spans="1:11" ht="26.1" customHeight="1"/>
    <row r="9" spans="1:11" ht="26.1" customHeight="1">
      <c r="A9" s="3" t="s">
        <v>29</v>
      </c>
      <c r="B9" s="3"/>
      <c r="C9" s="129" t="e">
        <v>#VALUE!</v>
      </c>
      <c r="F9" s="1" t="s">
        <v>1</v>
      </c>
      <c r="G9" s="584">
        <v>44063</v>
      </c>
      <c r="H9" s="584"/>
    </row>
    <row r="10" spans="1:11" ht="15.95" customHeight="1">
      <c r="A10" s="3"/>
      <c r="B10" s="3"/>
    </row>
    <row r="11" spans="1:11" ht="26.1" customHeight="1">
      <c r="A11" s="3" t="s">
        <v>2</v>
      </c>
      <c r="B11" s="3"/>
      <c r="C11" s="2" t="s">
        <v>3</v>
      </c>
    </row>
    <row r="12" spans="1:11" ht="26.1" customHeight="1">
      <c r="C12" s="3" t="s">
        <v>4</v>
      </c>
    </row>
    <row r="13" spans="1:11" ht="26.1" customHeight="1">
      <c r="A13" s="3" t="s">
        <v>5</v>
      </c>
      <c r="B13" s="3"/>
      <c r="C13" s="2" t="s">
        <v>30</v>
      </c>
      <c r="D13" s="2" t="s">
        <v>31</v>
      </c>
    </row>
    <row r="14" spans="1:11" ht="15.95" customHeight="1"/>
    <row r="15" spans="1:11" ht="26.1" customHeight="1">
      <c r="A15" s="588" t="s">
        <v>6</v>
      </c>
      <c r="B15" s="567" t="s">
        <v>7</v>
      </c>
      <c r="C15" s="579"/>
      <c r="D15" s="580"/>
      <c r="E15" s="585" t="s">
        <v>8</v>
      </c>
      <c r="F15" s="9" t="s">
        <v>9</v>
      </c>
      <c r="G15" s="9" t="s">
        <v>16</v>
      </c>
      <c r="H15" s="9" t="s">
        <v>10</v>
      </c>
    </row>
    <row r="16" spans="1:11" ht="26.1" customHeight="1">
      <c r="A16" s="588"/>
      <c r="B16" s="567" t="s">
        <v>11</v>
      </c>
      <c r="C16" s="580"/>
      <c r="D16" s="8" t="s">
        <v>12</v>
      </c>
      <c r="E16" s="586"/>
      <c r="F16" s="10" t="s">
        <v>13</v>
      </c>
      <c r="G16" s="10" t="s">
        <v>27</v>
      </c>
      <c r="H16" s="10" t="s">
        <v>27</v>
      </c>
      <c r="I16" s="1" t="s">
        <v>14</v>
      </c>
    </row>
    <row r="17" spans="1:256" ht="32.25" customHeight="1">
      <c r="A17" s="9">
        <v>1</v>
      </c>
      <c r="B17" s="567" t="s">
        <v>56</v>
      </c>
      <c r="C17" s="568"/>
      <c r="D17" s="65" t="s">
        <v>100</v>
      </c>
      <c r="E17" s="69">
        <f t="shared" ref="E17:E29" si="0">$D$35+7</f>
        <v>44076</v>
      </c>
      <c r="F17" s="67">
        <v>2808</v>
      </c>
      <c r="G17" s="76">
        <v>7.4685361938262416</v>
      </c>
      <c r="H17" s="124">
        <f>F17*G17</f>
        <v>20971.649632264085</v>
      </c>
      <c r="I17" s="81"/>
      <c r="J17" s="79"/>
      <c r="K17" s="2">
        <v>0.9</v>
      </c>
      <c r="L17" s="2">
        <v>8.8000000000000007</v>
      </c>
      <c r="M17" s="79"/>
      <c r="N17" s="87">
        <f t="shared" ref="N17:N24" si="1">L17*F17</f>
        <v>24710.400000000001</v>
      </c>
    </row>
    <row r="18" spans="1:256" ht="30.75" customHeight="1">
      <c r="A18" s="9">
        <v>2</v>
      </c>
      <c r="B18" s="567" t="s">
        <v>55</v>
      </c>
      <c r="C18" s="568"/>
      <c r="D18" s="65" t="s">
        <v>101</v>
      </c>
      <c r="E18" s="69">
        <f t="shared" si="0"/>
        <v>44076</v>
      </c>
      <c r="F18" s="67">
        <v>2673</v>
      </c>
      <c r="G18" s="76">
        <v>7.5213204766902289</v>
      </c>
      <c r="H18" s="124">
        <f t="shared" ref="H18:H28" si="2">F18*G18</f>
        <v>20104.489634192982</v>
      </c>
      <c r="I18" s="82"/>
      <c r="J18" s="79"/>
      <c r="K18" s="2">
        <v>0.6</v>
      </c>
      <c r="L18" s="2">
        <v>8.73</v>
      </c>
      <c r="M18" s="79"/>
      <c r="N18" s="87">
        <f t="shared" si="1"/>
        <v>23335.29</v>
      </c>
    </row>
    <row r="19" spans="1:256" ht="30.75" customHeight="1">
      <c r="A19" s="9">
        <v>3</v>
      </c>
      <c r="B19" s="567" t="s">
        <v>57</v>
      </c>
      <c r="C19" s="568"/>
      <c r="D19" s="65" t="s">
        <v>102</v>
      </c>
      <c r="E19" s="69">
        <f t="shared" si="0"/>
        <v>44076</v>
      </c>
      <c r="F19" s="67">
        <v>2916</v>
      </c>
      <c r="G19" s="76">
        <v>7.1096825871212976</v>
      </c>
      <c r="H19" s="124">
        <f t="shared" si="2"/>
        <v>20731.834424045705</v>
      </c>
      <c r="I19" s="82"/>
      <c r="J19" s="79"/>
      <c r="K19" s="2">
        <v>0.72</v>
      </c>
      <c r="L19" s="2">
        <v>8.2799999999999994</v>
      </c>
      <c r="M19" s="79"/>
      <c r="N19" s="87">
        <f t="shared" si="1"/>
        <v>24144.48</v>
      </c>
    </row>
    <row r="20" spans="1:256" ht="32.25" customHeight="1">
      <c r="A20" s="9">
        <v>4</v>
      </c>
      <c r="B20" s="567" t="s">
        <v>67</v>
      </c>
      <c r="C20" s="568"/>
      <c r="D20" s="65" t="s">
        <v>103</v>
      </c>
      <c r="E20" s="69">
        <f t="shared" si="0"/>
        <v>44076</v>
      </c>
      <c r="F20" s="67">
        <v>9120</v>
      </c>
      <c r="G20" s="76">
        <v>4.9594215797130126</v>
      </c>
      <c r="H20" s="124">
        <f>F20*G20</f>
        <v>45229.924806982672</v>
      </c>
      <c r="I20" s="1"/>
      <c r="K20" s="2">
        <v>0.56999999999999995</v>
      </c>
      <c r="L20" s="2">
        <v>5.44</v>
      </c>
      <c r="M20" s="79"/>
      <c r="N20" s="87">
        <f t="shared" si="1"/>
        <v>49612.800000000003</v>
      </c>
    </row>
    <row r="21" spans="1:256" ht="30.75" hidden="1" customHeight="1">
      <c r="A21" s="9">
        <v>0</v>
      </c>
      <c r="B21" s="567" t="s">
        <v>68</v>
      </c>
      <c r="C21" s="568"/>
      <c r="D21" s="65" t="s">
        <v>140</v>
      </c>
      <c r="E21" s="69">
        <f t="shared" si="0"/>
        <v>44076</v>
      </c>
      <c r="F21" s="67">
        <v>0</v>
      </c>
      <c r="G21" s="76">
        <v>-0.72481201851415822</v>
      </c>
      <c r="H21" s="124">
        <f>F21*G21</f>
        <v>0</v>
      </c>
      <c r="I21" s="11"/>
      <c r="K21" s="2">
        <v>2.2799999999999998</v>
      </c>
      <c r="L21" s="2">
        <v>19.829999999999998</v>
      </c>
      <c r="M21" s="79"/>
      <c r="N21" s="87">
        <f t="shared" si="1"/>
        <v>0</v>
      </c>
    </row>
    <row r="22" spans="1:256" ht="30.75" customHeight="1">
      <c r="A22" s="9">
        <v>5</v>
      </c>
      <c r="B22" s="567" t="s">
        <v>68</v>
      </c>
      <c r="C22" s="568"/>
      <c r="D22" s="65" t="s">
        <v>141</v>
      </c>
      <c r="E22" s="69">
        <f t="shared" si="0"/>
        <v>44076</v>
      </c>
      <c r="F22" s="67">
        <v>4050</v>
      </c>
      <c r="G22" s="76">
        <v>17.683299363184204</v>
      </c>
      <c r="H22" s="124">
        <f t="shared" si="2"/>
        <v>71617.362420896025</v>
      </c>
      <c r="I22" s="11"/>
      <c r="K22" s="2">
        <v>2.2799999999999998</v>
      </c>
      <c r="L22" s="2">
        <v>20.82</v>
      </c>
      <c r="M22" s="79"/>
      <c r="N22" s="87">
        <f t="shared" si="1"/>
        <v>84321</v>
      </c>
    </row>
    <row r="23" spans="1:256" ht="30.75" customHeight="1">
      <c r="A23" s="9">
        <v>6</v>
      </c>
      <c r="B23" s="567" t="s">
        <v>56</v>
      </c>
      <c r="C23" s="568"/>
      <c r="D23" s="65" t="s">
        <v>117</v>
      </c>
      <c r="E23" s="69">
        <f t="shared" si="0"/>
        <v>44076</v>
      </c>
      <c r="F23" s="67">
        <v>1701</v>
      </c>
      <c r="G23" s="76">
        <v>7.1513902875389155</v>
      </c>
      <c r="H23" s="124">
        <f t="shared" si="2"/>
        <v>12164.514879103695</v>
      </c>
      <c r="I23" s="90"/>
      <c r="J23" s="19"/>
      <c r="K23" s="19">
        <v>0.6</v>
      </c>
      <c r="L23" s="2">
        <v>8.51</v>
      </c>
      <c r="M23" s="92"/>
      <c r="N23" s="87">
        <f t="shared" si="1"/>
        <v>14475.51</v>
      </c>
      <c r="O23" s="94"/>
      <c r="P23" s="95"/>
      <c r="Q23" s="90"/>
      <c r="R23" s="581"/>
      <c r="S23" s="581"/>
      <c r="T23" s="91"/>
      <c r="U23" s="92"/>
      <c r="V23" s="93"/>
      <c r="W23" s="94"/>
      <c r="X23" s="95"/>
      <c r="Y23" s="90"/>
      <c r="Z23" s="581"/>
      <c r="AA23" s="581"/>
      <c r="AB23" s="91"/>
      <c r="AC23" s="92"/>
      <c r="AD23" s="93"/>
      <c r="AE23" s="94"/>
      <c r="AF23" s="95"/>
      <c r="AG23" s="90"/>
      <c r="AH23" s="581"/>
      <c r="AI23" s="581"/>
      <c r="AJ23" s="91"/>
      <c r="AK23" s="92"/>
      <c r="AL23" s="93"/>
      <c r="AM23" s="94"/>
      <c r="AN23" s="95"/>
      <c r="AO23" s="90"/>
      <c r="AP23" s="581"/>
      <c r="AQ23" s="581"/>
      <c r="AR23" s="91"/>
      <c r="AS23" s="92"/>
      <c r="AT23" s="93"/>
      <c r="AU23" s="94"/>
      <c r="AV23" s="95"/>
      <c r="AW23" s="90"/>
      <c r="AX23" s="581"/>
      <c r="AY23" s="581"/>
      <c r="AZ23" s="91"/>
      <c r="BA23" s="92"/>
      <c r="BB23" s="93"/>
      <c r="BC23" s="94"/>
      <c r="BD23" s="95"/>
      <c r="BE23" s="90"/>
      <c r="BF23" s="581"/>
      <c r="BG23" s="581"/>
      <c r="BH23" s="91"/>
      <c r="BI23" s="92"/>
      <c r="BJ23" s="93"/>
      <c r="BK23" s="94"/>
      <c r="BL23" s="95"/>
      <c r="BM23" s="90"/>
      <c r="BN23" s="581"/>
      <c r="BO23" s="581"/>
      <c r="BP23" s="91"/>
      <c r="BQ23" s="92"/>
      <c r="BR23" s="93"/>
      <c r="BS23" s="94"/>
      <c r="BT23" s="95"/>
      <c r="BU23" s="90"/>
      <c r="BV23" s="581"/>
      <c r="BW23" s="581"/>
      <c r="BX23" s="91"/>
      <c r="BY23" s="89"/>
      <c r="BZ23" s="67"/>
      <c r="CA23" s="76"/>
      <c r="CB23" s="80"/>
      <c r="CC23" s="8"/>
      <c r="CD23" s="567"/>
      <c r="CE23" s="568"/>
      <c r="CF23" s="62"/>
      <c r="CG23" s="69"/>
      <c r="CH23" s="67"/>
      <c r="CI23" s="76"/>
      <c r="CJ23" s="80"/>
      <c r="CK23" s="8"/>
      <c r="CL23" s="567"/>
      <c r="CM23" s="568"/>
      <c r="CN23" s="62"/>
      <c r="CO23" s="69"/>
      <c r="CP23" s="67"/>
      <c r="CQ23" s="76"/>
      <c r="CR23" s="80"/>
      <c r="CS23" s="8"/>
      <c r="CT23" s="567"/>
      <c r="CU23" s="568"/>
      <c r="CV23" s="62"/>
      <c r="CW23" s="69"/>
      <c r="CX23" s="67"/>
      <c r="CY23" s="76"/>
      <c r="CZ23" s="80"/>
      <c r="DA23" s="8"/>
      <c r="DB23" s="567"/>
      <c r="DC23" s="568"/>
      <c r="DD23" s="62"/>
      <c r="DE23" s="69"/>
      <c r="DF23" s="67"/>
      <c r="DG23" s="76"/>
      <c r="DH23" s="80"/>
      <c r="DI23" s="8"/>
      <c r="DJ23" s="567"/>
      <c r="DK23" s="568"/>
      <c r="DL23" s="62"/>
      <c r="DM23" s="69"/>
      <c r="DN23" s="67"/>
      <c r="DO23" s="76"/>
      <c r="DP23" s="80"/>
      <c r="DQ23" s="8"/>
      <c r="DR23" s="567"/>
      <c r="DS23" s="568"/>
      <c r="DT23" s="62"/>
      <c r="DU23" s="69"/>
      <c r="DV23" s="67"/>
      <c r="DW23" s="76"/>
      <c r="DX23" s="80"/>
      <c r="DY23" s="8"/>
      <c r="DZ23" s="567"/>
      <c r="EA23" s="568"/>
      <c r="EB23" s="62"/>
      <c r="EC23" s="69"/>
      <c r="ED23" s="67"/>
      <c r="EE23" s="76"/>
      <c r="EF23" s="80"/>
      <c r="EG23" s="8"/>
      <c r="EH23" s="567"/>
      <c r="EI23" s="568"/>
      <c r="EJ23" s="62"/>
      <c r="EK23" s="69"/>
      <c r="EL23" s="67"/>
      <c r="EM23" s="76"/>
      <c r="EN23" s="80"/>
      <c r="EO23" s="8"/>
      <c r="EP23" s="567"/>
      <c r="EQ23" s="568"/>
      <c r="ER23" s="62"/>
      <c r="ES23" s="69"/>
      <c r="ET23" s="67"/>
      <c r="EU23" s="76"/>
      <c r="EV23" s="80"/>
      <c r="EW23" s="8"/>
      <c r="EX23" s="567"/>
      <c r="EY23" s="568"/>
      <c r="EZ23" s="62"/>
      <c r="FA23" s="69"/>
      <c r="FB23" s="67"/>
      <c r="FC23" s="76"/>
      <c r="FD23" s="80"/>
      <c r="FE23" s="8"/>
      <c r="FF23" s="567"/>
      <c r="FG23" s="568"/>
      <c r="FH23" s="62"/>
      <c r="FI23" s="69"/>
      <c r="FJ23" s="67"/>
      <c r="FK23" s="76"/>
      <c r="FL23" s="80"/>
      <c r="FM23" s="8"/>
      <c r="FN23" s="567"/>
      <c r="FO23" s="568"/>
      <c r="FP23" s="62"/>
      <c r="FQ23" s="69"/>
      <c r="FR23" s="67"/>
      <c r="FS23" s="76"/>
      <c r="FT23" s="80"/>
      <c r="FU23" s="8"/>
      <c r="FV23" s="567"/>
      <c r="FW23" s="568"/>
      <c r="FX23" s="62"/>
      <c r="FY23" s="69"/>
      <c r="FZ23" s="67"/>
      <c r="GA23" s="76"/>
      <c r="GB23" s="80"/>
      <c r="GC23" s="8"/>
      <c r="GD23" s="567"/>
      <c r="GE23" s="568"/>
      <c r="GF23" s="62"/>
      <c r="GG23" s="69"/>
      <c r="GH23" s="67"/>
      <c r="GI23" s="76"/>
      <c r="GJ23" s="80"/>
      <c r="GK23" s="8"/>
      <c r="GL23" s="567"/>
      <c r="GM23" s="568"/>
      <c r="GN23" s="62"/>
      <c r="GO23" s="69"/>
      <c r="GP23" s="67"/>
      <c r="GQ23" s="76"/>
      <c r="GR23" s="80"/>
      <c r="GS23" s="8"/>
      <c r="GT23" s="567"/>
      <c r="GU23" s="568"/>
      <c r="GV23" s="62"/>
      <c r="GW23" s="69"/>
      <c r="GX23" s="67"/>
      <c r="GY23" s="76"/>
      <c r="GZ23" s="80"/>
      <c r="HA23" s="8"/>
      <c r="HB23" s="567"/>
      <c r="HC23" s="568"/>
      <c r="HD23" s="62"/>
      <c r="HE23" s="69"/>
      <c r="HF23" s="67"/>
      <c r="HG23" s="76"/>
      <c r="HH23" s="80"/>
      <c r="HI23" s="8"/>
      <c r="HJ23" s="567"/>
      <c r="HK23" s="568"/>
      <c r="HL23" s="62"/>
      <c r="HM23" s="69"/>
      <c r="HN23" s="67"/>
      <c r="HO23" s="76"/>
      <c r="HP23" s="80"/>
      <c r="HQ23" s="8"/>
      <c r="HR23" s="567"/>
      <c r="HS23" s="568"/>
      <c r="HT23" s="62"/>
      <c r="HU23" s="69"/>
      <c r="HV23" s="67"/>
      <c r="HW23" s="76"/>
      <c r="HX23" s="80"/>
      <c r="HY23" s="8"/>
      <c r="HZ23" s="567"/>
      <c r="IA23" s="568"/>
      <c r="IB23" s="62"/>
      <c r="IC23" s="69"/>
      <c r="ID23" s="67"/>
      <c r="IE23" s="76"/>
      <c r="IF23" s="80"/>
      <c r="IG23" s="8"/>
      <c r="IH23" s="567"/>
      <c r="II23" s="568"/>
      <c r="IJ23" s="62"/>
      <c r="IK23" s="69"/>
      <c r="IL23" s="67"/>
      <c r="IM23" s="76"/>
      <c r="IN23" s="80"/>
      <c r="IO23" s="8"/>
      <c r="IP23" s="567"/>
      <c r="IQ23" s="568"/>
      <c r="IR23" s="62"/>
      <c r="IS23" s="69"/>
      <c r="IT23" s="67"/>
      <c r="IU23" s="76"/>
      <c r="IV23" s="80"/>
    </row>
    <row r="24" spans="1:256" ht="30.75" customHeight="1">
      <c r="A24" s="9">
        <v>7</v>
      </c>
      <c r="B24" s="567" t="s">
        <v>55</v>
      </c>
      <c r="C24" s="568"/>
      <c r="D24" s="65" t="s">
        <v>123</v>
      </c>
      <c r="E24" s="69">
        <f t="shared" si="0"/>
        <v>44076</v>
      </c>
      <c r="F24" s="67">
        <v>1620</v>
      </c>
      <c r="G24" s="76">
        <v>7.3928135178179657</v>
      </c>
      <c r="H24" s="124">
        <f t="shared" si="2"/>
        <v>11976.357898865104</v>
      </c>
      <c r="I24" s="90"/>
      <c r="J24" s="19"/>
      <c r="K24" s="19">
        <v>0.72</v>
      </c>
      <c r="L24" s="2">
        <v>4.91</v>
      </c>
      <c r="M24" s="92"/>
      <c r="N24" s="87">
        <f t="shared" si="1"/>
        <v>7954.2</v>
      </c>
      <c r="O24" s="94"/>
      <c r="P24" s="95"/>
      <c r="Q24" s="90"/>
      <c r="R24" s="581"/>
      <c r="S24" s="581"/>
      <c r="T24" s="91"/>
      <c r="U24" s="92"/>
      <c r="V24" s="93"/>
      <c r="W24" s="94"/>
      <c r="X24" s="95"/>
      <c r="Y24" s="90"/>
      <c r="Z24" s="581"/>
      <c r="AA24" s="581"/>
      <c r="AB24" s="91"/>
      <c r="AC24" s="92"/>
      <c r="AD24" s="93"/>
      <c r="AE24" s="94"/>
      <c r="AF24" s="95"/>
      <c r="AG24" s="90"/>
      <c r="AH24" s="581"/>
      <c r="AI24" s="581"/>
      <c r="AJ24" s="91"/>
      <c r="AK24" s="92"/>
      <c r="AL24" s="93"/>
      <c r="AM24" s="94"/>
      <c r="AN24" s="95"/>
      <c r="AO24" s="90"/>
      <c r="AP24" s="581"/>
      <c r="AQ24" s="581"/>
      <c r="AR24" s="91"/>
      <c r="AS24" s="92"/>
      <c r="AT24" s="93"/>
      <c r="AU24" s="94"/>
      <c r="AV24" s="95"/>
      <c r="AW24" s="90"/>
      <c r="AX24" s="581"/>
      <c r="AY24" s="581"/>
      <c r="AZ24" s="91"/>
      <c r="BA24" s="92"/>
      <c r="BB24" s="93"/>
      <c r="BC24" s="94"/>
      <c r="BD24" s="95"/>
      <c r="BE24" s="90"/>
      <c r="BF24" s="581"/>
      <c r="BG24" s="581"/>
      <c r="BH24" s="91"/>
      <c r="BI24" s="92"/>
      <c r="BJ24" s="93"/>
      <c r="BK24" s="94"/>
      <c r="BL24" s="95"/>
      <c r="BM24" s="90"/>
      <c r="BN24" s="581"/>
      <c r="BO24" s="581"/>
      <c r="BP24" s="91"/>
      <c r="BQ24" s="92"/>
      <c r="BR24" s="93"/>
      <c r="BS24" s="94"/>
      <c r="BT24" s="95"/>
      <c r="BU24" s="90"/>
      <c r="BV24" s="581"/>
      <c r="BW24" s="581"/>
      <c r="BX24" s="91"/>
      <c r="BY24" s="89"/>
      <c r="BZ24" s="67"/>
      <c r="CA24" s="76"/>
      <c r="CB24" s="80"/>
      <c r="CC24" s="8"/>
      <c r="CD24" s="567"/>
      <c r="CE24" s="568"/>
      <c r="CF24" s="62"/>
      <c r="CG24" s="69"/>
      <c r="CH24" s="67"/>
      <c r="CI24" s="76"/>
      <c r="CJ24" s="80"/>
      <c r="CK24" s="8"/>
      <c r="CL24" s="567"/>
      <c r="CM24" s="568"/>
      <c r="CN24" s="62"/>
      <c r="CO24" s="69"/>
      <c r="CP24" s="67"/>
      <c r="CQ24" s="76"/>
      <c r="CR24" s="80"/>
      <c r="CS24" s="8"/>
      <c r="CT24" s="567"/>
      <c r="CU24" s="568"/>
      <c r="CV24" s="62"/>
      <c r="CW24" s="69"/>
      <c r="CX24" s="67"/>
      <c r="CY24" s="76"/>
      <c r="CZ24" s="80"/>
      <c r="DA24" s="8"/>
      <c r="DB24" s="567"/>
      <c r="DC24" s="568"/>
      <c r="DD24" s="62"/>
      <c r="DE24" s="69"/>
      <c r="DF24" s="67"/>
      <c r="DG24" s="76"/>
      <c r="DH24" s="80"/>
      <c r="DI24" s="8"/>
      <c r="DJ24" s="567"/>
      <c r="DK24" s="568"/>
      <c r="DL24" s="62"/>
      <c r="DM24" s="69"/>
      <c r="DN24" s="67"/>
      <c r="DO24" s="76"/>
      <c r="DP24" s="80"/>
      <c r="DQ24" s="8"/>
      <c r="DR24" s="567"/>
      <c r="DS24" s="568"/>
      <c r="DT24" s="62"/>
      <c r="DU24" s="69"/>
      <c r="DV24" s="67"/>
      <c r="DW24" s="76"/>
      <c r="DX24" s="80"/>
      <c r="DY24" s="8"/>
      <c r="DZ24" s="567"/>
      <c r="EA24" s="568"/>
      <c r="EB24" s="62"/>
      <c r="EC24" s="69"/>
      <c r="ED24" s="67"/>
      <c r="EE24" s="76"/>
      <c r="EF24" s="80"/>
      <c r="EG24" s="8"/>
      <c r="EH24" s="567"/>
      <c r="EI24" s="568"/>
      <c r="EJ24" s="62"/>
      <c r="EK24" s="69"/>
      <c r="EL24" s="67"/>
      <c r="EM24" s="76"/>
      <c r="EN24" s="80"/>
      <c r="EO24" s="8"/>
      <c r="EP24" s="567"/>
      <c r="EQ24" s="568"/>
      <c r="ER24" s="62"/>
      <c r="ES24" s="69"/>
      <c r="ET24" s="67"/>
      <c r="EU24" s="76"/>
      <c r="EV24" s="80"/>
      <c r="EW24" s="8"/>
      <c r="EX24" s="567"/>
      <c r="EY24" s="568"/>
      <c r="EZ24" s="62"/>
      <c r="FA24" s="69"/>
      <c r="FB24" s="67"/>
      <c r="FC24" s="76"/>
      <c r="FD24" s="80"/>
      <c r="FE24" s="8"/>
      <c r="FF24" s="567"/>
      <c r="FG24" s="568"/>
      <c r="FH24" s="62"/>
      <c r="FI24" s="69"/>
      <c r="FJ24" s="67"/>
      <c r="FK24" s="76"/>
      <c r="FL24" s="80"/>
      <c r="FM24" s="8"/>
      <c r="FN24" s="567"/>
      <c r="FO24" s="568"/>
      <c r="FP24" s="62"/>
      <c r="FQ24" s="69"/>
      <c r="FR24" s="67"/>
      <c r="FS24" s="76"/>
      <c r="FT24" s="80"/>
      <c r="FU24" s="8"/>
      <c r="FV24" s="567"/>
      <c r="FW24" s="568"/>
      <c r="FX24" s="62"/>
      <c r="FY24" s="69"/>
      <c r="FZ24" s="67"/>
      <c r="GA24" s="76"/>
      <c r="GB24" s="80"/>
      <c r="GC24" s="8"/>
      <c r="GD24" s="567"/>
      <c r="GE24" s="568"/>
      <c r="GF24" s="62"/>
      <c r="GG24" s="69"/>
      <c r="GH24" s="67"/>
      <c r="GI24" s="76"/>
      <c r="GJ24" s="80"/>
      <c r="GK24" s="8"/>
      <c r="GL24" s="567"/>
      <c r="GM24" s="568"/>
      <c r="GN24" s="62"/>
      <c r="GO24" s="69"/>
      <c r="GP24" s="67"/>
      <c r="GQ24" s="76"/>
      <c r="GR24" s="80"/>
      <c r="GS24" s="8"/>
      <c r="GT24" s="567"/>
      <c r="GU24" s="568"/>
      <c r="GV24" s="62"/>
      <c r="GW24" s="69"/>
      <c r="GX24" s="67"/>
      <c r="GY24" s="76"/>
      <c r="GZ24" s="80"/>
      <c r="HA24" s="8"/>
      <c r="HB24" s="567"/>
      <c r="HC24" s="568"/>
      <c r="HD24" s="62"/>
      <c r="HE24" s="69"/>
      <c r="HF24" s="67"/>
      <c r="HG24" s="76"/>
      <c r="HH24" s="80"/>
      <c r="HI24" s="8"/>
      <c r="HJ24" s="567"/>
      <c r="HK24" s="568"/>
      <c r="HL24" s="62"/>
      <c r="HM24" s="69"/>
      <c r="HN24" s="67"/>
      <c r="HO24" s="76"/>
      <c r="HP24" s="80"/>
      <c r="HQ24" s="8"/>
      <c r="HR24" s="567"/>
      <c r="HS24" s="568"/>
      <c r="HT24" s="62"/>
      <c r="HU24" s="69"/>
      <c r="HV24" s="67"/>
      <c r="HW24" s="76"/>
      <c r="HX24" s="80"/>
      <c r="HY24" s="8"/>
      <c r="HZ24" s="567"/>
      <c r="IA24" s="568"/>
      <c r="IB24" s="62"/>
      <c r="IC24" s="69"/>
      <c r="ID24" s="67"/>
      <c r="IE24" s="76"/>
      <c r="IF24" s="80"/>
      <c r="IG24" s="8"/>
      <c r="IH24" s="567"/>
      <c r="II24" s="568"/>
      <c r="IJ24" s="62"/>
      <c r="IK24" s="69"/>
      <c r="IL24" s="67"/>
      <c r="IM24" s="76"/>
      <c r="IN24" s="80"/>
      <c r="IO24" s="8"/>
      <c r="IP24" s="567"/>
      <c r="IQ24" s="568"/>
      <c r="IR24" s="62"/>
      <c r="IS24" s="69"/>
      <c r="IT24" s="67"/>
      <c r="IU24" s="76"/>
      <c r="IV24" s="80"/>
    </row>
    <row r="25" spans="1:256" ht="30.75" customHeight="1">
      <c r="A25" s="9">
        <v>8</v>
      </c>
      <c r="B25" s="567" t="s">
        <v>57</v>
      </c>
      <c r="C25" s="568"/>
      <c r="D25" s="65" t="s">
        <v>116</v>
      </c>
      <c r="E25" s="69">
        <f t="shared" si="0"/>
        <v>44076</v>
      </c>
      <c r="F25" s="67">
        <v>1836</v>
      </c>
      <c r="G25" s="76">
        <v>3.9024304778050949</v>
      </c>
      <c r="H25" s="124">
        <f t="shared" si="2"/>
        <v>7164.8623572501538</v>
      </c>
      <c r="I25" s="90"/>
      <c r="J25" s="19"/>
      <c r="K25" s="19"/>
      <c r="M25" s="92"/>
      <c r="N25" s="87"/>
      <c r="O25" s="94"/>
      <c r="P25" s="95"/>
      <c r="Q25" s="90"/>
      <c r="R25" s="581"/>
      <c r="S25" s="581"/>
      <c r="T25" s="91"/>
      <c r="U25" s="92"/>
      <c r="V25" s="93"/>
      <c r="W25" s="94"/>
      <c r="X25" s="95"/>
      <c r="Y25" s="90"/>
      <c r="Z25" s="581"/>
      <c r="AA25" s="581"/>
      <c r="AB25" s="91"/>
      <c r="AC25" s="92"/>
      <c r="AD25" s="93"/>
      <c r="AE25" s="94"/>
      <c r="AF25" s="95"/>
      <c r="AG25" s="90"/>
      <c r="AH25" s="581"/>
      <c r="AI25" s="581"/>
      <c r="AJ25" s="91"/>
      <c r="AK25" s="92"/>
      <c r="AL25" s="93"/>
      <c r="AM25" s="94"/>
      <c r="AN25" s="95"/>
      <c r="AO25" s="90"/>
      <c r="AP25" s="581"/>
      <c r="AQ25" s="581"/>
      <c r="AR25" s="91"/>
      <c r="AS25" s="92"/>
      <c r="AT25" s="93"/>
      <c r="AU25" s="94"/>
      <c r="AV25" s="95"/>
      <c r="AW25" s="90"/>
      <c r="AX25" s="581"/>
      <c r="AY25" s="581"/>
      <c r="AZ25" s="91"/>
      <c r="BA25" s="92"/>
      <c r="BB25" s="93"/>
      <c r="BC25" s="94"/>
      <c r="BD25" s="95"/>
      <c r="BE25" s="90"/>
      <c r="BF25" s="581"/>
      <c r="BG25" s="581"/>
      <c r="BH25" s="91"/>
      <c r="BI25" s="92"/>
      <c r="BJ25" s="93"/>
      <c r="BK25" s="94"/>
      <c r="BL25" s="95"/>
      <c r="BM25" s="90"/>
      <c r="BN25" s="581"/>
      <c r="BO25" s="581"/>
      <c r="BP25" s="91"/>
      <c r="BQ25" s="92"/>
      <c r="BR25" s="93"/>
      <c r="BS25" s="94"/>
      <c r="BT25" s="95"/>
      <c r="BU25" s="90"/>
      <c r="BV25" s="581"/>
      <c r="BW25" s="581"/>
      <c r="BX25" s="91"/>
      <c r="BY25" s="89"/>
      <c r="BZ25" s="67"/>
      <c r="CA25" s="76"/>
      <c r="CB25" s="80"/>
      <c r="CC25" s="8"/>
      <c r="CD25" s="567"/>
      <c r="CE25" s="568"/>
      <c r="CF25" s="62"/>
      <c r="CG25" s="69"/>
      <c r="CH25" s="67"/>
      <c r="CI25" s="76"/>
      <c r="CJ25" s="80"/>
      <c r="CK25" s="8"/>
      <c r="CL25" s="567"/>
      <c r="CM25" s="568"/>
      <c r="CN25" s="62"/>
      <c r="CO25" s="69"/>
      <c r="CP25" s="67"/>
      <c r="CQ25" s="76"/>
      <c r="CR25" s="80"/>
      <c r="CS25" s="8"/>
      <c r="CT25" s="567"/>
      <c r="CU25" s="568"/>
      <c r="CV25" s="62"/>
      <c r="CW25" s="69"/>
      <c r="CX25" s="67"/>
      <c r="CY25" s="76"/>
      <c r="CZ25" s="80"/>
      <c r="DA25" s="8"/>
      <c r="DB25" s="567"/>
      <c r="DC25" s="568"/>
      <c r="DD25" s="62"/>
      <c r="DE25" s="69"/>
      <c r="DF25" s="67"/>
      <c r="DG25" s="76"/>
      <c r="DH25" s="80"/>
      <c r="DI25" s="8"/>
      <c r="DJ25" s="567"/>
      <c r="DK25" s="568"/>
      <c r="DL25" s="62"/>
      <c r="DM25" s="69"/>
      <c r="DN25" s="67"/>
      <c r="DO25" s="76"/>
      <c r="DP25" s="80"/>
      <c r="DQ25" s="8"/>
      <c r="DR25" s="567"/>
      <c r="DS25" s="568"/>
      <c r="DT25" s="62"/>
      <c r="DU25" s="69"/>
      <c r="DV25" s="67"/>
      <c r="DW25" s="76"/>
      <c r="DX25" s="80"/>
      <c r="DY25" s="8"/>
      <c r="DZ25" s="567"/>
      <c r="EA25" s="568"/>
      <c r="EB25" s="62"/>
      <c r="EC25" s="69"/>
      <c r="ED25" s="67"/>
      <c r="EE25" s="76"/>
      <c r="EF25" s="80"/>
      <c r="EG25" s="8"/>
      <c r="EH25" s="567"/>
      <c r="EI25" s="568"/>
      <c r="EJ25" s="62"/>
      <c r="EK25" s="69"/>
      <c r="EL25" s="67"/>
      <c r="EM25" s="76"/>
      <c r="EN25" s="80"/>
      <c r="EO25" s="8"/>
      <c r="EP25" s="567"/>
      <c r="EQ25" s="568"/>
      <c r="ER25" s="62"/>
      <c r="ES25" s="69"/>
      <c r="ET25" s="67"/>
      <c r="EU25" s="76"/>
      <c r="EV25" s="80"/>
      <c r="EW25" s="8"/>
      <c r="EX25" s="567"/>
      <c r="EY25" s="568"/>
      <c r="EZ25" s="62"/>
      <c r="FA25" s="69"/>
      <c r="FB25" s="67"/>
      <c r="FC25" s="76"/>
      <c r="FD25" s="80"/>
      <c r="FE25" s="8"/>
      <c r="FF25" s="567"/>
      <c r="FG25" s="568"/>
      <c r="FH25" s="62"/>
      <c r="FI25" s="69"/>
      <c r="FJ25" s="67"/>
      <c r="FK25" s="76"/>
      <c r="FL25" s="80"/>
      <c r="FM25" s="8"/>
      <c r="FN25" s="567"/>
      <c r="FO25" s="568"/>
      <c r="FP25" s="62"/>
      <c r="FQ25" s="69"/>
      <c r="FR25" s="67"/>
      <c r="FS25" s="76"/>
      <c r="FT25" s="80"/>
      <c r="FU25" s="8"/>
      <c r="FV25" s="567"/>
      <c r="FW25" s="568"/>
      <c r="FX25" s="62"/>
      <c r="FY25" s="69"/>
      <c r="FZ25" s="67"/>
      <c r="GA25" s="76"/>
      <c r="GB25" s="80"/>
      <c r="GC25" s="8"/>
      <c r="GD25" s="567"/>
      <c r="GE25" s="568"/>
      <c r="GF25" s="62"/>
      <c r="GG25" s="69"/>
      <c r="GH25" s="67"/>
      <c r="GI25" s="76"/>
      <c r="GJ25" s="80"/>
      <c r="GK25" s="8"/>
      <c r="GL25" s="567"/>
      <c r="GM25" s="568"/>
      <c r="GN25" s="62"/>
      <c r="GO25" s="69"/>
      <c r="GP25" s="67"/>
      <c r="GQ25" s="76"/>
      <c r="GR25" s="80"/>
      <c r="GS25" s="8"/>
      <c r="GT25" s="567"/>
      <c r="GU25" s="568"/>
      <c r="GV25" s="62"/>
      <c r="GW25" s="69"/>
      <c r="GX25" s="67"/>
      <c r="GY25" s="76"/>
      <c r="GZ25" s="80"/>
      <c r="HA25" s="8"/>
      <c r="HB25" s="567"/>
      <c r="HC25" s="568"/>
      <c r="HD25" s="62"/>
      <c r="HE25" s="69"/>
      <c r="HF25" s="67"/>
      <c r="HG25" s="76"/>
      <c r="HH25" s="80"/>
      <c r="HI25" s="8"/>
      <c r="HJ25" s="567"/>
      <c r="HK25" s="568"/>
      <c r="HL25" s="62"/>
      <c r="HM25" s="69"/>
      <c r="HN25" s="67"/>
      <c r="HO25" s="76"/>
      <c r="HP25" s="80"/>
      <c r="HQ25" s="8"/>
      <c r="HR25" s="567"/>
      <c r="HS25" s="568"/>
      <c r="HT25" s="62"/>
      <c r="HU25" s="69"/>
      <c r="HV25" s="67"/>
      <c r="HW25" s="76"/>
      <c r="HX25" s="80"/>
      <c r="HY25" s="8"/>
      <c r="HZ25" s="567"/>
      <c r="IA25" s="568"/>
      <c r="IB25" s="62"/>
      <c r="IC25" s="69"/>
      <c r="ID25" s="67"/>
      <c r="IE25" s="76"/>
      <c r="IF25" s="80"/>
      <c r="IG25" s="8"/>
      <c r="IH25" s="567"/>
      <c r="II25" s="568"/>
      <c r="IJ25" s="62"/>
      <c r="IK25" s="69"/>
      <c r="IL25" s="67"/>
      <c r="IM25" s="76"/>
      <c r="IN25" s="80"/>
      <c r="IO25" s="8"/>
      <c r="IP25" s="567"/>
      <c r="IQ25" s="568"/>
      <c r="IR25" s="62"/>
      <c r="IS25" s="69"/>
      <c r="IT25" s="67"/>
      <c r="IU25" s="76"/>
      <c r="IV25" s="80"/>
    </row>
    <row r="26" spans="1:256" ht="30.75" customHeight="1">
      <c r="A26" s="9">
        <v>9</v>
      </c>
      <c r="B26" s="567" t="s">
        <v>67</v>
      </c>
      <c r="C26" s="568"/>
      <c r="D26" s="65" t="s">
        <v>106</v>
      </c>
      <c r="E26" s="69">
        <f t="shared" si="0"/>
        <v>44076</v>
      </c>
      <c r="F26" s="67">
        <v>1920</v>
      </c>
      <c r="G26" s="76">
        <v>5.4035663616638487</v>
      </c>
      <c r="H26" s="124">
        <f t="shared" si="2"/>
        <v>10374.84741439459</v>
      </c>
      <c r="I26" s="90"/>
      <c r="J26" s="19">
        <v>18.11</v>
      </c>
      <c r="K26" s="19"/>
      <c r="M26" s="92"/>
      <c r="N26" s="87"/>
      <c r="O26" s="94"/>
      <c r="P26" s="95"/>
      <c r="Q26" s="90"/>
      <c r="R26" s="581"/>
      <c r="S26" s="581"/>
      <c r="T26" s="91"/>
      <c r="U26" s="92"/>
      <c r="V26" s="93"/>
      <c r="W26" s="94"/>
      <c r="X26" s="95"/>
      <c r="Y26" s="90"/>
      <c r="Z26" s="581"/>
      <c r="AA26" s="581"/>
      <c r="AB26" s="91"/>
      <c r="AC26" s="92"/>
      <c r="AD26" s="93"/>
      <c r="AE26" s="94"/>
      <c r="AF26" s="95"/>
      <c r="AG26" s="90"/>
      <c r="AH26" s="581"/>
      <c r="AI26" s="581"/>
      <c r="AJ26" s="91"/>
      <c r="AK26" s="92"/>
      <c r="AL26" s="93"/>
      <c r="AM26" s="94"/>
      <c r="AN26" s="95"/>
      <c r="AO26" s="90"/>
      <c r="AP26" s="581"/>
      <c r="AQ26" s="581"/>
      <c r="AR26" s="91"/>
      <c r="AS26" s="92"/>
      <c r="AT26" s="93"/>
      <c r="AU26" s="94"/>
      <c r="AV26" s="95"/>
      <c r="AW26" s="90"/>
      <c r="AX26" s="581"/>
      <c r="AY26" s="581"/>
      <c r="AZ26" s="91"/>
      <c r="BA26" s="92"/>
      <c r="BB26" s="93"/>
      <c r="BC26" s="94"/>
      <c r="BD26" s="95"/>
      <c r="BE26" s="90"/>
      <c r="BF26" s="581"/>
      <c r="BG26" s="581"/>
      <c r="BH26" s="91"/>
      <c r="BI26" s="92"/>
      <c r="BJ26" s="93"/>
      <c r="BK26" s="94"/>
      <c r="BL26" s="95"/>
      <c r="BM26" s="90"/>
      <c r="BN26" s="581"/>
      <c r="BO26" s="581"/>
      <c r="BP26" s="91"/>
      <c r="BQ26" s="92"/>
      <c r="BR26" s="93"/>
      <c r="BS26" s="94"/>
      <c r="BT26" s="95"/>
      <c r="BU26" s="90"/>
      <c r="BV26" s="581"/>
      <c r="BW26" s="581"/>
      <c r="BX26" s="91"/>
      <c r="BY26" s="89"/>
      <c r="BZ26" s="67"/>
      <c r="CA26" s="76"/>
      <c r="CB26" s="80"/>
      <c r="CC26" s="8"/>
      <c r="CD26" s="567"/>
      <c r="CE26" s="568"/>
      <c r="CF26" s="62"/>
      <c r="CG26" s="69"/>
      <c r="CH26" s="67"/>
      <c r="CI26" s="76"/>
      <c r="CJ26" s="80"/>
      <c r="CK26" s="8"/>
      <c r="CL26" s="567"/>
      <c r="CM26" s="568"/>
      <c r="CN26" s="62"/>
      <c r="CO26" s="69"/>
      <c r="CP26" s="67"/>
      <c r="CQ26" s="76"/>
      <c r="CR26" s="80"/>
      <c r="CS26" s="8"/>
      <c r="CT26" s="567"/>
      <c r="CU26" s="568"/>
      <c r="CV26" s="62"/>
      <c r="CW26" s="69"/>
      <c r="CX26" s="67"/>
      <c r="CY26" s="76"/>
      <c r="CZ26" s="80"/>
      <c r="DA26" s="8"/>
      <c r="DB26" s="567"/>
      <c r="DC26" s="568"/>
      <c r="DD26" s="62"/>
      <c r="DE26" s="69"/>
      <c r="DF26" s="67"/>
      <c r="DG26" s="76"/>
      <c r="DH26" s="80"/>
      <c r="DI26" s="8"/>
      <c r="DJ26" s="567"/>
      <c r="DK26" s="568"/>
      <c r="DL26" s="62"/>
      <c r="DM26" s="69"/>
      <c r="DN26" s="67"/>
      <c r="DO26" s="76"/>
      <c r="DP26" s="80"/>
      <c r="DQ26" s="8"/>
      <c r="DR26" s="567"/>
      <c r="DS26" s="568"/>
      <c r="DT26" s="62"/>
      <c r="DU26" s="69"/>
      <c r="DV26" s="67"/>
      <c r="DW26" s="76"/>
      <c r="DX26" s="80"/>
      <c r="DY26" s="8"/>
      <c r="DZ26" s="567"/>
      <c r="EA26" s="568"/>
      <c r="EB26" s="62"/>
      <c r="EC26" s="69"/>
      <c r="ED26" s="67"/>
      <c r="EE26" s="76"/>
      <c r="EF26" s="80"/>
      <c r="EG26" s="8"/>
      <c r="EH26" s="567"/>
      <c r="EI26" s="568"/>
      <c r="EJ26" s="62"/>
      <c r="EK26" s="69"/>
      <c r="EL26" s="67"/>
      <c r="EM26" s="76"/>
      <c r="EN26" s="80"/>
      <c r="EO26" s="8"/>
      <c r="EP26" s="567"/>
      <c r="EQ26" s="568"/>
      <c r="ER26" s="62"/>
      <c r="ES26" s="69"/>
      <c r="ET26" s="67"/>
      <c r="EU26" s="76"/>
      <c r="EV26" s="80"/>
      <c r="EW26" s="8"/>
      <c r="EX26" s="567"/>
      <c r="EY26" s="568"/>
      <c r="EZ26" s="62"/>
      <c r="FA26" s="69"/>
      <c r="FB26" s="67"/>
      <c r="FC26" s="76"/>
      <c r="FD26" s="80"/>
      <c r="FE26" s="8"/>
      <c r="FF26" s="567"/>
      <c r="FG26" s="568"/>
      <c r="FH26" s="62"/>
      <c r="FI26" s="69"/>
      <c r="FJ26" s="67"/>
      <c r="FK26" s="76"/>
      <c r="FL26" s="80"/>
      <c r="FM26" s="8"/>
      <c r="FN26" s="567"/>
      <c r="FO26" s="568"/>
      <c r="FP26" s="62"/>
      <c r="FQ26" s="69"/>
      <c r="FR26" s="67"/>
      <c r="FS26" s="76"/>
      <c r="FT26" s="80"/>
      <c r="FU26" s="8"/>
      <c r="FV26" s="567"/>
      <c r="FW26" s="568"/>
      <c r="FX26" s="62"/>
      <c r="FY26" s="69"/>
      <c r="FZ26" s="67"/>
      <c r="GA26" s="76"/>
      <c r="GB26" s="80"/>
      <c r="GC26" s="8"/>
      <c r="GD26" s="567"/>
      <c r="GE26" s="568"/>
      <c r="GF26" s="62"/>
      <c r="GG26" s="69"/>
      <c r="GH26" s="67"/>
      <c r="GI26" s="76"/>
      <c r="GJ26" s="80"/>
      <c r="GK26" s="8"/>
      <c r="GL26" s="567"/>
      <c r="GM26" s="568"/>
      <c r="GN26" s="62"/>
      <c r="GO26" s="69"/>
      <c r="GP26" s="67"/>
      <c r="GQ26" s="76"/>
      <c r="GR26" s="80"/>
      <c r="GS26" s="8"/>
      <c r="GT26" s="567"/>
      <c r="GU26" s="568"/>
      <c r="GV26" s="62"/>
      <c r="GW26" s="69"/>
      <c r="GX26" s="67"/>
      <c r="GY26" s="76"/>
      <c r="GZ26" s="80"/>
      <c r="HA26" s="8"/>
      <c r="HB26" s="567"/>
      <c r="HC26" s="568"/>
      <c r="HD26" s="62"/>
      <c r="HE26" s="69"/>
      <c r="HF26" s="67"/>
      <c r="HG26" s="76"/>
      <c r="HH26" s="80"/>
      <c r="HI26" s="8"/>
      <c r="HJ26" s="567"/>
      <c r="HK26" s="568"/>
      <c r="HL26" s="62"/>
      <c r="HM26" s="69"/>
      <c r="HN26" s="67"/>
      <c r="HO26" s="76"/>
      <c r="HP26" s="80"/>
      <c r="HQ26" s="8"/>
      <c r="HR26" s="567"/>
      <c r="HS26" s="568"/>
      <c r="HT26" s="62"/>
      <c r="HU26" s="69"/>
      <c r="HV26" s="67"/>
      <c r="HW26" s="76"/>
      <c r="HX26" s="80"/>
      <c r="HY26" s="8"/>
      <c r="HZ26" s="567"/>
      <c r="IA26" s="568"/>
      <c r="IB26" s="62"/>
      <c r="IC26" s="69"/>
      <c r="ID26" s="67"/>
      <c r="IE26" s="76"/>
      <c r="IF26" s="80"/>
      <c r="IG26" s="8"/>
      <c r="IH26" s="567"/>
      <c r="II26" s="568"/>
      <c r="IJ26" s="62"/>
      <c r="IK26" s="69"/>
      <c r="IL26" s="67"/>
      <c r="IM26" s="76"/>
      <c r="IN26" s="80"/>
      <c r="IO26" s="8"/>
      <c r="IP26" s="567"/>
      <c r="IQ26" s="568"/>
      <c r="IR26" s="62"/>
      <c r="IS26" s="69"/>
      <c r="IT26" s="67"/>
      <c r="IU26" s="76"/>
      <c r="IV26" s="80"/>
    </row>
    <row r="27" spans="1:256" ht="30.75" customHeight="1">
      <c r="A27" s="9">
        <v>5</v>
      </c>
      <c r="B27" s="567" t="s">
        <v>68</v>
      </c>
      <c r="C27" s="568"/>
      <c r="D27" s="65" t="s">
        <v>146</v>
      </c>
      <c r="E27" s="69">
        <f t="shared" si="0"/>
        <v>44076</v>
      </c>
      <c r="F27" s="67">
        <v>0</v>
      </c>
      <c r="G27" s="76">
        <v>-0.77641441667719535</v>
      </c>
      <c r="H27" s="124">
        <f t="shared" si="2"/>
        <v>0</v>
      </c>
      <c r="I27" s="90"/>
      <c r="J27" s="19"/>
      <c r="K27" s="19">
        <v>0.72</v>
      </c>
      <c r="L27" s="2">
        <v>4.91</v>
      </c>
      <c r="M27" s="92"/>
      <c r="N27" s="87">
        <f>L27*F27</f>
        <v>0</v>
      </c>
      <c r="O27" s="94"/>
      <c r="P27" s="95"/>
      <c r="Q27" s="90"/>
      <c r="R27" s="581"/>
      <c r="S27" s="581"/>
      <c r="T27" s="91"/>
      <c r="U27" s="92"/>
      <c r="V27" s="93"/>
      <c r="W27" s="94"/>
      <c r="X27" s="95"/>
      <c r="Y27" s="90"/>
      <c r="Z27" s="581"/>
      <c r="AA27" s="581"/>
      <c r="AB27" s="91"/>
      <c r="AC27" s="92"/>
      <c r="AD27" s="93"/>
      <c r="AE27" s="94"/>
      <c r="AF27" s="95"/>
      <c r="AG27" s="90"/>
      <c r="AH27" s="581"/>
      <c r="AI27" s="581"/>
      <c r="AJ27" s="91"/>
      <c r="AK27" s="92"/>
      <c r="AL27" s="93"/>
      <c r="AM27" s="94"/>
      <c r="AN27" s="95"/>
      <c r="AO27" s="90"/>
      <c r="AP27" s="581"/>
      <c r="AQ27" s="581"/>
      <c r="AR27" s="91"/>
      <c r="AS27" s="92"/>
      <c r="AT27" s="93"/>
      <c r="AU27" s="94"/>
      <c r="AV27" s="95"/>
      <c r="AW27" s="90"/>
      <c r="AX27" s="581"/>
      <c r="AY27" s="581"/>
      <c r="AZ27" s="91"/>
      <c r="BA27" s="92"/>
      <c r="BB27" s="93"/>
      <c r="BC27" s="94"/>
      <c r="BD27" s="95"/>
      <c r="BE27" s="90"/>
      <c r="BF27" s="581"/>
      <c r="BG27" s="581"/>
      <c r="BH27" s="91"/>
      <c r="BI27" s="92"/>
      <c r="BJ27" s="93"/>
      <c r="BK27" s="94"/>
      <c r="BL27" s="95"/>
      <c r="BM27" s="90"/>
      <c r="BN27" s="581"/>
      <c r="BO27" s="581"/>
      <c r="BP27" s="91"/>
      <c r="BQ27" s="92"/>
      <c r="BR27" s="93"/>
      <c r="BS27" s="94"/>
      <c r="BT27" s="95"/>
      <c r="BU27" s="90"/>
      <c r="BV27" s="581"/>
      <c r="BW27" s="581"/>
      <c r="BX27" s="91"/>
      <c r="BY27" s="89"/>
      <c r="BZ27" s="67"/>
      <c r="CA27" s="76"/>
      <c r="CB27" s="80"/>
      <c r="CC27" s="8"/>
      <c r="CD27" s="567"/>
      <c r="CE27" s="568"/>
      <c r="CF27" s="62"/>
      <c r="CG27" s="69"/>
      <c r="CH27" s="67"/>
      <c r="CI27" s="76"/>
      <c r="CJ27" s="80"/>
      <c r="CK27" s="8"/>
      <c r="CL27" s="567"/>
      <c r="CM27" s="568"/>
      <c r="CN27" s="62"/>
      <c r="CO27" s="69"/>
      <c r="CP27" s="67"/>
      <c r="CQ27" s="76"/>
      <c r="CR27" s="80"/>
      <c r="CS27" s="8"/>
      <c r="CT27" s="567"/>
      <c r="CU27" s="568"/>
      <c r="CV27" s="62"/>
      <c r="CW27" s="69"/>
      <c r="CX27" s="67"/>
      <c r="CY27" s="76"/>
      <c r="CZ27" s="80"/>
      <c r="DA27" s="8"/>
      <c r="DB27" s="567"/>
      <c r="DC27" s="568"/>
      <c r="DD27" s="62"/>
      <c r="DE27" s="69"/>
      <c r="DF27" s="67"/>
      <c r="DG27" s="76"/>
      <c r="DH27" s="80"/>
      <c r="DI27" s="8"/>
      <c r="DJ27" s="567"/>
      <c r="DK27" s="568"/>
      <c r="DL27" s="62"/>
      <c r="DM27" s="69"/>
      <c r="DN27" s="67"/>
      <c r="DO27" s="76"/>
      <c r="DP27" s="80"/>
      <c r="DQ27" s="8"/>
      <c r="DR27" s="567"/>
      <c r="DS27" s="568"/>
      <c r="DT27" s="62"/>
      <c r="DU27" s="69"/>
      <c r="DV27" s="67"/>
      <c r="DW27" s="76"/>
      <c r="DX27" s="80"/>
      <c r="DY27" s="8"/>
      <c r="DZ27" s="567"/>
      <c r="EA27" s="568"/>
      <c r="EB27" s="62"/>
      <c r="EC27" s="69"/>
      <c r="ED27" s="67"/>
      <c r="EE27" s="76"/>
      <c r="EF27" s="80"/>
      <c r="EG27" s="8"/>
      <c r="EH27" s="567"/>
      <c r="EI27" s="568"/>
      <c r="EJ27" s="62"/>
      <c r="EK27" s="69"/>
      <c r="EL27" s="67"/>
      <c r="EM27" s="76"/>
      <c r="EN27" s="80"/>
      <c r="EO27" s="8"/>
      <c r="EP27" s="567"/>
      <c r="EQ27" s="568"/>
      <c r="ER27" s="62"/>
      <c r="ES27" s="69"/>
      <c r="ET27" s="67"/>
      <c r="EU27" s="76"/>
      <c r="EV27" s="80"/>
      <c r="EW27" s="8"/>
      <c r="EX27" s="567"/>
      <c r="EY27" s="568"/>
      <c r="EZ27" s="62"/>
      <c r="FA27" s="69"/>
      <c r="FB27" s="67"/>
      <c r="FC27" s="76"/>
      <c r="FD27" s="80"/>
      <c r="FE27" s="8"/>
      <c r="FF27" s="567"/>
      <c r="FG27" s="568"/>
      <c r="FH27" s="62"/>
      <c r="FI27" s="69"/>
      <c r="FJ27" s="67"/>
      <c r="FK27" s="76"/>
      <c r="FL27" s="80"/>
      <c r="FM27" s="8"/>
      <c r="FN27" s="567"/>
      <c r="FO27" s="568"/>
      <c r="FP27" s="62"/>
      <c r="FQ27" s="69"/>
      <c r="FR27" s="67"/>
      <c r="FS27" s="76"/>
      <c r="FT27" s="80"/>
      <c r="FU27" s="8"/>
      <c r="FV27" s="567"/>
      <c r="FW27" s="568"/>
      <c r="FX27" s="62"/>
      <c r="FY27" s="69"/>
      <c r="FZ27" s="67"/>
      <c r="GA27" s="76"/>
      <c r="GB27" s="80"/>
      <c r="GC27" s="8"/>
      <c r="GD27" s="567"/>
      <c r="GE27" s="568"/>
      <c r="GF27" s="62"/>
      <c r="GG27" s="69"/>
      <c r="GH27" s="67"/>
      <c r="GI27" s="76"/>
      <c r="GJ27" s="80"/>
      <c r="GK27" s="8"/>
      <c r="GL27" s="567"/>
      <c r="GM27" s="568"/>
      <c r="GN27" s="62"/>
      <c r="GO27" s="69"/>
      <c r="GP27" s="67"/>
      <c r="GQ27" s="76"/>
      <c r="GR27" s="80"/>
      <c r="GS27" s="8"/>
      <c r="GT27" s="567"/>
      <c r="GU27" s="568"/>
      <c r="GV27" s="62"/>
      <c r="GW27" s="69"/>
      <c r="GX27" s="67"/>
      <c r="GY27" s="76"/>
      <c r="GZ27" s="80"/>
      <c r="HA27" s="8"/>
      <c r="HB27" s="567"/>
      <c r="HC27" s="568"/>
      <c r="HD27" s="62"/>
      <c r="HE27" s="69"/>
      <c r="HF27" s="67"/>
      <c r="HG27" s="76"/>
      <c r="HH27" s="80"/>
      <c r="HI27" s="8"/>
      <c r="HJ27" s="567"/>
      <c r="HK27" s="568"/>
      <c r="HL27" s="62"/>
      <c r="HM27" s="69"/>
      <c r="HN27" s="67"/>
      <c r="HO27" s="76"/>
      <c r="HP27" s="80"/>
      <c r="HQ27" s="8"/>
      <c r="HR27" s="567"/>
      <c r="HS27" s="568"/>
      <c r="HT27" s="62"/>
      <c r="HU27" s="69"/>
      <c r="HV27" s="67"/>
      <c r="HW27" s="76"/>
      <c r="HX27" s="80"/>
      <c r="HY27" s="8"/>
      <c r="HZ27" s="567"/>
      <c r="IA27" s="568"/>
      <c r="IB27" s="62"/>
      <c r="IC27" s="69"/>
      <c r="ID27" s="67"/>
      <c r="IE27" s="76"/>
      <c r="IF27" s="80"/>
      <c r="IG27" s="8"/>
      <c r="IH27" s="567"/>
      <c r="II27" s="568"/>
      <c r="IJ27" s="62"/>
      <c r="IK27" s="69"/>
      <c r="IL27" s="67"/>
      <c r="IM27" s="76"/>
      <c r="IN27" s="80"/>
      <c r="IO27" s="8"/>
      <c r="IP27" s="567"/>
      <c r="IQ27" s="568"/>
      <c r="IR27" s="62"/>
      <c r="IS27" s="69"/>
      <c r="IT27" s="67"/>
      <c r="IU27" s="76"/>
      <c r="IV27" s="80"/>
    </row>
    <row r="28" spans="1:256" ht="30.75" hidden="1" customHeight="1">
      <c r="A28" s="9" t="e">
        <v>#REF!</v>
      </c>
      <c r="B28" s="567" t="e">
        <v>#REF!</v>
      </c>
      <c r="C28" s="568"/>
      <c r="D28" s="65" t="e">
        <v>#REF!</v>
      </c>
      <c r="E28" s="69">
        <f t="shared" si="0"/>
        <v>44076</v>
      </c>
      <c r="F28" s="67" t="e">
        <v>#REF!</v>
      </c>
      <c r="G28" s="76" t="e">
        <v>#REF!</v>
      </c>
      <c r="H28" s="124" t="e">
        <f t="shared" si="2"/>
        <v>#REF!</v>
      </c>
      <c r="I28" s="90"/>
      <c r="J28" s="19"/>
      <c r="K28" s="19"/>
      <c r="M28" s="92"/>
      <c r="N28" s="87"/>
      <c r="O28" s="94"/>
      <c r="P28" s="95"/>
      <c r="Q28" s="90"/>
      <c r="R28" s="581"/>
      <c r="S28" s="581"/>
      <c r="T28" s="91"/>
      <c r="U28" s="92"/>
      <c r="V28" s="93"/>
      <c r="W28" s="94"/>
      <c r="X28" s="95"/>
      <c r="Y28" s="90"/>
      <c r="Z28" s="581"/>
      <c r="AA28" s="581"/>
      <c r="AB28" s="91"/>
      <c r="AC28" s="92"/>
      <c r="AD28" s="93"/>
      <c r="AE28" s="94"/>
      <c r="AF28" s="95"/>
      <c r="AG28" s="90"/>
      <c r="AH28" s="581"/>
      <c r="AI28" s="581"/>
      <c r="AJ28" s="91"/>
      <c r="AK28" s="92"/>
      <c r="AL28" s="93"/>
      <c r="AM28" s="94"/>
      <c r="AN28" s="95"/>
      <c r="AO28" s="90"/>
      <c r="AP28" s="581"/>
      <c r="AQ28" s="581"/>
      <c r="AR28" s="91"/>
      <c r="AS28" s="92"/>
      <c r="AT28" s="93"/>
      <c r="AU28" s="94"/>
      <c r="AV28" s="95"/>
      <c r="AW28" s="90"/>
      <c r="AX28" s="581"/>
      <c r="AY28" s="581"/>
      <c r="AZ28" s="91"/>
      <c r="BA28" s="92"/>
      <c r="BB28" s="93"/>
      <c r="BC28" s="94"/>
      <c r="BD28" s="95"/>
      <c r="BE28" s="90"/>
      <c r="BF28" s="581"/>
      <c r="BG28" s="581"/>
      <c r="BH28" s="91"/>
      <c r="BI28" s="92"/>
      <c r="BJ28" s="93"/>
      <c r="BK28" s="94"/>
      <c r="BL28" s="95"/>
      <c r="BM28" s="90"/>
      <c r="BN28" s="581"/>
      <c r="BO28" s="581"/>
      <c r="BP28" s="91"/>
      <c r="BQ28" s="92"/>
      <c r="BR28" s="93"/>
      <c r="BS28" s="94"/>
      <c r="BT28" s="95"/>
      <c r="BU28" s="90"/>
      <c r="BV28" s="581"/>
      <c r="BW28" s="581"/>
      <c r="BX28" s="91"/>
      <c r="BY28" s="89"/>
      <c r="BZ28" s="67"/>
      <c r="CA28" s="76"/>
      <c r="CB28" s="80"/>
      <c r="CC28" s="8"/>
      <c r="CD28" s="567"/>
      <c r="CE28" s="568"/>
      <c r="CF28" s="62"/>
      <c r="CG28" s="69"/>
      <c r="CH28" s="67"/>
      <c r="CI28" s="76"/>
      <c r="CJ28" s="80"/>
      <c r="CK28" s="8"/>
      <c r="CL28" s="567"/>
      <c r="CM28" s="568"/>
      <c r="CN28" s="62"/>
      <c r="CO28" s="69"/>
      <c r="CP28" s="67"/>
      <c r="CQ28" s="76"/>
      <c r="CR28" s="80"/>
      <c r="CS28" s="8"/>
      <c r="CT28" s="567"/>
      <c r="CU28" s="568"/>
      <c r="CV28" s="62"/>
      <c r="CW28" s="69"/>
      <c r="CX28" s="67"/>
      <c r="CY28" s="76"/>
      <c r="CZ28" s="80"/>
      <c r="DA28" s="8"/>
      <c r="DB28" s="567"/>
      <c r="DC28" s="568"/>
      <c r="DD28" s="62"/>
      <c r="DE28" s="69"/>
      <c r="DF28" s="67"/>
      <c r="DG28" s="76"/>
      <c r="DH28" s="80"/>
      <c r="DI28" s="8"/>
      <c r="DJ28" s="567"/>
      <c r="DK28" s="568"/>
      <c r="DL28" s="62"/>
      <c r="DM28" s="69"/>
      <c r="DN28" s="67"/>
      <c r="DO28" s="76"/>
      <c r="DP28" s="80"/>
      <c r="DQ28" s="8"/>
      <c r="DR28" s="567"/>
      <c r="DS28" s="568"/>
      <c r="DT28" s="62"/>
      <c r="DU28" s="69"/>
      <c r="DV28" s="67"/>
      <c r="DW28" s="76"/>
      <c r="DX28" s="80"/>
      <c r="DY28" s="8"/>
      <c r="DZ28" s="567"/>
      <c r="EA28" s="568"/>
      <c r="EB28" s="62"/>
      <c r="EC28" s="69"/>
      <c r="ED28" s="67"/>
      <c r="EE28" s="76"/>
      <c r="EF28" s="80"/>
      <c r="EG28" s="8"/>
      <c r="EH28" s="567"/>
      <c r="EI28" s="568"/>
      <c r="EJ28" s="62"/>
      <c r="EK28" s="69"/>
      <c r="EL28" s="67"/>
      <c r="EM28" s="76"/>
      <c r="EN28" s="80"/>
      <c r="EO28" s="8"/>
      <c r="EP28" s="567"/>
      <c r="EQ28" s="568"/>
      <c r="ER28" s="62"/>
      <c r="ES28" s="69"/>
      <c r="ET28" s="67"/>
      <c r="EU28" s="76"/>
      <c r="EV28" s="80"/>
      <c r="EW28" s="8"/>
      <c r="EX28" s="567"/>
      <c r="EY28" s="568"/>
      <c r="EZ28" s="62"/>
      <c r="FA28" s="69"/>
      <c r="FB28" s="67"/>
      <c r="FC28" s="76"/>
      <c r="FD28" s="80"/>
      <c r="FE28" s="8"/>
      <c r="FF28" s="567"/>
      <c r="FG28" s="568"/>
      <c r="FH28" s="62"/>
      <c r="FI28" s="69"/>
      <c r="FJ28" s="67"/>
      <c r="FK28" s="76"/>
      <c r="FL28" s="80"/>
      <c r="FM28" s="8"/>
      <c r="FN28" s="567"/>
      <c r="FO28" s="568"/>
      <c r="FP28" s="62"/>
      <c r="FQ28" s="69"/>
      <c r="FR28" s="67"/>
      <c r="FS28" s="76"/>
      <c r="FT28" s="80"/>
      <c r="FU28" s="8"/>
      <c r="FV28" s="567"/>
      <c r="FW28" s="568"/>
      <c r="FX28" s="62"/>
      <c r="FY28" s="69"/>
      <c r="FZ28" s="67"/>
      <c r="GA28" s="76"/>
      <c r="GB28" s="80"/>
      <c r="GC28" s="8"/>
      <c r="GD28" s="567"/>
      <c r="GE28" s="568"/>
      <c r="GF28" s="62"/>
      <c r="GG28" s="69"/>
      <c r="GH28" s="67"/>
      <c r="GI28" s="76"/>
      <c r="GJ28" s="80"/>
      <c r="GK28" s="8"/>
      <c r="GL28" s="567"/>
      <c r="GM28" s="568"/>
      <c r="GN28" s="62"/>
      <c r="GO28" s="69"/>
      <c r="GP28" s="67"/>
      <c r="GQ28" s="76"/>
      <c r="GR28" s="80"/>
      <c r="GS28" s="8"/>
      <c r="GT28" s="567"/>
      <c r="GU28" s="568"/>
      <c r="GV28" s="62"/>
      <c r="GW28" s="69"/>
      <c r="GX28" s="67"/>
      <c r="GY28" s="76"/>
      <c r="GZ28" s="80"/>
      <c r="HA28" s="8"/>
      <c r="HB28" s="567"/>
      <c r="HC28" s="568"/>
      <c r="HD28" s="62"/>
      <c r="HE28" s="69"/>
      <c r="HF28" s="67"/>
      <c r="HG28" s="76"/>
      <c r="HH28" s="80"/>
      <c r="HI28" s="8"/>
      <c r="HJ28" s="567"/>
      <c r="HK28" s="568"/>
      <c r="HL28" s="62"/>
      <c r="HM28" s="69"/>
      <c r="HN28" s="67"/>
      <c r="HO28" s="76"/>
      <c r="HP28" s="80"/>
      <c r="HQ28" s="8"/>
      <c r="HR28" s="567"/>
      <c r="HS28" s="568"/>
      <c r="HT28" s="62"/>
      <c r="HU28" s="69"/>
      <c r="HV28" s="67"/>
      <c r="HW28" s="76"/>
      <c r="HX28" s="80"/>
      <c r="HY28" s="8"/>
      <c r="HZ28" s="567"/>
      <c r="IA28" s="568"/>
      <c r="IB28" s="62"/>
      <c r="IC28" s="69"/>
      <c r="ID28" s="67"/>
      <c r="IE28" s="76"/>
      <c r="IF28" s="80"/>
      <c r="IG28" s="8"/>
      <c r="IH28" s="567"/>
      <c r="II28" s="568"/>
      <c r="IJ28" s="62"/>
      <c r="IK28" s="69"/>
      <c r="IL28" s="67"/>
      <c r="IM28" s="76"/>
      <c r="IN28" s="80"/>
      <c r="IO28" s="8"/>
      <c r="IP28" s="567"/>
      <c r="IQ28" s="568"/>
      <c r="IR28" s="62"/>
      <c r="IS28" s="69"/>
      <c r="IT28" s="67"/>
      <c r="IU28" s="76"/>
      <c r="IV28" s="80"/>
    </row>
    <row r="29" spans="1:256" ht="30.75" customHeight="1">
      <c r="A29" s="9">
        <v>11</v>
      </c>
      <c r="B29" s="567" t="s">
        <v>68</v>
      </c>
      <c r="C29" s="568"/>
      <c r="D29" s="65" t="s">
        <v>242</v>
      </c>
      <c r="E29" s="69">
        <f t="shared" si="0"/>
        <v>44076</v>
      </c>
      <c r="F29" s="67">
        <v>1458</v>
      </c>
      <c r="G29" s="76">
        <v>17.788427833383547</v>
      </c>
      <c r="H29" s="124">
        <f>F29*G29</f>
        <v>25935.527781073211</v>
      </c>
      <c r="I29" s="90"/>
      <c r="J29" s="19"/>
      <c r="K29" s="19"/>
      <c r="M29" s="92"/>
      <c r="N29" s="87"/>
      <c r="O29" s="94"/>
      <c r="P29" s="95"/>
      <c r="Q29" s="90"/>
      <c r="R29" s="581"/>
      <c r="S29" s="581"/>
      <c r="T29" s="91"/>
      <c r="U29" s="92"/>
      <c r="V29" s="93"/>
      <c r="W29" s="94"/>
      <c r="X29" s="95"/>
      <c r="Y29" s="90"/>
      <c r="Z29" s="581"/>
      <c r="AA29" s="581"/>
      <c r="AB29" s="91"/>
      <c r="AC29" s="92"/>
      <c r="AD29" s="93"/>
      <c r="AE29" s="94"/>
      <c r="AF29" s="95"/>
      <c r="AG29" s="90"/>
      <c r="AH29" s="581"/>
      <c r="AI29" s="581"/>
      <c r="AJ29" s="91"/>
      <c r="AK29" s="92"/>
      <c r="AL29" s="93"/>
      <c r="AM29" s="94"/>
      <c r="AN29" s="95"/>
      <c r="AO29" s="90"/>
      <c r="AP29" s="581"/>
      <c r="AQ29" s="581"/>
      <c r="AR29" s="91"/>
      <c r="AS29" s="92"/>
      <c r="AT29" s="93"/>
      <c r="AU29" s="94"/>
      <c r="AV29" s="95"/>
      <c r="AW29" s="90"/>
      <c r="AX29" s="581"/>
      <c r="AY29" s="581"/>
      <c r="AZ29" s="91"/>
      <c r="BA29" s="92"/>
      <c r="BB29" s="93"/>
      <c r="BC29" s="94"/>
      <c r="BD29" s="95"/>
      <c r="BE29" s="90"/>
      <c r="BF29" s="581"/>
      <c r="BG29" s="581"/>
      <c r="BH29" s="91"/>
      <c r="BI29" s="92"/>
      <c r="BJ29" s="93"/>
      <c r="BK29" s="94"/>
      <c r="BL29" s="95"/>
      <c r="BM29" s="90"/>
      <c r="BN29" s="581"/>
      <c r="BO29" s="581"/>
      <c r="BP29" s="91"/>
      <c r="BQ29" s="92"/>
      <c r="BR29" s="93"/>
      <c r="BS29" s="94"/>
      <c r="BT29" s="95"/>
      <c r="BU29" s="90"/>
      <c r="BV29" s="581"/>
      <c r="BW29" s="581"/>
      <c r="BX29" s="91"/>
      <c r="BY29" s="89"/>
      <c r="BZ29" s="67"/>
      <c r="CA29" s="76"/>
      <c r="CB29" s="80"/>
      <c r="CC29" s="8"/>
      <c r="CD29" s="567"/>
      <c r="CE29" s="568"/>
      <c r="CF29" s="62"/>
      <c r="CG29" s="69"/>
      <c r="CH29" s="67"/>
      <c r="CI29" s="76"/>
      <c r="CJ29" s="80"/>
      <c r="CK29" s="8"/>
      <c r="CL29" s="567"/>
      <c r="CM29" s="568"/>
      <c r="CN29" s="62"/>
      <c r="CO29" s="69"/>
      <c r="CP29" s="67"/>
      <c r="CQ29" s="76"/>
      <c r="CR29" s="80"/>
      <c r="CS29" s="8"/>
      <c r="CT29" s="567"/>
      <c r="CU29" s="568"/>
      <c r="CV29" s="62"/>
      <c r="CW29" s="69"/>
      <c r="CX29" s="67"/>
      <c r="CY29" s="76"/>
      <c r="CZ29" s="80"/>
      <c r="DA29" s="8"/>
      <c r="DB29" s="567"/>
      <c r="DC29" s="568"/>
      <c r="DD29" s="62"/>
      <c r="DE29" s="69"/>
      <c r="DF29" s="67"/>
      <c r="DG29" s="76"/>
      <c r="DH29" s="80"/>
      <c r="DI29" s="8"/>
      <c r="DJ29" s="567"/>
      <c r="DK29" s="568"/>
      <c r="DL29" s="62"/>
      <c r="DM29" s="69"/>
      <c r="DN29" s="67"/>
      <c r="DO29" s="76"/>
      <c r="DP29" s="80"/>
      <c r="DQ29" s="8"/>
      <c r="DR29" s="567"/>
      <c r="DS29" s="568"/>
      <c r="DT29" s="62"/>
      <c r="DU29" s="69"/>
      <c r="DV29" s="67"/>
      <c r="DW29" s="76"/>
      <c r="DX29" s="80"/>
      <c r="DY29" s="8"/>
      <c r="DZ29" s="567"/>
      <c r="EA29" s="568"/>
      <c r="EB29" s="62"/>
      <c r="EC29" s="69"/>
      <c r="ED29" s="67"/>
      <c r="EE29" s="76"/>
      <c r="EF29" s="80"/>
      <c r="EG29" s="8"/>
      <c r="EH29" s="567"/>
      <c r="EI29" s="568"/>
      <c r="EJ29" s="62"/>
      <c r="EK29" s="69"/>
      <c r="EL29" s="67"/>
      <c r="EM29" s="76"/>
      <c r="EN29" s="80"/>
      <c r="EO29" s="8"/>
      <c r="EP29" s="567"/>
      <c r="EQ29" s="568"/>
      <c r="ER29" s="62"/>
      <c r="ES29" s="69"/>
      <c r="ET29" s="67"/>
      <c r="EU29" s="76"/>
      <c r="EV29" s="80"/>
      <c r="EW29" s="8"/>
      <c r="EX29" s="567"/>
      <c r="EY29" s="568"/>
      <c r="EZ29" s="62"/>
      <c r="FA29" s="69"/>
      <c r="FB29" s="67"/>
      <c r="FC29" s="76"/>
      <c r="FD29" s="80"/>
      <c r="FE29" s="8"/>
      <c r="FF29" s="567"/>
      <c r="FG29" s="568"/>
      <c r="FH29" s="62"/>
      <c r="FI29" s="69"/>
      <c r="FJ29" s="67"/>
      <c r="FK29" s="76"/>
      <c r="FL29" s="80"/>
      <c r="FM29" s="8"/>
      <c r="FN29" s="567"/>
      <c r="FO29" s="568"/>
      <c r="FP29" s="62"/>
      <c r="FQ29" s="69"/>
      <c r="FR29" s="67"/>
      <c r="FS29" s="76"/>
      <c r="FT29" s="80"/>
      <c r="FU29" s="8"/>
      <c r="FV29" s="567"/>
      <c r="FW29" s="568"/>
      <c r="FX29" s="62"/>
      <c r="FY29" s="69"/>
      <c r="FZ29" s="67"/>
      <c r="GA29" s="76"/>
      <c r="GB29" s="80"/>
      <c r="GC29" s="8"/>
      <c r="GD29" s="567"/>
      <c r="GE29" s="568"/>
      <c r="GF29" s="62"/>
      <c r="GG29" s="69"/>
      <c r="GH29" s="67"/>
      <c r="GI29" s="76"/>
      <c r="GJ29" s="80"/>
      <c r="GK29" s="8"/>
      <c r="GL29" s="567"/>
      <c r="GM29" s="568"/>
      <c r="GN29" s="62"/>
      <c r="GO29" s="69"/>
      <c r="GP29" s="67"/>
      <c r="GQ29" s="76"/>
      <c r="GR29" s="80"/>
      <c r="GS29" s="8"/>
      <c r="GT29" s="567"/>
      <c r="GU29" s="568"/>
      <c r="GV29" s="62"/>
      <c r="GW29" s="69"/>
      <c r="GX29" s="67"/>
      <c r="GY29" s="76"/>
      <c r="GZ29" s="80"/>
      <c r="HA29" s="8"/>
      <c r="HB29" s="567"/>
      <c r="HC29" s="568"/>
      <c r="HD29" s="62"/>
      <c r="HE29" s="69"/>
      <c r="HF29" s="67"/>
      <c r="HG29" s="76"/>
      <c r="HH29" s="80"/>
      <c r="HI29" s="8"/>
      <c r="HJ29" s="567"/>
      <c r="HK29" s="568"/>
      <c r="HL29" s="62"/>
      <c r="HM29" s="69"/>
      <c r="HN29" s="67"/>
      <c r="HO29" s="76"/>
      <c r="HP29" s="80"/>
      <c r="HQ29" s="8"/>
      <c r="HR29" s="567"/>
      <c r="HS29" s="568"/>
      <c r="HT29" s="62"/>
      <c r="HU29" s="69"/>
      <c r="HV29" s="67"/>
      <c r="HW29" s="76"/>
      <c r="HX29" s="80"/>
      <c r="HY29" s="8"/>
      <c r="HZ29" s="567"/>
      <c r="IA29" s="568"/>
      <c r="IB29" s="62"/>
      <c r="IC29" s="69"/>
      <c r="ID29" s="67"/>
      <c r="IE29" s="76"/>
      <c r="IF29" s="80"/>
      <c r="IG29" s="8"/>
      <c r="IH29" s="567"/>
      <c r="II29" s="568"/>
      <c r="IJ29" s="62"/>
      <c r="IK29" s="69"/>
      <c r="IL29" s="67"/>
      <c r="IM29" s="76"/>
      <c r="IN29" s="80"/>
      <c r="IO29" s="8"/>
      <c r="IP29" s="567"/>
      <c r="IQ29" s="568"/>
      <c r="IR29" s="62"/>
      <c r="IS29" s="69"/>
      <c r="IT29" s="67"/>
      <c r="IU29" s="76"/>
      <c r="IV29" s="80"/>
    </row>
    <row r="30" spans="1:256" ht="30.75" customHeight="1">
      <c r="A30" s="567" t="s">
        <v>65</v>
      </c>
      <c r="B30" s="579"/>
      <c r="C30" s="579"/>
      <c r="D30" s="579"/>
      <c r="E30" s="580"/>
      <c r="F30" s="67"/>
      <c r="G30" s="75"/>
      <c r="H30" s="125" t="e">
        <f>SUM(H17:H29)</f>
        <v>#REF!</v>
      </c>
      <c r="I30" s="11"/>
      <c r="M30" s="79"/>
      <c r="N30" s="87">
        <f>SUM(N17:N24)</f>
        <v>228553.68000000002</v>
      </c>
    </row>
    <row r="31" spans="1:256" ht="30.75" customHeight="1">
      <c r="A31" s="569" t="s">
        <v>51</v>
      </c>
      <c r="B31" s="570"/>
      <c r="C31" s="570"/>
      <c r="D31" s="570"/>
      <c r="E31" s="574"/>
      <c r="F31" s="67"/>
      <c r="G31" s="70"/>
      <c r="H31" s="125" t="e">
        <f>H32-H30</f>
        <v>#REF!</v>
      </c>
      <c r="I31" s="11"/>
    </row>
    <row r="32" spans="1:256" ht="26.1" customHeight="1">
      <c r="A32" s="569" t="s">
        <v>99</v>
      </c>
      <c r="B32" s="570"/>
      <c r="C32" s="570"/>
      <c r="D32" s="570"/>
      <c r="E32" s="570"/>
      <c r="F32" s="12" t="e">
        <f>SUM(F17:F28)</f>
        <v>#REF!</v>
      </c>
      <c r="G32" s="71"/>
      <c r="H32" s="126">
        <v>258207.17</v>
      </c>
    </row>
    <row r="33" spans="1:15" ht="15.95" customHeight="1">
      <c r="A33" s="13"/>
      <c r="B33" s="13"/>
      <c r="C33" s="13"/>
      <c r="D33" s="13"/>
      <c r="E33" s="13"/>
      <c r="F33" s="14"/>
      <c r="G33" s="14"/>
      <c r="H33" s="30"/>
    </row>
    <row r="34" spans="1:15" ht="26.1" customHeight="1">
      <c r="A34" s="15" t="s">
        <v>28</v>
      </c>
      <c r="B34" s="15"/>
      <c r="C34" s="16"/>
      <c r="D34" s="16"/>
      <c r="E34" s="16"/>
      <c r="F34" s="16"/>
      <c r="G34" s="16"/>
      <c r="H34" s="31"/>
      <c r="K34" s="83"/>
    </row>
    <row r="35" spans="1:15" ht="26.1" customHeight="1">
      <c r="A35" s="9">
        <v>1</v>
      </c>
      <c r="B35" s="571" t="s">
        <v>21</v>
      </c>
      <c r="C35" s="572"/>
      <c r="D35" s="564">
        <v>44069</v>
      </c>
      <c r="E35" s="565"/>
      <c r="F35" s="565"/>
      <c r="G35" s="565"/>
      <c r="H35" s="566"/>
      <c r="O35" s="17"/>
    </row>
    <row r="36" spans="1:15" ht="26.1" customHeight="1">
      <c r="A36" s="9">
        <v>2</v>
      </c>
      <c r="B36" s="571" t="s">
        <v>22</v>
      </c>
      <c r="C36" s="572"/>
      <c r="D36" s="24" t="s">
        <v>147</v>
      </c>
      <c r="E36" s="18"/>
      <c r="F36" s="14"/>
      <c r="G36" s="14"/>
      <c r="H36" s="25"/>
    </row>
    <row r="37" spans="1:15" ht="26.1" customHeight="1">
      <c r="A37" s="9">
        <v>3</v>
      </c>
      <c r="B37" s="575" t="s">
        <v>23</v>
      </c>
      <c r="C37" s="576"/>
      <c r="D37" s="24" t="s">
        <v>17</v>
      </c>
      <c r="E37" s="6"/>
      <c r="F37" s="14"/>
      <c r="G37" s="14"/>
      <c r="H37" s="25"/>
    </row>
    <row r="38" spans="1:15" ht="26.1" customHeight="1">
      <c r="A38" s="33">
        <v>4</v>
      </c>
      <c r="B38" s="577" t="s">
        <v>24</v>
      </c>
      <c r="C38" s="578"/>
      <c r="D38" s="32" t="s">
        <v>60</v>
      </c>
      <c r="E38" s="6"/>
      <c r="F38" s="26"/>
      <c r="G38" s="26"/>
      <c r="H38" s="27"/>
      <c r="L38" s="63" t="s">
        <v>47</v>
      </c>
    </row>
    <row r="39" spans="1:15" ht="26.1" customHeight="1">
      <c r="A39" s="34"/>
      <c r="B39" s="3"/>
      <c r="C39" s="21"/>
      <c r="D39" s="77" t="s">
        <v>58</v>
      </c>
      <c r="F39" s="19"/>
      <c r="G39" s="19"/>
      <c r="H39" s="22"/>
      <c r="L39"/>
    </row>
    <row r="40" spans="1:15" ht="25.5" customHeight="1">
      <c r="A40" s="34"/>
      <c r="B40" s="3"/>
      <c r="C40" s="21"/>
      <c r="D40" s="28" t="s">
        <v>69</v>
      </c>
      <c r="F40" s="19"/>
      <c r="G40" s="19"/>
      <c r="H40" s="22"/>
      <c r="L40" s="64" t="s">
        <v>48</v>
      </c>
    </row>
    <row r="41" spans="1:15" ht="12" customHeight="1">
      <c r="A41" s="35"/>
      <c r="B41" s="68"/>
      <c r="C41" s="23"/>
      <c r="D41" s="589"/>
      <c r="E41" s="590"/>
      <c r="F41" s="29"/>
      <c r="G41" s="29"/>
      <c r="H41" s="23"/>
      <c r="I41" s="19"/>
      <c r="J41" s="19"/>
      <c r="K41" s="19"/>
      <c r="L41"/>
    </row>
    <row r="42" spans="1:15" ht="15.75" customHeight="1">
      <c r="L42" s="63" t="s">
        <v>49</v>
      </c>
    </row>
    <row r="43" spans="1:15" ht="26.1" customHeight="1">
      <c r="A43" s="573" t="s">
        <v>15</v>
      </c>
      <c r="B43" s="573"/>
      <c r="C43" s="573"/>
      <c r="D43" s="573"/>
      <c r="E43" s="573" t="s">
        <v>75</v>
      </c>
      <c r="F43" s="573"/>
      <c r="G43" s="573"/>
      <c r="H43" s="573"/>
      <c r="L43" s="63" t="s">
        <v>50</v>
      </c>
    </row>
    <row r="44" spans="1:15" ht="15.95" customHeight="1">
      <c r="A44" s="20"/>
      <c r="B44" s="20"/>
      <c r="C44" s="20"/>
      <c r="D44" s="20"/>
      <c r="E44" s="20"/>
      <c r="F44" s="20"/>
      <c r="G44" s="20"/>
      <c r="H44" s="20"/>
    </row>
    <row r="45" spans="1:15" ht="26.1" customHeight="1">
      <c r="A45" s="563" t="s">
        <v>76</v>
      </c>
      <c r="B45" s="563"/>
      <c r="C45" s="563"/>
      <c r="D45" s="563"/>
      <c r="E45" s="563" t="s">
        <v>3</v>
      </c>
      <c r="F45" s="563"/>
      <c r="G45" s="563"/>
      <c r="H45" s="563"/>
    </row>
    <row r="46" spans="1:15" ht="26.1" customHeight="1"/>
    <row r="47" spans="1:15" ht="26.1" customHeight="1"/>
    <row r="48" spans="1:15" ht="26.1" customHeight="1"/>
    <row r="49" ht="26.1" customHeight="1"/>
    <row r="50" ht="26.1" customHeight="1"/>
    <row r="51" ht="26.1" customHeight="1"/>
    <row r="52" ht="26.1" customHeight="1"/>
    <row r="53" ht="26.1" customHeight="1"/>
    <row r="54" ht="26.1" customHeight="1"/>
    <row r="55" ht="26.1" customHeight="1"/>
    <row r="56" ht="26.1" customHeight="1"/>
  </sheetData>
  <mergeCells count="244">
    <mergeCell ref="IP29:IQ29"/>
    <mergeCell ref="GT29:GU29"/>
    <mergeCell ref="HB29:HC29"/>
    <mergeCell ref="HJ29:HK29"/>
    <mergeCell ref="HR29:HS29"/>
    <mergeCell ref="HZ29:IA29"/>
    <mergeCell ref="IH29:II29"/>
    <mergeCell ref="EX29:EY29"/>
    <mergeCell ref="FF29:FG29"/>
    <mergeCell ref="FN29:FO29"/>
    <mergeCell ref="FV29:FW29"/>
    <mergeCell ref="GD29:GE29"/>
    <mergeCell ref="GL29:GM29"/>
    <mergeCell ref="DJ29:DK29"/>
    <mergeCell ref="DR29:DS29"/>
    <mergeCell ref="DZ29:EA29"/>
    <mergeCell ref="EH29:EI29"/>
    <mergeCell ref="EP29:EQ29"/>
    <mergeCell ref="BF29:BG29"/>
    <mergeCell ref="BN29:BO29"/>
    <mergeCell ref="BV29:BW29"/>
    <mergeCell ref="CD29:CE29"/>
    <mergeCell ref="CL29:CM29"/>
    <mergeCell ref="CT29:CU29"/>
    <mergeCell ref="R29:S29"/>
    <mergeCell ref="Z29:AA29"/>
    <mergeCell ref="AH29:AI29"/>
    <mergeCell ref="AP29:AQ29"/>
    <mergeCell ref="AX29:AY29"/>
    <mergeCell ref="IP28:IQ28"/>
    <mergeCell ref="D41:E41"/>
    <mergeCell ref="GT28:GU28"/>
    <mergeCell ref="HB28:HC28"/>
    <mergeCell ref="HJ28:HK28"/>
    <mergeCell ref="HR28:HS28"/>
    <mergeCell ref="HZ28:IA28"/>
    <mergeCell ref="IH28:II28"/>
    <mergeCell ref="EX28:EY28"/>
    <mergeCell ref="FF28:FG28"/>
    <mergeCell ref="GD28:GE28"/>
    <mergeCell ref="GL28:GM28"/>
    <mergeCell ref="DB28:DC28"/>
    <mergeCell ref="DJ28:DK28"/>
    <mergeCell ref="DR28:DS28"/>
    <mergeCell ref="DZ28:EA28"/>
    <mergeCell ref="EH28:EI28"/>
    <mergeCell ref="EP28:EQ28"/>
    <mergeCell ref="DB29:DC29"/>
    <mergeCell ref="BV28:BW28"/>
    <mergeCell ref="CD28:CE28"/>
    <mergeCell ref="CL28:CM28"/>
    <mergeCell ref="CT28:CU28"/>
    <mergeCell ref="FN28:FO28"/>
    <mergeCell ref="FV28:FW28"/>
    <mergeCell ref="HZ26:IA26"/>
    <mergeCell ref="IH26:II26"/>
    <mergeCell ref="B28:C28"/>
    <mergeCell ref="R28:S28"/>
    <mergeCell ref="Z28:AA28"/>
    <mergeCell ref="AH28:AI28"/>
    <mergeCell ref="AP28:AQ28"/>
    <mergeCell ref="AX28:AY28"/>
    <mergeCell ref="BF28:BG28"/>
    <mergeCell ref="BN28:BO28"/>
    <mergeCell ref="FF26:FG26"/>
    <mergeCell ref="FN26:FO26"/>
    <mergeCell ref="FV26:FW26"/>
    <mergeCell ref="GD26:GE26"/>
    <mergeCell ref="GL26:GM26"/>
    <mergeCell ref="BN26:BO26"/>
    <mergeCell ref="BV26:BW26"/>
    <mergeCell ref="CD26:CE26"/>
    <mergeCell ref="IP26:IQ26"/>
    <mergeCell ref="GT26:GU26"/>
    <mergeCell ref="HB26:HC26"/>
    <mergeCell ref="HJ26:HK26"/>
    <mergeCell ref="HR26:HS26"/>
    <mergeCell ref="DJ26:DK26"/>
    <mergeCell ref="DR26:DS26"/>
    <mergeCell ref="DZ26:EA26"/>
    <mergeCell ref="EH26:EI26"/>
    <mergeCell ref="EP26:EQ26"/>
    <mergeCell ref="EX26:EY26"/>
    <mergeCell ref="CL26:CM26"/>
    <mergeCell ref="CT26:CU26"/>
    <mergeCell ref="DB26:DC26"/>
    <mergeCell ref="R26:S26"/>
    <mergeCell ref="Z26:AA26"/>
    <mergeCell ref="AH26:AI26"/>
    <mergeCell ref="AP26:AQ26"/>
    <mergeCell ref="AX26:AY26"/>
    <mergeCell ref="BF26:BG26"/>
    <mergeCell ref="HB25:HC25"/>
    <mergeCell ref="HJ25:HK25"/>
    <mergeCell ref="HR25:HS25"/>
    <mergeCell ref="HZ25:IA25"/>
    <mergeCell ref="IH25:II25"/>
    <mergeCell ref="IP25:IQ25"/>
    <mergeCell ref="FF25:FG25"/>
    <mergeCell ref="FN25:FO25"/>
    <mergeCell ref="FV25:FW25"/>
    <mergeCell ref="GD25:GE25"/>
    <mergeCell ref="GL25:GM25"/>
    <mergeCell ref="GT25:GU25"/>
    <mergeCell ref="DJ25:DK25"/>
    <mergeCell ref="DR25:DS25"/>
    <mergeCell ref="DZ25:EA25"/>
    <mergeCell ref="EH25:EI25"/>
    <mergeCell ref="EP25:EQ25"/>
    <mergeCell ref="EX25:EY25"/>
    <mergeCell ref="BN25:BO25"/>
    <mergeCell ref="BV25:BW25"/>
    <mergeCell ref="CD25:CE25"/>
    <mergeCell ref="CL25:CM25"/>
    <mergeCell ref="CT25:CU25"/>
    <mergeCell ref="DB25:DC25"/>
    <mergeCell ref="R25:S25"/>
    <mergeCell ref="Z25:AA25"/>
    <mergeCell ref="AH25:AI25"/>
    <mergeCell ref="AP25:AQ25"/>
    <mergeCell ref="AX25:AY25"/>
    <mergeCell ref="BF25:BG25"/>
    <mergeCell ref="HB27:HC27"/>
    <mergeCell ref="HJ27:HK27"/>
    <mergeCell ref="HR27:HS27"/>
    <mergeCell ref="DJ27:DK27"/>
    <mergeCell ref="DR27:DS27"/>
    <mergeCell ref="DZ27:EA27"/>
    <mergeCell ref="EH27:EI27"/>
    <mergeCell ref="EP27:EQ27"/>
    <mergeCell ref="EX27:EY27"/>
    <mergeCell ref="BN27:BO27"/>
    <mergeCell ref="BV27:BW27"/>
    <mergeCell ref="CD27:CE27"/>
    <mergeCell ref="CL27:CM27"/>
    <mergeCell ref="CT27:CU27"/>
    <mergeCell ref="DB27:DC27"/>
    <mergeCell ref="R27:S27"/>
    <mergeCell ref="Z27:AA27"/>
    <mergeCell ref="AH27:AI27"/>
    <mergeCell ref="HZ27:IA27"/>
    <mergeCell ref="IH27:II27"/>
    <mergeCell ref="IP27:IQ27"/>
    <mergeCell ref="FF27:FG27"/>
    <mergeCell ref="FN27:FO27"/>
    <mergeCell ref="FV27:FW27"/>
    <mergeCell ref="GD27:GE27"/>
    <mergeCell ref="GL27:GM27"/>
    <mergeCell ref="GT27:GU27"/>
    <mergeCell ref="AP27:AQ27"/>
    <mergeCell ref="AX27:AY27"/>
    <mergeCell ref="BF27:BG27"/>
    <mergeCell ref="HZ24:IA24"/>
    <mergeCell ref="IH24:II24"/>
    <mergeCell ref="IP24:IQ24"/>
    <mergeCell ref="GD24:GE24"/>
    <mergeCell ref="GL24:GM24"/>
    <mergeCell ref="GT24:GU24"/>
    <mergeCell ref="HB24:HC24"/>
    <mergeCell ref="HJ24:HK24"/>
    <mergeCell ref="HR24:HS24"/>
    <mergeCell ref="EH24:EI24"/>
    <mergeCell ref="EP24:EQ24"/>
    <mergeCell ref="EX24:EY24"/>
    <mergeCell ref="FF24:FG24"/>
    <mergeCell ref="FN24:FO24"/>
    <mergeCell ref="FV24:FW24"/>
    <mergeCell ref="CL24:CM24"/>
    <mergeCell ref="CT24:CU24"/>
    <mergeCell ref="DB24:DC24"/>
    <mergeCell ref="DJ24:DK24"/>
    <mergeCell ref="DR24:DS24"/>
    <mergeCell ref="DZ24:EA24"/>
    <mergeCell ref="AP24:AQ24"/>
    <mergeCell ref="AX24:AY24"/>
    <mergeCell ref="BF24:BG24"/>
    <mergeCell ref="BN24:BO24"/>
    <mergeCell ref="BV24:BW24"/>
    <mergeCell ref="CD24:CE24"/>
    <mergeCell ref="HJ23:HK23"/>
    <mergeCell ref="HR23:HS23"/>
    <mergeCell ref="HZ23:IA23"/>
    <mergeCell ref="DJ23:DK23"/>
    <mergeCell ref="IH23:II23"/>
    <mergeCell ref="IP23:IQ23"/>
    <mergeCell ref="B24:C24"/>
    <mergeCell ref="R24:S24"/>
    <mergeCell ref="Z24:AA24"/>
    <mergeCell ref="AH24:AI24"/>
    <mergeCell ref="FN23:FO23"/>
    <mergeCell ref="FV23:FW23"/>
    <mergeCell ref="GD23:GE23"/>
    <mergeCell ref="GL23:GM23"/>
    <mergeCell ref="GT23:GU23"/>
    <mergeCell ref="HB23:HC23"/>
    <mergeCell ref="DR23:DS23"/>
    <mergeCell ref="DZ23:EA23"/>
    <mergeCell ref="EH23:EI23"/>
    <mergeCell ref="EP23:EQ23"/>
    <mergeCell ref="EX23:EY23"/>
    <mergeCell ref="BN23:BO23"/>
    <mergeCell ref="FF23:FG23"/>
    <mergeCell ref="BV23:BW23"/>
    <mergeCell ref="CD23:CE23"/>
    <mergeCell ref="CL23:CM23"/>
    <mergeCell ref="CT23:CU23"/>
    <mergeCell ref="DB23:DC23"/>
    <mergeCell ref="R23:S23"/>
    <mergeCell ref="Z23:AA23"/>
    <mergeCell ref="AH23:AI23"/>
    <mergeCell ref="AP23:AQ23"/>
    <mergeCell ref="AX23:AY23"/>
    <mergeCell ref="BF23:BG23"/>
    <mergeCell ref="D2:H2"/>
    <mergeCell ref="A7:H7"/>
    <mergeCell ref="G9:H9"/>
    <mergeCell ref="B19:C19"/>
    <mergeCell ref="E15:E16"/>
    <mergeCell ref="B17:C17"/>
    <mergeCell ref="D3:H3"/>
    <mergeCell ref="B16:C16"/>
    <mergeCell ref="B15:D15"/>
    <mergeCell ref="A15:A16"/>
    <mergeCell ref="A45:D45"/>
    <mergeCell ref="D35:H35"/>
    <mergeCell ref="B18:C18"/>
    <mergeCell ref="A32:E32"/>
    <mergeCell ref="B36:C36"/>
    <mergeCell ref="B21:C21"/>
    <mergeCell ref="E43:H43"/>
    <mergeCell ref="B22:C22"/>
    <mergeCell ref="E45:H45"/>
    <mergeCell ref="A43:D43"/>
    <mergeCell ref="A31:E31"/>
    <mergeCell ref="B35:C35"/>
    <mergeCell ref="B20:C20"/>
    <mergeCell ref="B37:C37"/>
    <mergeCell ref="B38:C38"/>
    <mergeCell ref="B23:C23"/>
    <mergeCell ref="A30:E30"/>
    <mergeCell ref="B27:C27"/>
    <mergeCell ref="B25:C25"/>
    <mergeCell ref="B26:C26"/>
    <mergeCell ref="B29:C29"/>
  </mergeCells>
  <phoneticPr fontId="45" type="noConversion"/>
  <pageMargins left="0.45" right="0" top="0.35433070866141703" bottom="0" header="0.31496062992126" footer="0"/>
  <pageSetup paperSize="9" scale="67" orientation="portrait" blackAndWhite="1" r:id="rId1"/>
  <headerFooter alignWithMargins="0"/>
  <rowBreaks count="1" manualBreakCount="1">
    <brk id="50" max="7"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G12:R39"/>
  <sheetViews>
    <sheetView workbookViewId="0">
      <selection activeCell="I15" sqref="I15"/>
    </sheetView>
  </sheetViews>
  <sheetFormatPr defaultRowHeight="12.75"/>
  <cols>
    <col min="7" max="7" width="16.85546875" customWidth="1"/>
    <col min="10" max="10" width="13.7109375" customWidth="1"/>
    <col min="17" max="17" width="10.85546875" bestFit="1" customWidth="1"/>
  </cols>
  <sheetData>
    <row r="12" spans="7:17">
      <c r="G12" t="s">
        <v>152</v>
      </c>
      <c r="H12">
        <v>0</v>
      </c>
      <c r="J12" t="s">
        <v>100</v>
      </c>
      <c r="K12">
        <f>VLOOKUP(J12,$G$12:$H$35,2,0)</f>
        <v>6696</v>
      </c>
    </row>
    <row r="13" spans="7:17">
      <c r="G13" t="s">
        <v>153</v>
      </c>
      <c r="H13">
        <v>0</v>
      </c>
      <c r="J13" t="s">
        <v>101</v>
      </c>
      <c r="K13">
        <f t="shared" ref="K13:K36" si="0">VLOOKUP(J13,$G$12:$H$35,2,0)</f>
        <v>7128</v>
      </c>
    </row>
    <row r="14" spans="7:17">
      <c r="G14" t="s">
        <v>159</v>
      </c>
      <c r="H14">
        <v>0</v>
      </c>
      <c r="J14" t="s">
        <v>102</v>
      </c>
      <c r="K14">
        <f t="shared" si="0"/>
        <v>6210</v>
      </c>
    </row>
    <row r="15" spans="7:17">
      <c r="G15" t="s">
        <v>161</v>
      </c>
      <c r="H15">
        <v>0</v>
      </c>
      <c r="J15" t="s">
        <v>103</v>
      </c>
      <c r="K15">
        <f t="shared" si="0"/>
        <v>6912</v>
      </c>
    </row>
    <row r="16" spans="7:17">
      <c r="G16" t="s">
        <v>162</v>
      </c>
      <c r="H16">
        <v>0</v>
      </c>
      <c r="J16" t="s">
        <v>140</v>
      </c>
      <c r="K16">
        <f t="shared" si="0"/>
        <v>1215</v>
      </c>
      <c r="Q16" s="174">
        <f>61403.44+57749.45+60877.33+32410.02+28782.52+114380.23+26883.72+30112.99+17948.37+17449.99+6544.02+57612.02+12347.14+9945.6+3851.5</f>
        <v>538298.34</v>
      </c>
    </row>
    <row r="17" spans="7:18">
      <c r="G17" t="s">
        <v>163</v>
      </c>
      <c r="H17">
        <v>0</v>
      </c>
      <c r="J17" t="s">
        <v>141</v>
      </c>
      <c r="K17">
        <f t="shared" si="0"/>
        <v>5265</v>
      </c>
    </row>
    <row r="18" spans="7:18">
      <c r="G18" t="s">
        <v>164</v>
      </c>
      <c r="H18">
        <v>0</v>
      </c>
      <c r="J18" t="s">
        <v>117</v>
      </c>
      <c r="K18">
        <f t="shared" si="0"/>
        <v>3159</v>
      </c>
    </row>
    <row r="19" spans="7:18">
      <c r="G19" t="s">
        <v>165</v>
      </c>
      <c r="H19">
        <v>0</v>
      </c>
      <c r="J19" t="s">
        <v>123</v>
      </c>
      <c r="K19">
        <f t="shared" si="0"/>
        <v>3240</v>
      </c>
    </row>
    <row r="20" spans="7:18">
      <c r="G20" t="s">
        <v>166</v>
      </c>
      <c r="H20">
        <v>0</v>
      </c>
      <c r="J20" t="s">
        <v>116</v>
      </c>
      <c r="K20">
        <f t="shared" si="0"/>
        <v>3672</v>
      </c>
    </row>
    <row r="21" spans="7:18" ht="14.25">
      <c r="G21" t="s">
        <v>169</v>
      </c>
      <c r="H21">
        <v>0</v>
      </c>
      <c r="J21" t="s">
        <v>106</v>
      </c>
      <c r="K21">
        <f t="shared" si="0"/>
        <v>1728</v>
      </c>
      <c r="P21" s="591">
        <v>61403.44</v>
      </c>
      <c r="Q21" s="592"/>
      <c r="R21" s="593"/>
    </row>
    <row r="22" spans="7:18" ht="14.25">
      <c r="G22" t="s">
        <v>100</v>
      </c>
      <c r="H22">
        <v>6696</v>
      </c>
      <c r="J22" t="s">
        <v>146</v>
      </c>
      <c r="K22">
        <f t="shared" si="0"/>
        <v>81</v>
      </c>
      <c r="P22" s="591">
        <v>57749.45</v>
      </c>
      <c r="Q22" s="592"/>
      <c r="R22" s="593"/>
    </row>
    <row r="23" spans="7:18" ht="14.25">
      <c r="G23" t="s">
        <v>101</v>
      </c>
      <c r="H23">
        <v>7128</v>
      </c>
      <c r="J23" t="s">
        <v>108</v>
      </c>
      <c r="P23" s="591">
        <v>60877.33</v>
      </c>
      <c r="Q23" s="592"/>
      <c r="R23" s="593"/>
    </row>
    <row r="24" spans="7:18" ht="14.25">
      <c r="G24" t="s">
        <v>102</v>
      </c>
      <c r="H24">
        <v>6210</v>
      </c>
      <c r="J24" t="s">
        <v>145</v>
      </c>
      <c r="K24">
        <f t="shared" si="0"/>
        <v>2430</v>
      </c>
      <c r="P24" s="591">
        <v>32410.02</v>
      </c>
      <c r="Q24" s="592"/>
      <c r="R24" s="593"/>
    </row>
    <row r="25" spans="7:18" ht="14.25">
      <c r="G25" t="s">
        <v>117</v>
      </c>
      <c r="H25">
        <v>3159</v>
      </c>
      <c r="J25" t="s">
        <v>152</v>
      </c>
      <c r="K25">
        <f t="shared" si="0"/>
        <v>0</v>
      </c>
      <c r="P25" s="591">
        <v>28782.52</v>
      </c>
      <c r="Q25" s="592"/>
      <c r="R25" s="593"/>
    </row>
    <row r="26" spans="7:18" ht="14.25">
      <c r="G26" t="s">
        <v>123</v>
      </c>
      <c r="H26">
        <v>3240</v>
      </c>
      <c r="J26" t="s">
        <v>153</v>
      </c>
      <c r="K26">
        <f t="shared" si="0"/>
        <v>0</v>
      </c>
      <c r="P26" s="591">
        <v>114380.23</v>
      </c>
      <c r="Q26" s="592"/>
      <c r="R26" s="593"/>
    </row>
    <row r="27" spans="7:18" ht="14.25">
      <c r="G27" t="s">
        <v>116</v>
      </c>
      <c r="H27">
        <v>3672</v>
      </c>
      <c r="J27" t="s">
        <v>159</v>
      </c>
      <c r="K27">
        <f t="shared" si="0"/>
        <v>0</v>
      </c>
      <c r="P27" s="591">
        <v>26883.72</v>
      </c>
      <c r="Q27" s="592"/>
      <c r="R27" s="593"/>
    </row>
    <row r="28" spans="7:18" ht="14.25">
      <c r="G28" t="s">
        <v>103</v>
      </c>
      <c r="H28">
        <v>6912</v>
      </c>
      <c r="J28" t="s">
        <v>161</v>
      </c>
      <c r="K28">
        <f t="shared" si="0"/>
        <v>0</v>
      </c>
      <c r="P28" s="591">
        <v>30112.99</v>
      </c>
      <c r="Q28" s="592"/>
      <c r="R28" s="593"/>
    </row>
    <row r="29" spans="7:18" ht="14.25">
      <c r="G29" t="s">
        <v>140</v>
      </c>
      <c r="H29">
        <v>1215</v>
      </c>
      <c r="J29" t="s">
        <v>162</v>
      </c>
      <c r="K29">
        <f t="shared" si="0"/>
        <v>0</v>
      </c>
      <c r="P29" s="591">
        <v>17948.37</v>
      </c>
      <c r="Q29" s="592"/>
      <c r="R29" s="593"/>
    </row>
    <row r="30" spans="7:18" ht="14.25">
      <c r="G30" t="s">
        <v>141</v>
      </c>
      <c r="H30">
        <v>5265</v>
      </c>
      <c r="J30" t="s">
        <v>163</v>
      </c>
      <c r="K30">
        <f t="shared" si="0"/>
        <v>0</v>
      </c>
      <c r="P30" s="591">
        <v>17449.990000000002</v>
      </c>
      <c r="Q30" s="592"/>
      <c r="R30" s="593"/>
    </row>
    <row r="31" spans="7:18" ht="14.25">
      <c r="G31" t="s">
        <v>106</v>
      </c>
      <c r="H31">
        <v>1728</v>
      </c>
      <c r="J31" t="s">
        <v>164</v>
      </c>
      <c r="K31">
        <f t="shared" si="0"/>
        <v>0</v>
      </c>
      <c r="P31" s="591">
        <v>6544.02</v>
      </c>
      <c r="Q31" s="592"/>
      <c r="R31" s="593"/>
    </row>
    <row r="32" spans="7:18" ht="14.25">
      <c r="G32" t="s">
        <v>146</v>
      </c>
      <c r="H32">
        <v>81</v>
      </c>
      <c r="J32" t="s">
        <v>165</v>
      </c>
      <c r="K32">
        <f t="shared" si="0"/>
        <v>0</v>
      </c>
      <c r="P32" s="591">
        <v>57612.02</v>
      </c>
      <c r="Q32" s="592"/>
      <c r="R32" s="593"/>
    </row>
    <row r="33" spans="7:18" ht="14.25">
      <c r="G33" t="s">
        <v>145</v>
      </c>
      <c r="H33">
        <v>2430</v>
      </c>
      <c r="J33" t="s">
        <v>166</v>
      </c>
      <c r="K33">
        <f t="shared" si="0"/>
        <v>0</v>
      </c>
      <c r="P33" s="591">
        <v>12347.14</v>
      </c>
      <c r="Q33" s="592"/>
      <c r="R33" s="593"/>
    </row>
    <row r="34" spans="7:18" ht="14.25">
      <c r="G34" t="s">
        <v>167</v>
      </c>
      <c r="H34">
        <v>0</v>
      </c>
      <c r="J34" t="s">
        <v>167</v>
      </c>
      <c r="K34">
        <f t="shared" si="0"/>
        <v>0</v>
      </c>
      <c r="P34" s="591">
        <v>9945.6</v>
      </c>
      <c r="Q34" s="592"/>
      <c r="R34" s="593"/>
    </row>
    <row r="35" spans="7:18" ht="14.25">
      <c r="G35" t="s">
        <v>168</v>
      </c>
      <c r="H35">
        <v>0</v>
      </c>
      <c r="J35" t="s">
        <v>168</v>
      </c>
      <c r="K35">
        <f t="shared" si="0"/>
        <v>0</v>
      </c>
      <c r="P35" s="591">
        <v>3851.48</v>
      </c>
      <c r="Q35" s="592"/>
      <c r="R35" s="593"/>
    </row>
    <row r="36" spans="7:18">
      <c r="J36" t="s">
        <v>169</v>
      </c>
      <c r="K36">
        <f t="shared" si="0"/>
        <v>0</v>
      </c>
      <c r="Q36" s="175">
        <f>SUM(P21:R35)</f>
        <v>538298.31999999995</v>
      </c>
    </row>
    <row r="38" spans="7:18">
      <c r="H38">
        <f>+SUM(H12:H35)</f>
        <v>47736</v>
      </c>
      <c r="K38" t="e">
        <f>sum</f>
        <v>#NAME?</v>
      </c>
    </row>
    <row r="39" spans="7:18">
      <c r="K39">
        <v>3</v>
      </c>
    </row>
  </sheetData>
  <mergeCells count="15">
    <mergeCell ref="P21:R21"/>
    <mergeCell ref="P22:R22"/>
    <mergeCell ref="P23:R23"/>
    <mergeCell ref="P24:R24"/>
    <mergeCell ref="P25:R25"/>
    <mergeCell ref="P26:R26"/>
    <mergeCell ref="P33:R33"/>
    <mergeCell ref="P34:R34"/>
    <mergeCell ref="P35:R35"/>
    <mergeCell ref="P27:R27"/>
    <mergeCell ref="P28:R28"/>
    <mergeCell ref="P29:R29"/>
    <mergeCell ref="P30:R30"/>
    <mergeCell ref="P31:R31"/>
    <mergeCell ref="P32:R32"/>
  </mergeCells>
  <phoneticPr fontId="8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43"/>
  </sheetPr>
  <dimension ref="C2:E32"/>
  <sheetViews>
    <sheetView zoomScale="25" zoomScaleNormal="25" workbookViewId="0">
      <selection activeCell="G2" sqref="G2"/>
    </sheetView>
  </sheetViews>
  <sheetFormatPr defaultRowHeight="12.75"/>
  <cols>
    <col min="3" max="3" width="13.28515625" bestFit="1" customWidth="1"/>
  </cols>
  <sheetData>
    <row r="2" spans="3:5">
      <c r="D2" t="s">
        <v>302</v>
      </c>
      <c r="E2" t="s">
        <v>303</v>
      </c>
    </row>
    <row r="3" spans="3:5">
      <c r="C3" t="s">
        <v>100</v>
      </c>
      <c r="D3" s="346">
        <v>1.42</v>
      </c>
      <c r="E3" s="348">
        <v>1.4213333333333333</v>
      </c>
    </row>
    <row r="4" spans="3:5">
      <c r="C4" t="s">
        <v>101</v>
      </c>
      <c r="D4" s="346">
        <v>1.5209999999999999</v>
      </c>
      <c r="E4" s="348">
        <v>1.5206666666666668</v>
      </c>
    </row>
    <row r="5" spans="3:5">
      <c r="C5" t="s">
        <v>102</v>
      </c>
      <c r="D5" s="346">
        <v>1.3</v>
      </c>
      <c r="E5" s="348">
        <v>1.3003333333333333</v>
      </c>
    </row>
    <row r="6" spans="3:5">
      <c r="C6" t="s">
        <v>103</v>
      </c>
      <c r="D6" s="346">
        <v>0.4</v>
      </c>
      <c r="E6" s="348">
        <v>0.36166666666666669</v>
      </c>
    </row>
    <row r="7" spans="3:5">
      <c r="C7" t="s">
        <v>140</v>
      </c>
      <c r="D7" s="346"/>
      <c r="E7" s="348">
        <v>2.0299999999999998</v>
      </c>
    </row>
    <row r="8" spans="3:5">
      <c r="C8" t="s">
        <v>141</v>
      </c>
      <c r="D8" s="347">
        <v>2.2486700000000002</v>
      </c>
      <c r="E8" s="347">
        <v>2.2050000000000001</v>
      </c>
    </row>
    <row r="9" spans="3:5">
      <c r="C9" t="s">
        <v>117</v>
      </c>
      <c r="D9" s="347">
        <v>1.296</v>
      </c>
      <c r="E9" s="347">
        <v>1.2693333333333332</v>
      </c>
    </row>
    <row r="10" spans="3:5">
      <c r="C10" t="s">
        <v>123</v>
      </c>
      <c r="D10" s="348">
        <v>1.47</v>
      </c>
      <c r="E10" s="348">
        <v>1.4703333333333333</v>
      </c>
    </row>
    <row r="11" spans="3:5">
      <c r="C11" t="s">
        <v>116</v>
      </c>
      <c r="D11" s="348">
        <v>0.48399999999999999</v>
      </c>
      <c r="E11" s="348">
        <v>0.48399999999999999</v>
      </c>
    </row>
    <row r="12" spans="3:5">
      <c r="C12" t="s">
        <v>106</v>
      </c>
      <c r="D12" s="347">
        <v>0.31</v>
      </c>
      <c r="E12" s="347">
        <v>0.27100000000000002</v>
      </c>
    </row>
    <row r="13" spans="3:5">
      <c r="C13" t="s">
        <v>146</v>
      </c>
      <c r="D13" s="348"/>
      <c r="E13" s="348">
        <v>1.671</v>
      </c>
    </row>
    <row r="14" spans="3:5">
      <c r="C14" t="s">
        <v>241</v>
      </c>
      <c r="D14" s="347">
        <v>1.7283299999999999</v>
      </c>
      <c r="E14" s="347">
        <v>1.69533333333333</v>
      </c>
    </row>
    <row r="15" spans="3:5">
      <c r="C15" t="s">
        <v>242</v>
      </c>
      <c r="D15" s="347">
        <v>1.7250000000000001</v>
      </c>
      <c r="E15" s="347">
        <v>1.675</v>
      </c>
    </row>
    <row r="16" spans="3:5">
      <c r="C16" t="s">
        <v>152</v>
      </c>
      <c r="D16" s="348">
        <v>4.2999999999999997E-2</v>
      </c>
      <c r="E16" s="348">
        <v>4.3333333333333335E-2</v>
      </c>
    </row>
    <row r="17" spans="3:5">
      <c r="C17" t="s">
        <v>153</v>
      </c>
      <c r="D17" s="348">
        <v>0.105</v>
      </c>
      <c r="E17" s="348">
        <v>0.105</v>
      </c>
    </row>
    <row r="18" spans="3:5">
      <c r="C18" t="s">
        <v>159</v>
      </c>
      <c r="D18" s="348">
        <v>0.26867000000000002</v>
      </c>
      <c r="E18" s="348">
        <v>0.26866666666666666</v>
      </c>
    </row>
    <row r="19" spans="3:5">
      <c r="C19" t="s">
        <v>161</v>
      </c>
      <c r="D19" s="348">
        <v>0.08</v>
      </c>
      <c r="E19" s="348">
        <v>0.08</v>
      </c>
    </row>
    <row r="20" spans="3:5">
      <c r="C20" t="s">
        <v>162</v>
      </c>
      <c r="D20" s="347">
        <v>0.13200000000000001</v>
      </c>
      <c r="E20" s="347">
        <v>0.13500000000000001</v>
      </c>
    </row>
    <row r="21" spans="3:5">
      <c r="C21" t="s">
        <v>163</v>
      </c>
      <c r="D21" s="348">
        <v>0.04</v>
      </c>
      <c r="E21" s="348">
        <v>0.04</v>
      </c>
    </row>
    <row r="22" spans="3:5">
      <c r="C22" t="s">
        <v>164</v>
      </c>
      <c r="D22" s="348">
        <v>0.14000000000000001</v>
      </c>
      <c r="E22" s="348">
        <v>0.14000000000000001</v>
      </c>
    </row>
    <row r="23" spans="3:5">
      <c r="C23" t="s">
        <v>165</v>
      </c>
      <c r="D23" s="348">
        <v>3.3000000000000002E-2</v>
      </c>
      <c r="E23" s="348">
        <v>0.03</v>
      </c>
    </row>
    <row r="24" spans="3:5">
      <c r="C24" t="s">
        <v>166</v>
      </c>
      <c r="D24" s="348">
        <v>0.45</v>
      </c>
      <c r="E24" s="348">
        <v>0.45</v>
      </c>
    </row>
    <row r="25" spans="3:5">
      <c r="C25" t="s">
        <v>168</v>
      </c>
      <c r="D25" s="347">
        <v>2.8370000000000002</v>
      </c>
      <c r="E25" s="347">
        <v>2.7873333333333337</v>
      </c>
    </row>
    <row r="26" spans="3:5">
      <c r="C26" t="s">
        <v>167</v>
      </c>
      <c r="D26" s="348">
        <v>0.67</v>
      </c>
      <c r="E26" s="348">
        <v>0.66666666666666663</v>
      </c>
    </row>
    <row r="27" spans="3:5">
      <c r="C27" t="s">
        <v>169</v>
      </c>
      <c r="D27" s="347">
        <v>0.28499999999999998</v>
      </c>
      <c r="E27" s="347">
        <v>0.25700000000000001</v>
      </c>
    </row>
    <row r="28" spans="3:5">
      <c r="C28" t="s">
        <v>185</v>
      </c>
      <c r="D28" s="348">
        <v>1.4330000000000001</v>
      </c>
      <c r="E28" s="348">
        <v>1.4326666666666668</v>
      </c>
    </row>
    <row r="29" spans="3:5">
      <c r="C29" t="s">
        <v>186</v>
      </c>
      <c r="D29" s="348">
        <v>1.516</v>
      </c>
      <c r="E29" s="348">
        <v>1.5163333333333333</v>
      </c>
    </row>
    <row r="30" spans="3:5">
      <c r="C30" t="s">
        <v>187</v>
      </c>
      <c r="D30" s="348">
        <v>1.3129999999999999</v>
      </c>
      <c r="E30" s="348">
        <v>1.3133333333333332</v>
      </c>
    </row>
    <row r="31" spans="3:5">
      <c r="C31" t="s">
        <v>180</v>
      </c>
      <c r="D31" s="348">
        <v>1.988</v>
      </c>
      <c r="E31" s="348">
        <v>1.9550000000000001</v>
      </c>
    </row>
    <row r="32" spans="3:5">
      <c r="C32" t="s">
        <v>181</v>
      </c>
      <c r="D32" s="348">
        <v>1.966</v>
      </c>
      <c r="E32" s="348">
        <v>1.9330000000000001</v>
      </c>
    </row>
  </sheetData>
  <phoneticPr fontId="10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L133"/>
  <sheetViews>
    <sheetView topLeftCell="A85" zoomScale="70" zoomScaleNormal="70" workbookViewId="0">
      <selection activeCell="H105" sqref="H105"/>
    </sheetView>
  </sheetViews>
  <sheetFormatPr defaultRowHeight="12.75"/>
  <cols>
    <col min="2" max="2" width="15" customWidth="1"/>
    <col min="3" max="3" width="14.85546875" customWidth="1"/>
    <col min="4" max="4" width="10.42578125" bestFit="1" customWidth="1"/>
    <col min="5" max="5" width="15" customWidth="1"/>
    <col min="6" max="6" width="30.28515625" customWidth="1"/>
    <col min="7" max="7" width="14.5703125" customWidth="1"/>
    <col min="8" max="9" width="20.7109375" customWidth="1"/>
    <col min="11" max="11" width="23.42578125" customWidth="1"/>
  </cols>
  <sheetData>
    <row r="2" spans="2:12" ht="21" customHeight="1">
      <c r="D2" s="594" t="s">
        <v>249</v>
      </c>
      <c r="E2" s="594"/>
      <c r="F2" s="594"/>
      <c r="G2" s="594"/>
    </row>
    <row r="3" spans="2:12" ht="21" customHeight="1">
      <c r="D3" s="221" t="s">
        <v>250</v>
      </c>
      <c r="E3" s="202" t="s">
        <v>263</v>
      </c>
      <c r="F3" s="221" t="s">
        <v>252</v>
      </c>
      <c r="G3" s="220">
        <v>43689</v>
      </c>
    </row>
    <row r="4" spans="2:12" ht="21" customHeight="1">
      <c r="D4" s="222" t="s">
        <v>251</v>
      </c>
      <c r="E4" s="224" t="s">
        <v>264</v>
      </c>
      <c r="F4" s="222" t="s">
        <v>253</v>
      </c>
      <c r="G4" s="220">
        <v>43684</v>
      </c>
    </row>
    <row r="5" spans="2:12" ht="21" customHeight="1">
      <c r="D5" s="223" t="s">
        <v>254</v>
      </c>
      <c r="E5" s="220">
        <v>43691</v>
      </c>
      <c r="F5" s="202"/>
      <c r="G5" s="202"/>
    </row>
    <row r="10" spans="2:12" ht="14.25">
      <c r="F10" s="197"/>
      <c r="G10" s="197"/>
      <c r="K10" s="197"/>
      <c r="L10" s="198"/>
    </row>
    <row r="11" spans="2:12" ht="14.25" hidden="1">
      <c r="F11" s="197"/>
      <c r="G11" s="197"/>
      <c r="H11" t="s">
        <v>206</v>
      </c>
      <c r="K11" s="197"/>
      <c r="L11" s="198"/>
    </row>
    <row r="12" spans="2:12" ht="14.25" hidden="1">
      <c r="B12" t="s">
        <v>103</v>
      </c>
      <c r="C12">
        <v>216</v>
      </c>
      <c r="F12" s="197" t="s">
        <v>207</v>
      </c>
      <c r="G12" s="197">
        <f>+VLOOKUP(F12,$K$12:$L$40,2,0)</f>
        <v>216</v>
      </c>
      <c r="H12">
        <v>216</v>
      </c>
      <c r="K12" s="197" t="s">
        <v>200</v>
      </c>
      <c r="L12" s="198">
        <v>0</v>
      </c>
    </row>
    <row r="13" spans="2:12" ht="14.25" hidden="1">
      <c r="B13" t="s">
        <v>140</v>
      </c>
      <c r="C13">
        <v>297</v>
      </c>
      <c r="F13" s="197" t="s">
        <v>208</v>
      </c>
      <c r="G13" s="197">
        <f t="shared" ref="G13:G41" si="0">+VLOOKUP(F13,$K$12:$L$40,2,0)</f>
        <v>2376</v>
      </c>
      <c r="H13">
        <v>297</v>
      </c>
      <c r="K13" s="197" t="s">
        <v>201</v>
      </c>
      <c r="L13" s="198">
        <v>2880</v>
      </c>
    </row>
    <row r="14" spans="2:12" ht="14.25" hidden="1">
      <c r="B14" t="s">
        <v>100</v>
      </c>
      <c r="C14">
        <v>324</v>
      </c>
      <c r="F14" s="197" t="s">
        <v>102</v>
      </c>
      <c r="G14" s="197">
        <f t="shared" si="0"/>
        <v>1620</v>
      </c>
      <c r="H14">
        <v>324</v>
      </c>
      <c r="K14" s="197" t="s">
        <v>202</v>
      </c>
      <c r="L14" s="198">
        <v>1440</v>
      </c>
    </row>
    <row r="15" spans="2:12" ht="14.25" hidden="1">
      <c r="B15" t="s">
        <v>101</v>
      </c>
      <c r="C15">
        <v>432</v>
      </c>
      <c r="F15" s="197" t="s">
        <v>103</v>
      </c>
      <c r="G15" s="197">
        <f t="shared" si="0"/>
        <v>3456</v>
      </c>
      <c r="H15">
        <v>432</v>
      </c>
      <c r="K15" s="197" t="s">
        <v>203</v>
      </c>
      <c r="L15" s="198">
        <v>0</v>
      </c>
    </row>
    <row r="16" spans="2:12" ht="14.25" hidden="1">
      <c r="B16" t="s">
        <v>102</v>
      </c>
      <c r="C16">
        <v>81</v>
      </c>
      <c r="F16" s="197" t="s">
        <v>140</v>
      </c>
      <c r="G16" s="197">
        <f t="shared" si="0"/>
        <v>0</v>
      </c>
      <c r="H16">
        <v>81</v>
      </c>
      <c r="K16" s="197" t="s">
        <v>204</v>
      </c>
      <c r="L16" s="198">
        <v>0</v>
      </c>
    </row>
    <row r="17" spans="2:12" ht="14.25" hidden="1">
      <c r="B17" t="s">
        <v>141</v>
      </c>
      <c r="C17">
        <v>81</v>
      </c>
      <c r="F17" s="197" t="s">
        <v>141</v>
      </c>
      <c r="G17" s="197">
        <f t="shared" si="0"/>
        <v>2592</v>
      </c>
      <c r="H17">
        <v>81</v>
      </c>
      <c r="K17" s="197" t="s">
        <v>197</v>
      </c>
      <c r="L17" s="198">
        <v>0</v>
      </c>
    </row>
    <row r="18" spans="2:12" ht="14.25" hidden="1">
      <c r="B18" t="s">
        <v>106</v>
      </c>
      <c r="C18">
        <v>243</v>
      </c>
      <c r="F18" s="197" t="s">
        <v>117</v>
      </c>
      <c r="G18" s="197">
        <f t="shared" si="0"/>
        <v>972</v>
      </c>
      <c r="H18">
        <v>243</v>
      </c>
      <c r="K18" s="197" t="s">
        <v>198</v>
      </c>
      <c r="L18" s="198">
        <v>0</v>
      </c>
    </row>
    <row r="19" spans="2:12" ht="14.25" hidden="1">
      <c r="B19" t="s">
        <v>146</v>
      </c>
      <c r="C19">
        <v>270</v>
      </c>
      <c r="F19" s="197" t="s">
        <v>123</v>
      </c>
      <c r="G19" s="197">
        <f t="shared" si="0"/>
        <v>2700</v>
      </c>
      <c r="H19">
        <v>270</v>
      </c>
      <c r="K19" s="197" t="s">
        <v>199</v>
      </c>
      <c r="L19" s="198">
        <v>0</v>
      </c>
    </row>
    <row r="20" spans="2:12" ht="14.25" hidden="1">
      <c r="B20" t="s">
        <v>145</v>
      </c>
      <c r="C20">
        <v>918</v>
      </c>
      <c r="F20" s="197" t="s">
        <v>116</v>
      </c>
      <c r="G20" s="197">
        <f t="shared" si="0"/>
        <v>2754</v>
      </c>
      <c r="H20">
        <v>918</v>
      </c>
      <c r="K20" s="197" t="s">
        <v>205</v>
      </c>
      <c r="L20" s="198">
        <v>0</v>
      </c>
    </row>
    <row r="21" spans="2:12" ht="14.25" hidden="1">
      <c r="B21" t="s">
        <v>117</v>
      </c>
      <c r="C21">
        <v>432</v>
      </c>
      <c r="F21" s="197" t="s">
        <v>106</v>
      </c>
      <c r="G21" s="197">
        <f t="shared" si="0"/>
        <v>2592</v>
      </c>
      <c r="H21">
        <v>432</v>
      </c>
      <c r="K21" s="197" t="s">
        <v>100</v>
      </c>
      <c r="L21" s="198">
        <v>216</v>
      </c>
    </row>
    <row r="22" spans="2:12" ht="14.25" hidden="1">
      <c r="B22" t="s">
        <v>123</v>
      </c>
      <c r="C22">
        <v>81</v>
      </c>
      <c r="F22" s="197" t="s">
        <v>146</v>
      </c>
      <c r="G22" s="197">
        <f t="shared" si="0"/>
        <v>81</v>
      </c>
      <c r="H22">
        <v>81</v>
      </c>
      <c r="K22" s="197" t="s">
        <v>101</v>
      </c>
      <c r="L22" s="198">
        <v>2376</v>
      </c>
    </row>
    <row r="23" spans="2:12" ht="14.25" hidden="1">
      <c r="B23" t="s">
        <v>116</v>
      </c>
      <c r="C23">
        <v>81</v>
      </c>
      <c r="F23" s="197" t="s">
        <v>108</v>
      </c>
      <c r="G23" s="197"/>
      <c r="K23" s="197" t="s">
        <v>102</v>
      </c>
      <c r="L23" s="198">
        <v>1620</v>
      </c>
    </row>
    <row r="24" spans="2:12" ht="14.25" hidden="1">
      <c r="B24" t="s">
        <v>180</v>
      </c>
      <c r="C24">
        <v>216</v>
      </c>
      <c r="F24" s="197" t="s">
        <v>145</v>
      </c>
      <c r="G24" s="197">
        <f t="shared" si="0"/>
        <v>2673</v>
      </c>
      <c r="H24">
        <v>81</v>
      </c>
      <c r="K24" s="197" t="s">
        <v>117</v>
      </c>
      <c r="L24" s="198">
        <v>972</v>
      </c>
    </row>
    <row r="25" spans="2:12" ht="14.25" hidden="1">
      <c r="B25" t="s">
        <v>185</v>
      </c>
      <c r="C25">
        <v>297</v>
      </c>
      <c r="F25" s="197" t="s">
        <v>152</v>
      </c>
      <c r="G25" s="197">
        <f t="shared" si="0"/>
        <v>0</v>
      </c>
      <c r="H25">
        <v>10560</v>
      </c>
      <c r="K25" s="197" t="s">
        <v>123</v>
      </c>
      <c r="L25" s="198">
        <v>2700</v>
      </c>
    </row>
    <row r="26" spans="2:12" ht="14.25" hidden="1">
      <c r="B26" t="s">
        <v>186</v>
      </c>
      <c r="C26">
        <v>270</v>
      </c>
      <c r="F26" s="197" t="s">
        <v>201</v>
      </c>
      <c r="G26" s="197">
        <f t="shared" si="0"/>
        <v>2880</v>
      </c>
      <c r="H26">
        <v>2880</v>
      </c>
      <c r="K26" s="197" t="s">
        <v>116</v>
      </c>
      <c r="L26" s="198">
        <v>2754</v>
      </c>
    </row>
    <row r="27" spans="2:12" ht="14.25" hidden="1">
      <c r="B27" t="s">
        <v>187</v>
      </c>
      <c r="C27">
        <v>81</v>
      </c>
      <c r="F27" s="197" t="s">
        <v>159</v>
      </c>
      <c r="G27" s="197">
        <f t="shared" si="0"/>
        <v>1440</v>
      </c>
      <c r="H27">
        <v>1440</v>
      </c>
      <c r="K27" s="197" t="s">
        <v>185</v>
      </c>
      <c r="L27" s="198">
        <v>648</v>
      </c>
    </row>
    <row r="28" spans="2:12" ht="14.25" hidden="1">
      <c r="B28" t="s">
        <v>181</v>
      </c>
      <c r="F28" s="197" t="s">
        <v>161</v>
      </c>
      <c r="G28" s="197">
        <f t="shared" si="0"/>
        <v>0</v>
      </c>
      <c r="K28" s="197" t="s">
        <v>186</v>
      </c>
      <c r="L28" s="198">
        <v>1188</v>
      </c>
    </row>
    <row r="29" spans="2:12" ht="14.25" hidden="1">
      <c r="B29" t="s">
        <v>200</v>
      </c>
      <c r="C29">
        <v>1440</v>
      </c>
      <c r="F29" s="197" t="s">
        <v>162</v>
      </c>
      <c r="G29" s="197">
        <f t="shared" si="0"/>
        <v>0</v>
      </c>
      <c r="K29" s="197" t="s">
        <v>187</v>
      </c>
      <c r="L29" s="198">
        <v>1080</v>
      </c>
    </row>
    <row r="30" spans="2:12" ht="14.25" hidden="1">
      <c r="B30" t="s">
        <v>201</v>
      </c>
      <c r="C30">
        <v>10560</v>
      </c>
      <c r="F30" s="197" t="s">
        <v>163</v>
      </c>
      <c r="G30" s="197">
        <f t="shared" si="0"/>
        <v>0</v>
      </c>
      <c r="K30" s="197" t="s">
        <v>103</v>
      </c>
      <c r="L30" s="198">
        <v>3456</v>
      </c>
    </row>
    <row r="31" spans="2:12" ht="14.25" hidden="1">
      <c r="B31" t="s">
        <v>202</v>
      </c>
      <c r="C31">
        <v>2880</v>
      </c>
      <c r="F31" s="197" t="s">
        <v>164</v>
      </c>
      <c r="G31" s="197">
        <f t="shared" si="0"/>
        <v>0</v>
      </c>
      <c r="K31" s="197" t="s">
        <v>140</v>
      </c>
      <c r="L31" s="198">
        <v>0</v>
      </c>
    </row>
    <row r="32" spans="2:12" ht="14.25" hidden="1">
      <c r="B32" t="s">
        <v>203</v>
      </c>
      <c r="C32">
        <v>3072</v>
      </c>
      <c r="F32" s="197" t="s">
        <v>165</v>
      </c>
      <c r="G32" s="197">
        <f t="shared" si="0"/>
        <v>0</v>
      </c>
      <c r="K32" s="197" t="s">
        <v>141</v>
      </c>
      <c r="L32" s="198">
        <v>2592</v>
      </c>
    </row>
    <row r="33" spans="2:12" ht="14.25" hidden="1">
      <c r="B33" t="s">
        <v>204</v>
      </c>
      <c r="C33">
        <v>2304</v>
      </c>
      <c r="F33" s="197" t="s">
        <v>166</v>
      </c>
      <c r="G33" s="197">
        <f t="shared" si="0"/>
        <v>0</v>
      </c>
      <c r="K33" s="197" t="s">
        <v>106</v>
      </c>
      <c r="L33" s="198">
        <v>2592</v>
      </c>
    </row>
    <row r="34" spans="2:12" ht="14.25" hidden="1">
      <c r="B34" t="s">
        <v>197</v>
      </c>
      <c r="C34">
        <v>10560</v>
      </c>
      <c r="F34" s="197" t="s">
        <v>168</v>
      </c>
      <c r="G34" s="197">
        <f t="shared" si="0"/>
        <v>240</v>
      </c>
      <c r="H34">
        <v>48</v>
      </c>
      <c r="K34" s="197" t="s">
        <v>146</v>
      </c>
      <c r="L34" s="198">
        <v>81</v>
      </c>
    </row>
    <row r="35" spans="2:12" ht="14.25" hidden="1">
      <c r="B35" t="s">
        <v>167</v>
      </c>
      <c r="C35">
        <v>324</v>
      </c>
      <c r="F35" s="197" t="s">
        <v>167</v>
      </c>
      <c r="G35" s="197">
        <f t="shared" si="0"/>
        <v>0</v>
      </c>
      <c r="K35" s="197" t="s">
        <v>145</v>
      </c>
      <c r="L35" s="198">
        <v>2673</v>
      </c>
    </row>
    <row r="36" spans="2:12" ht="14.25" hidden="1">
      <c r="B36" t="s">
        <v>168</v>
      </c>
      <c r="C36">
        <v>48</v>
      </c>
      <c r="F36" s="197" t="s">
        <v>169</v>
      </c>
      <c r="G36" s="197">
        <f t="shared" si="0"/>
        <v>0</v>
      </c>
      <c r="K36" s="197" t="s">
        <v>180</v>
      </c>
      <c r="L36" s="198">
        <v>891</v>
      </c>
    </row>
    <row r="37" spans="2:12" ht="14.25" hidden="1">
      <c r="B37" t="s">
        <v>169</v>
      </c>
      <c r="C37">
        <v>432</v>
      </c>
      <c r="F37" s="197" t="s">
        <v>185</v>
      </c>
      <c r="G37" s="197">
        <f t="shared" si="0"/>
        <v>648</v>
      </c>
      <c r="K37" s="197" t="s">
        <v>181</v>
      </c>
      <c r="L37" s="198">
        <v>0</v>
      </c>
    </row>
    <row r="38" spans="2:12" ht="14.25" hidden="1">
      <c r="B38" t="s">
        <v>198</v>
      </c>
      <c r="F38" s="197" t="s">
        <v>186</v>
      </c>
      <c r="G38" s="197">
        <f t="shared" si="0"/>
        <v>1188</v>
      </c>
      <c r="K38" s="197" t="s">
        <v>167</v>
      </c>
      <c r="L38" s="198">
        <v>0</v>
      </c>
    </row>
    <row r="39" spans="2:12" ht="14.25" hidden="1">
      <c r="B39" t="s">
        <v>199</v>
      </c>
      <c r="C39">
        <v>14000</v>
      </c>
      <c r="F39" t="s">
        <v>187</v>
      </c>
      <c r="G39" s="197">
        <f t="shared" si="0"/>
        <v>1080</v>
      </c>
      <c r="K39" s="197" t="s">
        <v>168</v>
      </c>
      <c r="L39" s="198">
        <v>240</v>
      </c>
    </row>
    <row r="40" spans="2:12" hidden="1">
      <c r="B40" t="s">
        <v>205</v>
      </c>
      <c r="C40">
        <v>720</v>
      </c>
      <c r="F40" t="s">
        <v>180</v>
      </c>
      <c r="G40" s="197">
        <f t="shared" si="0"/>
        <v>891</v>
      </c>
      <c r="K40" t="s">
        <v>169</v>
      </c>
      <c r="L40" s="199">
        <v>0</v>
      </c>
    </row>
    <row r="41" spans="2:12" hidden="1">
      <c r="F41" t="s">
        <v>181</v>
      </c>
      <c r="G41" s="197">
        <f t="shared" si="0"/>
        <v>0</v>
      </c>
    </row>
    <row r="42" spans="2:12" hidden="1">
      <c r="G42" s="197" t="b">
        <f>+SUM(G12:G41)=L42</f>
        <v>1</v>
      </c>
      <c r="J42">
        <f>+SUM(J12:J41)</f>
        <v>0</v>
      </c>
      <c r="L42" s="199">
        <f>+SUM(L12:L40)</f>
        <v>30399</v>
      </c>
    </row>
    <row r="44" spans="2:12">
      <c r="B44" s="600"/>
      <c r="C44" s="601"/>
      <c r="D44" s="601"/>
      <c r="E44" s="602"/>
      <c r="F44" s="599" t="s">
        <v>228</v>
      </c>
      <c r="G44" s="599"/>
    </row>
    <row r="45" spans="2:12">
      <c r="B45" s="202"/>
      <c r="C45" s="202"/>
      <c r="D45" s="202"/>
      <c r="E45" s="202"/>
      <c r="F45" s="202"/>
      <c r="G45" s="202" t="s">
        <v>217</v>
      </c>
    </row>
    <row r="46" spans="2:12" ht="15">
      <c r="B46" s="202"/>
      <c r="C46" s="202" t="s">
        <v>100</v>
      </c>
      <c r="D46" s="202">
        <f>+VLOOKUP(C46,$H$46:$I$76,2,0)</f>
        <v>5184</v>
      </c>
      <c r="E46" s="202"/>
      <c r="F46" s="202" t="s">
        <v>209</v>
      </c>
      <c r="G46" s="202">
        <f>+VLOOKUP(F46,$H$46:$J$79,2,0)</f>
        <v>10560</v>
      </c>
      <c r="H46" s="210" t="s">
        <v>209</v>
      </c>
      <c r="I46" s="229">
        <v>10560</v>
      </c>
      <c r="J46" s="210"/>
      <c r="K46" s="197">
        <v>21120</v>
      </c>
      <c r="L46">
        <v>0</v>
      </c>
    </row>
    <row r="47" spans="2:12" ht="15">
      <c r="B47" s="202"/>
      <c r="C47" s="202" t="s">
        <v>101</v>
      </c>
      <c r="D47" s="202">
        <f t="shared" ref="D47:D77" si="1">+VLOOKUP(C47,$H$46:$I$76,2,0)</f>
        <v>7128</v>
      </c>
      <c r="E47" s="202"/>
      <c r="F47" s="202" t="s">
        <v>210</v>
      </c>
      <c r="G47" s="202">
        <f t="shared" ref="G47:G75" si="2">+VLOOKUP(F47,$H$46:$J$79,2,0)</f>
        <v>2880</v>
      </c>
      <c r="H47" s="210" t="s">
        <v>210</v>
      </c>
      <c r="I47" s="229">
        <v>2880</v>
      </c>
      <c r="J47" s="210"/>
      <c r="K47" s="197">
        <v>2880</v>
      </c>
      <c r="L47">
        <v>0</v>
      </c>
    </row>
    <row r="48" spans="2:12" ht="15">
      <c r="B48" s="202"/>
      <c r="C48" s="202" t="s">
        <v>102</v>
      </c>
      <c r="D48" s="202">
        <f t="shared" si="1"/>
        <v>6480</v>
      </c>
      <c r="E48" s="202"/>
      <c r="F48" s="202" t="s">
        <v>211</v>
      </c>
      <c r="G48" s="202">
        <f t="shared" si="2"/>
        <v>1440</v>
      </c>
      <c r="H48" s="210" t="s">
        <v>211</v>
      </c>
      <c r="I48" s="229">
        <v>1440</v>
      </c>
      <c r="J48" s="210"/>
      <c r="K48" s="197">
        <v>1440</v>
      </c>
      <c r="L48">
        <v>0</v>
      </c>
    </row>
    <row r="49" spans="2:12" ht="15">
      <c r="B49" s="202"/>
      <c r="C49" s="202" t="s">
        <v>103</v>
      </c>
      <c r="D49" s="202">
        <f t="shared" si="1"/>
        <v>5184</v>
      </c>
      <c r="E49" s="202"/>
      <c r="F49" s="202" t="s">
        <v>212</v>
      </c>
      <c r="G49" s="202">
        <f t="shared" si="2"/>
        <v>0</v>
      </c>
      <c r="H49" s="210" t="s">
        <v>212</v>
      </c>
      <c r="I49" s="229">
        <v>0</v>
      </c>
      <c r="J49" s="210"/>
      <c r="K49" s="197">
        <v>0</v>
      </c>
      <c r="L49">
        <v>0</v>
      </c>
    </row>
    <row r="50" spans="2:12" ht="15">
      <c r="B50" s="202"/>
      <c r="C50" s="202" t="s">
        <v>140</v>
      </c>
      <c r="D50" s="202"/>
      <c r="E50" s="202"/>
      <c r="F50" s="202" t="s">
        <v>213</v>
      </c>
      <c r="G50" s="202">
        <f t="shared" si="2"/>
        <v>0</v>
      </c>
      <c r="H50" s="210" t="s">
        <v>213</v>
      </c>
      <c r="I50" s="229">
        <v>0</v>
      </c>
      <c r="J50" s="210"/>
      <c r="K50" s="197">
        <v>2304</v>
      </c>
      <c r="L50">
        <v>0</v>
      </c>
    </row>
    <row r="51" spans="2:12" ht="15">
      <c r="B51" s="202"/>
      <c r="C51" s="202" t="s">
        <v>141</v>
      </c>
      <c r="D51" s="202">
        <f t="shared" si="1"/>
        <v>3807</v>
      </c>
      <c r="E51" s="202"/>
      <c r="F51" s="202" t="s">
        <v>214</v>
      </c>
      <c r="G51" s="202">
        <f t="shared" si="2"/>
        <v>0</v>
      </c>
      <c r="H51" s="210" t="s">
        <v>214</v>
      </c>
      <c r="I51" s="229">
        <v>0</v>
      </c>
      <c r="J51" s="210"/>
      <c r="K51" s="197">
        <v>10560</v>
      </c>
      <c r="L51">
        <v>0</v>
      </c>
    </row>
    <row r="52" spans="2:12" ht="15">
      <c r="B52" s="202"/>
      <c r="C52" s="202" t="s">
        <v>117</v>
      </c>
      <c r="D52" s="202">
        <f t="shared" si="1"/>
        <v>2430</v>
      </c>
      <c r="E52" s="202"/>
      <c r="F52" s="202" t="s">
        <v>215</v>
      </c>
      <c r="G52" s="202">
        <f t="shared" si="2"/>
        <v>0</v>
      </c>
      <c r="H52" s="210" t="s">
        <v>215</v>
      </c>
      <c r="I52" s="229">
        <v>0</v>
      </c>
      <c r="J52" s="210"/>
      <c r="K52" s="197">
        <v>0</v>
      </c>
      <c r="L52">
        <v>0</v>
      </c>
    </row>
    <row r="53" spans="2:12" ht="15">
      <c r="B53" s="202"/>
      <c r="C53" s="202" t="s">
        <v>123</v>
      </c>
      <c r="D53" s="202">
        <f t="shared" si="1"/>
        <v>2160</v>
      </c>
      <c r="E53" s="202"/>
      <c r="F53" s="202" t="s">
        <v>216</v>
      </c>
      <c r="G53" s="202">
        <f t="shared" si="2"/>
        <v>0</v>
      </c>
      <c r="H53" s="210" t="s">
        <v>216</v>
      </c>
      <c r="I53" s="229">
        <v>0</v>
      </c>
      <c r="J53" s="210"/>
      <c r="K53" s="197">
        <v>0</v>
      </c>
      <c r="L53">
        <v>0</v>
      </c>
    </row>
    <row r="54" spans="2:12" ht="15">
      <c r="B54" s="202"/>
      <c r="C54" s="202" t="s">
        <v>116</v>
      </c>
      <c r="D54" s="202">
        <f t="shared" si="1"/>
        <v>3672</v>
      </c>
      <c r="E54" s="202"/>
      <c r="F54" s="202" t="s">
        <v>237</v>
      </c>
      <c r="G54" s="202">
        <f t="shared" si="2"/>
        <v>0</v>
      </c>
      <c r="H54" s="210" t="s">
        <v>237</v>
      </c>
      <c r="I54" s="229">
        <v>0</v>
      </c>
      <c r="J54" s="210"/>
      <c r="K54" s="197">
        <v>0</v>
      </c>
      <c r="L54">
        <v>0</v>
      </c>
    </row>
    <row r="55" spans="2:12" ht="15">
      <c r="B55" s="202"/>
      <c r="C55" s="202" t="s">
        <v>106</v>
      </c>
      <c r="D55" s="202">
        <f t="shared" si="1"/>
        <v>1296</v>
      </c>
      <c r="E55" s="202"/>
      <c r="F55" s="202" t="s">
        <v>100</v>
      </c>
      <c r="G55" s="202">
        <f t="shared" si="2"/>
        <v>5184</v>
      </c>
      <c r="H55" s="210" t="s">
        <v>100</v>
      </c>
      <c r="I55" s="229">
        <v>5184</v>
      </c>
      <c r="J55" s="210"/>
      <c r="K55" s="197">
        <v>3672</v>
      </c>
      <c r="L55">
        <v>1512</v>
      </c>
    </row>
    <row r="56" spans="2:12" ht="15">
      <c r="B56" s="202"/>
      <c r="C56" s="202" t="s">
        <v>146</v>
      </c>
      <c r="D56" s="202"/>
      <c r="E56" s="202"/>
      <c r="F56" s="202" t="s">
        <v>101</v>
      </c>
      <c r="G56" s="202">
        <f t="shared" si="2"/>
        <v>7128</v>
      </c>
      <c r="H56" s="210" t="s">
        <v>101</v>
      </c>
      <c r="I56" s="229">
        <v>7128</v>
      </c>
      <c r="J56" s="210"/>
      <c r="K56" s="197">
        <v>3861</v>
      </c>
      <c r="L56">
        <v>2079</v>
      </c>
    </row>
    <row r="57" spans="2:12" ht="15">
      <c r="B57" s="202"/>
      <c r="C57" s="228" t="s">
        <v>241</v>
      </c>
      <c r="D57" s="202">
        <f t="shared" si="1"/>
        <v>0</v>
      </c>
      <c r="E57" s="202"/>
      <c r="F57" s="228" t="s">
        <v>241</v>
      </c>
      <c r="G57" s="202">
        <f t="shared" si="2"/>
        <v>0</v>
      </c>
      <c r="H57" s="210" t="s">
        <v>102</v>
      </c>
      <c r="I57" s="229">
        <v>6480</v>
      </c>
      <c r="J57" s="210"/>
      <c r="K57" s="197">
        <v>4212</v>
      </c>
      <c r="L57">
        <v>2268</v>
      </c>
    </row>
    <row r="58" spans="2:12" ht="15">
      <c r="B58" s="202"/>
      <c r="C58" s="202" t="s">
        <v>108</v>
      </c>
      <c r="D58" s="202"/>
      <c r="E58" s="202"/>
      <c r="F58" s="202" t="s">
        <v>102</v>
      </c>
      <c r="G58" s="202">
        <f t="shared" si="2"/>
        <v>6480</v>
      </c>
      <c r="H58" s="210" t="s">
        <v>117</v>
      </c>
      <c r="I58" s="229">
        <v>2430</v>
      </c>
      <c r="J58" s="210"/>
      <c r="K58" s="197">
        <v>3402</v>
      </c>
      <c r="L58">
        <v>972</v>
      </c>
    </row>
    <row r="59" spans="2:12" ht="15">
      <c r="B59" s="202"/>
      <c r="C59" s="202" t="s">
        <v>145</v>
      </c>
      <c r="D59" s="202"/>
      <c r="E59" s="202"/>
      <c r="F59" s="202" t="s">
        <v>117</v>
      </c>
      <c r="G59" s="202">
        <f t="shared" si="2"/>
        <v>2430</v>
      </c>
      <c r="H59" s="210" t="s">
        <v>123</v>
      </c>
      <c r="I59" s="229">
        <v>2160</v>
      </c>
      <c r="J59" s="210"/>
      <c r="K59" s="197">
        <v>3510</v>
      </c>
      <c r="L59">
        <v>1350</v>
      </c>
    </row>
    <row r="60" spans="2:12" ht="15">
      <c r="B60" s="202"/>
      <c r="C60" s="228" t="s">
        <v>242</v>
      </c>
      <c r="D60" s="202">
        <f t="shared" si="1"/>
        <v>1944</v>
      </c>
      <c r="E60" s="202"/>
      <c r="F60" s="228" t="s">
        <v>242</v>
      </c>
      <c r="G60" s="202">
        <f t="shared" si="2"/>
        <v>1944</v>
      </c>
      <c r="H60" s="210" t="s">
        <v>116</v>
      </c>
      <c r="I60" s="229">
        <v>3672</v>
      </c>
      <c r="J60" s="210"/>
      <c r="K60" s="197">
        <v>3672</v>
      </c>
      <c r="L60">
        <v>918</v>
      </c>
    </row>
    <row r="61" spans="2:12" ht="15">
      <c r="B61" s="202"/>
      <c r="C61" s="202" t="s">
        <v>220</v>
      </c>
      <c r="D61" s="202">
        <f t="shared" si="1"/>
        <v>10560</v>
      </c>
      <c r="E61" s="202"/>
      <c r="F61" s="202" t="s">
        <v>123</v>
      </c>
      <c r="G61" s="202">
        <f t="shared" si="2"/>
        <v>2160</v>
      </c>
      <c r="H61" s="210" t="s">
        <v>185</v>
      </c>
      <c r="I61" s="229">
        <v>0</v>
      </c>
      <c r="J61" s="210"/>
      <c r="K61" s="197">
        <v>0</v>
      </c>
      <c r="L61">
        <v>0</v>
      </c>
    </row>
    <row r="62" spans="2:12" ht="15">
      <c r="B62" s="202"/>
      <c r="C62" s="202" t="s">
        <v>221</v>
      </c>
      <c r="D62" s="202">
        <f t="shared" si="1"/>
        <v>2880</v>
      </c>
      <c r="E62" s="202"/>
      <c r="F62" s="202" t="s">
        <v>116</v>
      </c>
      <c r="G62" s="202">
        <f t="shared" si="2"/>
        <v>3672</v>
      </c>
      <c r="H62" s="210" t="s">
        <v>186</v>
      </c>
      <c r="I62" s="229">
        <v>0</v>
      </c>
      <c r="J62" s="210"/>
      <c r="K62" s="197">
        <v>0</v>
      </c>
      <c r="L62">
        <v>0</v>
      </c>
    </row>
    <row r="63" spans="2:12" ht="15">
      <c r="B63" s="202"/>
      <c r="C63" s="202" t="s">
        <v>222</v>
      </c>
      <c r="D63" s="202">
        <f t="shared" si="1"/>
        <v>1440</v>
      </c>
      <c r="E63" s="202"/>
      <c r="F63" s="202" t="s">
        <v>185</v>
      </c>
      <c r="G63" s="202">
        <f t="shared" si="2"/>
        <v>0</v>
      </c>
      <c r="H63" s="210" t="s">
        <v>187</v>
      </c>
      <c r="I63" s="229">
        <v>0</v>
      </c>
      <c r="J63" s="210"/>
      <c r="K63" s="197">
        <v>0</v>
      </c>
      <c r="L63">
        <v>0</v>
      </c>
    </row>
    <row r="64" spans="2:12" ht="15">
      <c r="B64" s="202"/>
      <c r="C64" s="202" t="s">
        <v>223</v>
      </c>
      <c r="D64" s="202">
        <f t="shared" si="1"/>
        <v>0</v>
      </c>
      <c r="E64" s="202"/>
      <c r="F64" s="202" t="s">
        <v>186</v>
      </c>
      <c r="G64" s="202">
        <f t="shared" si="2"/>
        <v>0</v>
      </c>
      <c r="H64" s="210" t="s">
        <v>103</v>
      </c>
      <c r="I64" s="229">
        <v>5184</v>
      </c>
      <c r="J64" s="210"/>
      <c r="K64" s="197">
        <v>5184</v>
      </c>
      <c r="L64">
        <v>1296</v>
      </c>
    </row>
    <row r="65" spans="2:12" ht="15">
      <c r="B65" s="202"/>
      <c r="C65" s="202" t="s">
        <v>224</v>
      </c>
      <c r="D65" s="202">
        <f t="shared" si="1"/>
        <v>0</v>
      </c>
      <c r="E65" s="202"/>
      <c r="F65" s="202" t="s">
        <v>187</v>
      </c>
      <c r="G65" s="202">
        <f t="shared" si="2"/>
        <v>0</v>
      </c>
      <c r="H65" s="210" t="s">
        <v>141</v>
      </c>
      <c r="I65" s="229">
        <v>3807</v>
      </c>
      <c r="J65" s="210"/>
      <c r="K65" s="197">
        <v>2511</v>
      </c>
      <c r="L65">
        <v>1701</v>
      </c>
    </row>
    <row r="66" spans="2:12" ht="15">
      <c r="B66" s="202"/>
      <c r="C66" s="202" t="s">
        <v>225</v>
      </c>
      <c r="D66" s="202">
        <f t="shared" si="1"/>
        <v>0</v>
      </c>
      <c r="E66" s="202"/>
      <c r="F66" s="202" t="s">
        <v>103</v>
      </c>
      <c r="G66" s="202">
        <f t="shared" si="2"/>
        <v>5184</v>
      </c>
      <c r="H66" s="210" t="s">
        <v>106</v>
      </c>
      <c r="I66" s="229">
        <v>1296</v>
      </c>
      <c r="J66" s="210"/>
      <c r="K66" s="197">
        <v>4320</v>
      </c>
      <c r="L66">
        <v>432</v>
      </c>
    </row>
    <row r="67" spans="2:12" ht="15">
      <c r="B67" s="202"/>
      <c r="C67" s="202" t="s">
        <v>226</v>
      </c>
      <c r="D67" s="202">
        <f t="shared" si="1"/>
        <v>0</v>
      </c>
      <c r="E67" s="202"/>
      <c r="F67" s="202" t="s">
        <v>141</v>
      </c>
      <c r="G67" s="202">
        <f t="shared" si="2"/>
        <v>3807</v>
      </c>
      <c r="H67" s="210" t="s">
        <v>241</v>
      </c>
      <c r="I67" s="229">
        <v>0</v>
      </c>
      <c r="J67" s="210"/>
      <c r="K67" s="197">
        <v>0</v>
      </c>
      <c r="L67">
        <v>0</v>
      </c>
    </row>
    <row r="68" spans="2:12" ht="15">
      <c r="B68" s="202"/>
      <c r="C68" s="202" t="s">
        <v>227</v>
      </c>
      <c r="D68" s="202">
        <f t="shared" si="1"/>
        <v>0</v>
      </c>
      <c r="E68" s="202"/>
      <c r="F68" s="202" t="s">
        <v>106</v>
      </c>
      <c r="G68" s="202">
        <f t="shared" si="2"/>
        <v>1296</v>
      </c>
      <c r="H68" s="210" t="s">
        <v>242</v>
      </c>
      <c r="I68" s="229">
        <v>1944</v>
      </c>
      <c r="J68" s="210"/>
      <c r="K68" s="197">
        <v>162</v>
      </c>
      <c r="L68">
        <v>0</v>
      </c>
    </row>
    <row r="69" spans="2:12" ht="15">
      <c r="B69" s="202"/>
      <c r="C69" s="202" t="s">
        <v>219</v>
      </c>
      <c r="D69" s="202">
        <f t="shared" si="1"/>
        <v>0</v>
      </c>
      <c r="E69" s="202"/>
      <c r="F69" s="202" t="s">
        <v>146</v>
      </c>
      <c r="G69" s="202" t="e">
        <f t="shared" si="2"/>
        <v>#N/A</v>
      </c>
      <c r="H69" s="210" t="s">
        <v>180</v>
      </c>
      <c r="I69" s="229">
        <v>810</v>
      </c>
      <c r="J69" s="210"/>
      <c r="K69" s="197">
        <v>0</v>
      </c>
      <c r="L69">
        <v>0</v>
      </c>
    </row>
    <row r="70" spans="2:12" ht="15">
      <c r="B70" s="202"/>
      <c r="C70" s="202" t="s">
        <v>168</v>
      </c>
      <c r="D70" s="202">
        <f t="shared" si="1"/>
        <v>1008</v>
      </c>
      <c r="E70" s="202"/>
      <c r="F70" s="202" t="s">
        <v>145</v>
      </c>
      <c r="G70" s="202" t="e">
        <f t="shared" si="2"/>
        <v>#N/A</v>
      </c>
      <c r="H70" s="210" t="s">
        <v>181</v>
      </c>
      <c r="I70" s="229">
        <v>324</v>
      </c>
      <c r="J70" s="210"/>
      <c r="K70" s="197">
        <v>2187</v>
      </c>
      <c r="L70">
        <v>1944</v>
      </c>
    </row>
    <row r="71" spans="2:12" ht="15">
      <c r="B71" s="202"/>
      <c r="C71" s="202" t="s">
        <v>167</v>
      </c>
      <c r="D71" s="202">
        <f t="shared" si="1"/>
        <v>1296</v>
      </c>
      <c r="E71" s="202"/>
      <c r="F71" s="202" t="s">
        <v>180</v>
      </c>
      <c r="G71" s="202">
        <f t="shared" si="2"/>
        <v>810</v>
      </c>
      <c r="H71" s="210" t="s">
        <v>167</v>
      </c>
      <c r="I71" s="229">
        <v>1296</v>
      </c>
      <c r="J71" s="210"/>
      <c r="K71" s="197">
        <v>1296</v>
      </c>
      <c r="L71">
        <v>0</v>
      </c>
    </row>
    <row r="72" spans="2:12" ht="15">
      <c r="B72" s="202"/>
      <c r="C72" s="202" t="s">
        <v>169</v>
      </c>
      <c r="D72" s="202">
        <f t="shared" si="1"/>
        <v>864</v>
      </c>
      <c r="E72" s="202"/>
      <c r="F72" s="202" t="s">
        <v>181</v>
      </c>
      <c r="G72" s="202">
        <f t="shared" si="2"/>
        <v>324</v>
      </c>
      <c r="H72" s="210" t="s">
        <v>168</v>
      </c>
      <c r="I72" s="229">
        <v>1008</v>
      </c>
      <c r="J72" s="210"/>
      <c r="K72" s="197">
        <v>486</v>
      </c>
      <c r="L72">
        <v>0</v>
      </c>
    </row>
    <row r="73" spans="2:12" ht="15">
      <c r="B73" s="202"/>
      <c r="C73" s="202" t="s">
        <v>185</v>
      </c>
      <c r="D73" s="202">
        <f t="shared" si="1"/>
        <v>0</v>
      </c>
      <c r="E73" s="202"/>
      <c r="F73" s="202" t="s">
        <v>167</v>
      </c>
      <c r="G73" s="202">
        <f t="shared" si="2"/>
        <v>1296</v>
      </c>
      <c r="H73" s="210" t="s">
        <v>169</v>
      </c>
      <c r="I73" s="229">
        <v>864</v>
      </c>
      <c r="J73" s="210"/>
      <c r="K73" s="197">
        <v>648</v>
      </c>
      <c r="L73">
        <v>0</v>
      </c>
    </row>
    <row r="74" spans="2:12" ht="15">
      <c r="B74" s="202"/>
      <c r="C74" s="202" t="s">
        <v>186</v>
      </c>
      <c r="D74" s="202">
        <f t="shared" si="1"/>
        <v>0</v>
      </c>
      <c r="E74" s="202"/>
      <c r="F74" s="202" t="s">
        <v>168</v>
      </c>
      <c r="G74" s="202">
        <f t="shared" si="2"/>
        <v>1008</v>
      </c>
      <c r="H74" s="210"/>
      <c r="I74" s="229"/>
      <c r="J74" s="210"/>
      <c r="K74" s="197">
        <v>624</v>
      </c>
      <c r="L74">
        <v>0</v>
      </c>
    </row>
    <row r="75" spans="2:12" ht="15">
      <c r="B75" s="202"/>
      <c r="C75" s="202" t="s">
        <v>187</v>
      </c>
      <c r="D75" s="202">
        <f t="shared" si="1"/>
        <v>0</v>
      </c>
      <c r="E75" s="202"/>
      <c r="F75" s="202" t="s">
        <v>169</v>
      </c>
      <c r="G75" s="202">
        <f t="shared" si="2"/>
        <v>864</v>
      </c>
      <c r="H75" s="210"/>
      <c r="I75" s="229"/>
      <c r="J75" s="210"/>
      <c r="K75" s="197">
        <v>432</v>
      </c>
      <c r="L75">
        <v>0</v>
      </c>
    </row>
    <row r="76" spans="2:12" ht="15">
      <c r="B76" s="202"/>
      <c r="C76" s="202" t="s">
        <v>180</v>
      </c>
      <c r="D76" s="202">
        <f t="shared" si="1"/>
        <v>810</v>
      </c>
      <c r="E76" s="202"/>
      <c r="F76" s="202"/>
      <c r="G76" s="202"/>
      <c r="J76" s="227"/>
    </row>
    <row r="77" spans="2:12" ht="15">
      <c r="B77" s="202"/>
      <c r="C77" s="202" t="s">
        <v>181</v>
      </c>
      <c r="D77" s="202">
        <f t="shared" si="1"/>
        <v>324</v>
      </c>
      <c r="E77" s="202"/>
      <c r="F77" s="202"/>
      <c r="G77" s="202"/>
      <c r="J77" s="227"/>
    </row>
    <row r="78" spans="2:12" ht="15">
      <c r="B78" s="202" t="s">
        <v>218</v>
      </c>
      <c r="C78" s="202"/>
      <c r="D78" s="202">
        <f>+SUM(D46:D77)</f>
        <v>58467</v>
      </c>
      <c r="E78" s="202"/>
      <c r="F78" s="202" t="s">
        <v>218</v>
      </c>
      <c r="G78" s="202" t="e">
        <f>+SUM(G46:G76)</f>
        <v>#N/A</v>
      </c>
      <c r="I78" s="230">
        <f>+SUM(I46:I76)</f>
        <v>58467</v>
      </c>
      <c r="J78" s="227"/>
    </row>
    <row r="79" spans="2:12" ht="15">
      <c r="J79" s="227"/>
    </row>
    <row r="80" spans="2:12">
      <c r="H80" t="s">
        <v>243</v>
      </c>
    </row>
    <row r="93" spans="3:9" ht="13.5" thickBot="1"/>
    <row r="94" spans="3:9" ht="17.25" thickBot="1">
      <c r="C94" s="598" t="s">
        <v>247</v>
      </c>
      <c r="D94" s="598"/>
      <c r="E94" s="598"/>
      <c r="F94" s="217"/>
      <c r="G94" s="218"/>
      <c r="H94" s="211"/>
      <c r="I94" s="225"/>
    </row>
    <row r="95" spans="3:9" ht="17.25" thickBot="1">
      <c r="C95" s="212"/>
      <c r="D95" s="213">
        <v>43605</v>
      </c>
      <c r="E95" s="213">
        <v>43612</v>
      </c>
      <c r="F95" s="595"/>
      <c r="G95" s="596"/>
      <c r="H95" s="596"/>
      <c r="I95" s="225"/>
    </row>
    <row r="96" spans="3:9" ht="17.25" thickBot="1">
      <c r="C96" s="212" t="s">
        <v>244</v>
      </c>
      <c r="D96" s="214">
        <v>259</v>
      </c>
      <c r="E96" s="214">
        <v>240</v>
      </c>
      <c r="F96" s="595"/>
      <c r="G96" s="596"/>
      <c r="H96" s="596"/>
      <c r="I96" s="225"/>
    </row>
    <row r="97" spans="3:9" ht="17.25" thickBot="1">
      <c r="C97" s="212" t="s">
        <v>245</v>
      </c>
      <c r="D97" s="214">
        <v>1</v>
      </c>
      <c r="E97" s="215"/>
      <c r="F97" s="595"/>
      <c r="G97" s="596"/>
      <c r="H97" s="596"/>
      <c r="I97" s="225"/>
    </row>
    <row r="98" spans="3:9" ht="17.25" thickBot="1">
      <c r="C98" s="212" t="s">
        <v>246</v>
      </c>
      <c r="D98" s="214">
        <v>6</v>
      </c>
      <c r="E98" s="214">
        <v>6</v>
      </c>
      <c r="F98" s="595"/>
      <c r="G98" s="596"/>
      <c r="H98" s="596"/>
      <c r="I98" s="225"/>
    </row>
    <row r="99" spans="3:9" ht="17.25" thickBot="1">
      <c r="C99" s="212"/>
      <c r="D99" s="215"/>
      <c r="E99" s="215"/>
      <c r="F99" s="595"/>
      <c r="G99" s="596"/>
      <c r="H99" s="596"/>
      <c r="I99" s="225"/>
    </row>
    <row r="100" spans="3:9">
      <c r="C100" s="216"/>
      <c r="D100" s="216"/>
      <c r="E100" s="597"/>
      <c r="F100" s="597"/>
      <c r="G100" s="216"/>
      <c r="H100" s="216"/>
      <c r="I100" s="216"/>
    </row>
    <row r="103" spans="3:9" ht="15">
      <c r="E103" s="270" t="s">
        <v>265</v>
      </c>
      <c r="F103" s="271"/>
      <c r="G103" t="s">
        <v>113</v>
      </c>
      <c r="H103" t="s">
        <v>133</v>
      </c>
      <c r="I103" t="s">
        <v>266</v>
      </c>
    </row>
    <row r="104" spans="3:9" ht="15">
      <c r="E104" s="273" t="s">
        <v>267</v>
      </c>
      <c r="F104" s="271"/>
      <c r="G104">
        <v>7344</v>
      </c>
      <c r="H104">
        <v>12</v>
      </c>
      <c r="I104">
        <v>7344</v>
      </c>
    </row>
    <row r="105" spans="3:9" ht="15">
      <c r="E105" s="274" t="s">
        <v>268</v>
      </c>
      <c r="F105" s="271"/>
      <c r="G105">
        <v>0</v>
      </c>
      <c r="H105">
        <v>0</v>
      </c>
      <c r="I105">
        <v>0</v>
      </c>
    </row>
    <row r="106" spans="3:9" ht="15">
      <c r="E106" s="275" t="s">
        <v>269</v>
      </c>
      <c r="F106" s="271"/>
      <c r="G106">
        <v>4104</v>
      </c>
      <c r="H106">
        <v>22</v>
      </c>
      <c r="I106">
        <v>4104</v>
      </c>
    </row>
    <row r="107" spans="3:9" ht="15">
      <c r="E107" s="275" t="s">
        <v>270</v>
      </c>
      <c r="F107" s="271"/>
      <c r="G107">
        <v>3564</v>
      </c>
      <c r="H107">
        <v>18</v>
      </c>
      <c r="I107">
        <v>3564</v>
      </c>
    </row>
    <row r="108" spans="3:9" ht="15">
      <c r="E108" s="275" t="s">
        <v>271</v>
      </c>
      <c r="F108" s="271"/>
      <c r="G108">
        <v>3564</v>
      </c>
      <c r="H108">
        <v>16</v>
      </c>
      <c r="I108">
        <v>3564</v>
      </c>
    </row>
    <row r="109" spans="3:9" ht="15">
      <c r="E109" s="274" t="s">
        <v>272</v>
      </c>
      <c r="F109" s="271"/>
      <c r="G109">
        <v>3969</v>
      </c>
      <c r="H109">
        <v>51</v>
      </c>
      <c r="I109">
        <v>3969</v>
      </c>
    </row>
    <row r="110" spans="3:9" ht="15">
      <c r="E110" s="276" t="s">
        <v>273</v>
      </c>
      <c r="F110" s="271"/>
      <c r="G110">
        <v>2160</v>
      </c>
      <c r="H110">
        <v>3</v>
      </c>
      <c r="I110">
        <v>2160</v>
      </c>
    </row>
    <row r="111" spans="3:9" ht="15">
      <c r="E111" s="276" t="s">
        <v>241</v>
      </c>
      <c r="F111" s="271"/>
      <c r="G111">
        <v>0</v>
      </c>
      <c r="H111">
        <v>0</v>
      </c>
      <c r="I111">
        <v>0</v>
      </c>
    </row>
    <row r="112" spans="3:9" ht="15">
      <c r="E112" s="277" t="s">
        <v>274</v>
      </c>
      <c r="F112" s="271"/>
      <c r="G112">
        <v>729</v>
      </c>
      <c r="H112">
        <v>22</v>
      </c>
      <c r="I112">
        <v>729</v>
      </c>
    </row>
    <row r="113" spans="5:9" ht="15">
      <c r="E113" s="277" t="s">
        <v>275</v>
      </c>
      <c r="F113" s="271"/>
      <c r="G113">
        <v>1080</v>
      </c>
      <c r="H113">
        <v>20</v>
      </c>
      <c r="I113">
        <v>1080</v>
      </c>
    </row>
    <row r="114" spans="5:9" ht="15">
      <c r="E114" s="277" t="s">
        <v>276</v>
      </c>
      <c r="F114" s="271"/>
      <c r="G114">
        <v>918</v>
      </c>
      <c r="H114">
        <v>7</v>
      </c>
      <c r="I114">
        <v>918</v>
      </c>
    </row>
    <row r="115" spans="5:9" ht="15">
      <c r="E115" s="276" t="s">
        <v>242</v>
      </c>
      <c r="F115" s="271"/>
      <c r="G115">
        <v>1458</v>
      </c>
      <c r="H115">
        <v>12</v>
      </c>
      <c r="I115">
        <v>1458</v>
      </c>
    </row>
    <row r="116" spans="5:9" ht="15">
      <c r="E116" s="274" t="s">
        <v>277</v>
      </c>
      <c r="F116" s="271"/>
      <c r="G116">
        <v>1458</v>
      </c>
      <c r="H116">
        <v>2</v>
      </c>
      <c r="I116">
        <v>1458</v>
      </c>
    </row>
    <row r="117" spans="5:9" ht="15">
      <c r="E117" s="275" t="s">
        <v>278</v>
      </c>
      <c r="F117" s="271"/>
      <c r="G117">
        <v>2808</v>
      </c>
      <c r="H117">
        <v>19</v>
      </c>
      <c r="I117">
        <v>2808</v>
      </c>
    </row>
    <row r="118" spans="5:9" ht="15">
      <c r="E118" s="275" t="s">
        <v>279</v>
      </c>
      <c r="F118" s="271"/>
      <c r="G118">
        <v>2673</v>
      </c>
      <c r="H118">
        <v>17</v>
      </c>
      <c r="I118">
        <v>2673</v>
      </c>
    </row>
    <row r="119" spans="5:9" ht="15">
      <c r="E119" s="275" t="s">
        <v>280</v>
      </c>
      <c r="F119" s="271"/>
      <c r="G119">
        <v>2592</v>
      </c>
      <c r="H119">
        <v>19</v>
      </c>
      <c r="I119">
        <v>2592</v>
      </c>
    </row>
    <row r="120" spans="5:9" ht="15">
      <c r="E120" s="274" t="s">
        <v>281</v>
      </c>
      <c r="F120" s="271"/>
      <c r="G120">
        <v>1053</v>
      </c>
      <c r="H120">
        <v>18</v>
      </c>
      <c r="I120">
        <v>1053</v>
      </c>
    </row>
    <row r="121" spans="5:9" ht="15">
      <c r="E121" s="274" t="s">
        <v>282</v>
      </c>
      <c r="F121" s="271"/>
      <c r="G121">
        <v>0</v>
      </c>
      <c r="H121">
        <v>0</v>
      </c>
      <c r="I121">
        <v>0</v>
      </c>
    </row>
    <row r="122" spans="5:9" ht="15">
      <c r="E122" s="274" t="s">
        <v>283</v>
      </c>
      <c r="F122" s="271"/>
      <c r="G122">
        <v>0</v>
      </c>
      <c r="H122">
        <v>1</v>
      </c>
      <c r="I122">
        <v>0</v>
      </c>
    </row>
    <row r="123" spans="5:9" ht="15">
      <c r="E123" s="274" t="s">
        <v>284</v>
      </c>
      <c r="F123" s="271"/>
      <c r="G123">
        <v>2880</v>
      </c>
      <c r="H123">
        <v>1</v>
      </c>
      <c r="I123">
        <v>2880</v>
      </c>
    </row>
    <row r="124" spans="5:9" ht="15">
      <c r="E124" s="274" t="s">
        <v>285</v>
      </c>
      <c r="F124" s="271"/>
      <c r="G124">
        <v>0</v>
      </c>
      <c r="H124">
        <v>0</v>
      </c>
      <c r="I124">
        <v>0</v>
      </c>
    </row>
    <row r="125" spans="5:9" ht="15">
      <c r="E125" s="274" t="s">
        <v>286</v>
      </c>
      <c r="F125" s="271"/>
      <c r="G125">
        <v>0</v>
      </c>
      <c r="H125">
        <v>0</v>
      </c>
      <c r="I125">
        <v>0</v>
      </c>
    </row>
    <row r="126" spans="5:9" ht="15">
      <c r="E126" s="274" t="s">
        <v>287</v>
      </c>
      <c r="F126" s="271"/>
      <c r="G126">
        <v>0</v>
      </c>
      <c r="H126">
        <v>0</v>
      </c>
      <c r="I126">
        <v>0</v>
      </c>
    </row>
    <row r="127" spans="5:9" ht="15">
      <c r="E127" s="278" t="s">
        <v>288</v>
      </c>
      <c r="F127" s="271"/>
      <c r="G127">
        <v>0</v>
      </c>
      <c r="H127">
        <v>1</v>
      </c>
      <c r="I127">
        <v>0</v>
      </c>
    </row>
    <row r="128" spans="5:9" ht="15">
      <c r="E128" s="278" t="s">
        <v>289</v>
      </c>
      <c r="F128" s="271"/>
      <c r="G128">
        <v>0</v>
      </c>
      <c r="H128">
        <v>1</v>
      </c>
      <c r="I128">
        <v>0</v>
      </c>
    </row>
    <row r="129" spans="5:9" ht="15">
      <c r="E129" s="278" t="s">
        <v>290</v>
      </c>
      <c r="F129" s="271"/>
      <c r="G129">
        <v>0</v>
      </c>
      <c r="H129">
        <v>1</v>
      </c>
      <c r="I129">
        <v>0</v>
      </c>
    </row>
    <row r="130" spans="5:9" ht="15">
      <c r="E130" s="278" t="s">
        <v>291</v>
      </c>
      <c r="F130" s="271"/>
      <c r="G130">
        <v>648</v>
      </c>
      <c r="H130">
        <v>2</v>
      </c>
      <c r="I130">
        <v>648</v>
      </c>
    </row>
    <row r="131" spans="5:9" ht="15">
      <c r="E131" s="278" t="s">
        <v>292</v>
      </c>
      <c r="F131" s="271"/>
      <c r="G131">
        <v>720</v>
      </c>
      <c r="H131">
        <v>14</v>
      </c>
      <c r="I131">
        <v>720</v>
      </c>
    </row>
    <row r="132" spans="5:9" ht="15">
      <c r="E132" s="278" t="s">
        <v>293</v>
      </c>
      <c r="G132">
        <v>864</v>
      </c>
      <c r="H132">
        <v>1</v>
      </c>
      <c r="I132">
        <v>864</v>
      </c>
    </row>
    <row r="133" spans="5:9">
      <c r="H133">
        <v>280</v>
      </c>
      <c r="I133">
        <f>SUM(I104:I132)</f>
        <v>44586</v>
      </c>
    </row>
  </sheetData>
  <mergeCells count="10">
    <mergeCell ref="D2:G2"/>
    <mergeCell ref="F98:H98"/>
    <mergeCell ref="F99:H99"/>
    <mergeCell ref="E100:F100"/>
    <mergeCell ref="C94:E94"/>
    <mergeCell ref="F44:G44"/>
    <mergeCell ref="B44:E44"/>
    <mergeCell ref="F95:H95"/>
    <mergeCell ref="F96:H96"/>
    <mergeCell ref="F97:H97"/>
  </mergeCells>
  <phoneticPr fontId="55"/>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4:J34"/>
  <sheetViews>
    <sheetView workbookViewId="0">
      <selection activeCell="G16" sqref="G16"/>
    </sheetView>
  </sheetViews>
  <sheetFormatPr defaultRowHeight="12.75"/>
  <cols>
    <col min="2" max="2" width="15.5703125" customWidth="1"/>
    <col min="3" max="3" width="16.85546875" customWidth="1"/>
    <col min="4" max="4" width="12.28515625" customWidth="1"/>
    <col min="5" max="5" width="18.7109375" customWidth="1"/>
  </cols>
  <sheetData>
    <row r="4" spans="2:10">
      <c r="C4" t="s">
        <v>294</v>
      </c>
      <c r="G4" t="s">
        <v>294</v>
      </c>
    </row>
    <row r="5" spans="2:10">
      <c r="B5" t="s">
        <v>103</v>
      </c>
      <c r="C5">
        <v>7344</v>
      </c>
      <c r="E5" t="s">
        <v>103</v>
      </c>
      <c r="F5">
        <v>432</v>
      </c>
      <c r="G5">
        <f>+VLOOKUP(E5,$B$5:$C$36,2,0)</f>
        <v>7344</v>
      </c>
      <c r="H5">
        <v>432</v>
      </c>
      <c r="I5">
        <f>+G5-H5</f>
        <v>6912</v>
      </c>
      <c r="J5">
        <f>+F5-G5</f>
        <v>-6912</v>
      </c>
    </row>
    <row r="6" spans="2:10">
      <c r="B6" t="s">
        <v>140</v>
      </c>
      <c r="C6">
        <v>0</v>
      </c>
      <c r="E6" t="s">
        <v>140</v>
      </c>
      <c r="F6">
        <v>81</v>
      </c>
      <c r="G6">
        <f t="shared" ref="G6:G33" si="0">+VLOOKUP(E6,$B$5:$C$36,2,0)</f>
        <v>0</v>
      </c>
      <c r="H6">
        <v>81</v>
      </c>
      <c r="I6">
        <f t="shared" ref="I6:I33" si="1">+G6-H6</f>
        <v>-81</v>
      </c>
      <c r="J6">
        <f t="shared" ref="J6:J33" si="2">+F6-G6</f>
        <v>81</v>
      </c>
    </row>
    <row r="7" spans="2:10">
      <c r="B7" t="s">
        <v>100</v>
      </c>
      <c r="C7">
        <v>3888</v>
      </c>
      <c r="E7" t="s">
        <v>100</v>
      </c>
      <c r="F7">
        <v>216</v>
      </c>
      <c r="G7">
        <f t="shared" si="0"/>
        <v>3888</v>
      </c>
      <c r="H7">
        <v>216</v>
      </c>
      <c r="I7">
        <f t="shared" si="1"/>
        <v>3672</v>
      </c>
      <c r="J7">
        <f t="shared" si="2"/>
        <v>-3672</v>
      </c>
    </row>
    <row r="8" spans="2:10">
      <c r="B8" t="s">
        <v>101</v>
      </c>
      <c r="C8">
        <v>3861</v>
      </c>
      <c r="E8" t="s">
        <v>101</v>
      </c>
      <c r="F8">
        <v>297</v>
      </c>
      <c r="G8">
        <f t="shared" si="0"/>
        <v>3861</v>
      </c>
      <c r="H8">
        <v>297</v>
      </c>
      <c r="I8">
        <f t="shared" si="1"/>
        <v>3564</v>
      </c>
      <c r="J8">
        <f t="shared" si="2"/>
        <v>-3564</v>
      </c>
    </row>
    <row r="9" spans="2:10">
      <c r="B9" t="s">
        <v>102</v>
      </c>
      <c r="C9">
        <v>4212</v>
      </c>
      <c r="E9" t="s">
        <v>102</v>
      </c>
      <c r="F9">
        <v>270</v>
      </c>
      <c r="G9">
        <f t="shared" si="0"/>
        <v>4212</v>
      </c>
      <c r="H9">
        <v>324</v>
      </c>
      <c r="I9">
        <f t="shared" si="1"/>
        <v>3888</v>
      </c>
      <c r="J9">
        <f t="shared" si="2"/>
        <v>-3942</v>
      </c>
    </row>
    <row r="10" spans="2:10">
      <c r="B10" t="s">
        <v>141</v>
      </c>
      <c r="C10">
        <v>3645</v>
      </c>
      <c r="E10" t="s">
        <v>141</v>
      </c>
      <c r="F10">
        <v>81</v>
      </c>
      <c r="G10">
        <f t="shared" si="0"/>
        <v>3645</v>
      </c>
      <c r="H10">
        <v>81</v>
      </c>
      <c r="I10">
        <f t="shared" si="1"/>
        <v>3564</v>
      </c>
      <c r="J10">
        <f t="shared" si="2"/>
        <v>-3564</v>
      </c>
    </row>
    <row r="11" spans="2:10">
      <c r="B11" t="s">
        <v>106</v>
      </c>
      <c r="C11">
        <v>2592</v>
      </c>
      <c r="E11" t="s">
        <v>106</v>
      </c>
      <c r="F11">
        <v>432</v>
      </c>
      <c r="G11">
        <f t="shared" si="0"/>
        <v>2592</v>
      </c>
      <c r="H11">
        <v>432</v>
      </c>
      <c r="I11">
        <f t="shared" si="1"/>
        <v>2160</v>
      </c>
      <c r="J11">
        <f t="shared" si="2"/>
        <v>-2160</v>
      </c>
    </row>
    <row r="12" spans="2:10">
      <c r="B12" t="s">
        <v>241</v>
      </c>
      <c r="C12">
        <v>0</v>
      </c>
      <c r="E12" t="s">
        <v>241</v>
      </c>
      <c r="F12">
        <v>81</v>
      </c>
      <c r="G12">
        <f t="shared" si="0"/>
        <v>0</v>
      </c>
      <c r="H12">
        <v>81</v>
      </c>
      <c r="I12">
        <f t="shared" si="1"/>
        <v>-81</v>
      </c>
      <c r="J12">
        <f t="shared" si="2"/>
        <v>81</v>
      </c>
    </row>
    <row r="13" spans="2:10">
      <c r="B13" t="s">
        <v>117</v>
      </c>
      <c r="C13">
        <v>2430</v>
      </c>
      <c r="E13" t="s">
        <v>242</v>
      </c>
      <c r="F13">
        <v>81</v>
      </c>
      <c r="G13">
        <f t="shared" si="0"/>
        <v>3078</v>
      </c>
      <c r="H13">
        <v>81</v>
      </c>
      <c r="I13">
        <f t="shared" si="1"/>
        <v>2997</v>
      </c>
      <c r="J13">
        <f t="shared" si="2"/>
        <v>-2997</v>
      </c>
    </row>
    <row r="14" spans="2:10">
      <c r="B14" t="s">
        <v>123</v>
      </c>
      <c r="C14">
        <v>2430</v>
      </c>
      <c r="E14" t="s">
        <v>117</v>
      </c>
      <c r="F14">
        <v>243</v>
      </c>
      <c r="G14">
        <f t="shared" si="0"/>
        <v>2430</v>
      </c>
      <c r="H14">
        <v>243</v>
      </c>
      <c r="I14">
        <f t="shared" si="1"/>
        <v>2187</v>
      </c>
      <c r="J14">
        <f t="shared" si="2"/>
        <v>-2187</v>
      </c>
    </row>
    <row r="15" spans="2:10">
      <c r="B15" t="s">
        <v>116</v>
      </c>
      <c r="C15">
        <v>1836</v>
      </c>
      <c r="E15" t="s">
        <v>123</v>
      </c>
      <c r="F15">
        <v>270</v>
      </c>
      <c r="G15">
        <f t="shared" si="0"/>
        <v>2430</v>
      </c>
      <c r="H15">
        <v>270</v>
      </c>
      <c r="I15">
        <f t="shared" si="1"/>
        <v>2160</v>
      </c>
      <c r="J15">
        <f t="shared" si="2"/>
        <v>-2160</v>
      </c>
    </row>
    <row r="16" spans="2:10">
      <c r="B16" t="s">
        <v>242</v>
      </c>
      <c r="C16">
        <v>3078</v>
      </c>
      <c r="E16" t="s">
        <v>116</v>
      </c>
      <c r="F16">
        <v>918</v>
      </c>
      <c r="G16">
        <f t="shared" si="0"/>
        <v>1836</v>
      </c>
      <c r="H16">
        <v>918</v>
      </c>
      <c r="I16">
        <f t="shared" si="1"/>
        <v>918</v>
      </c>
      <c r="J16">
        <f t="shared" si="2"/>
        <v>-918</v>
      </c>
    </row>
    <row r="17" spans="2:10">
      <c r="B17" t="s">
        <v>180</v>
      </c>
      <c r="C17">
        <v>1620</v>
      </c>
      <c r="E17" t="s">
        <v>152</v>
      </c>
      <c r="F17">
        <v>10560</v>
      </c>
      <c r="G17">
        <f t="shared" si="0"/>
        <v>10560</v>
      </c>
      <c r="H17">
        <v>10560</v>
      </c>
      <c r="I17">
        <f t="shared" si="1"/>
        <v>0</v>
      </c>
      <c r="J17">
        <f t="shared" si="2"/>
        <v>0</v>
      </c>
    </row>
    <row r="18" spans="2:10">
      <c r="B18" t="s">
        <v>185</v>
      </c>
      <c r="C18">
        <v>3024</v>
      </c>
      <c r="E18" t="s">
        <v>153</v>
      </c>
      <c r="F18">
        <v>5760</v>
      </c>
      <c r="G18">
        <f t="shared" si="0"/>
        <v>0</v>
      </c>
      <c r="H18">
        <v>2880</v>
      </c>
      <c r="I18">
        <f t="shared" si="1"/>
        <v>-2880</v>
      </c>
      <c r="J18">
        <f t="shared" si="2"/>
        <v>5760</v>
      </c>
    </row>
    <row r="19" spans="2:10">
      <c r="B19" t="s">
        <v>186</v>
      </c>
      <c r="C19">
        <v>2970</v>
      </c>
      <c r="E19" t="s">
        <v>161</v>
      </c>
      <c r="F19">
        <v>6144</v>
      </c>
      <c r="G19">
        <f t="shared" si="0"/>
        <v>0</v>
      </c>
      <c r="H19">
        <v>3072</v>
      </c>
      <c r="I19">
        <f t="shared" si="1"/>
        <v>-3072</v>
      </c>
      <c r="J19">
        <f t="shared" si="2"/>
        <v>6144</v>
      </c>
    </row>
    <row r="20" spans="2:10">
      <c r="B20" t="s">
        <v>187</v>
      </c>
      <c r="C20">
        <v>2916</v>
      </c>
      <c r="E20" t="s">
        <v>162</v>
      </c>
      <c r="F20">
        <v>4608</v>
      </c>
      <c r="G20">
        <f t="shared" si="0"/>
        <v>0</v>
      </c>
      <c r="H20">
        <v>2304</v>
      </c>
      <c r="I20">
        <f t="shared" si="1"/>
        <v>-2304</v>
      </c>
      <c r="J20">
        <f t="shared" si="2"/>
        <v>4608</v>
      </c>
    </row>
    <row r="21" spans="2:10">
      <c r="B21" t="s">
        <v>181</v>
      </c>
      <c r="C21">
        <v>2349</v>
      </c>
      <c r="E21" t="s">
        <v>163</v>
      </c>
      <c r="F21">
        <v>10560</v>
      </c>
      <c r="G21">
        <f t="shared" si="0"/>
        <v>10560</v>
      </c>
      <c r="H21">
        <v>10560</v>
      </c>
      <c r="I21">
        <f t="shared" si="1"/>
        <v>0</v>
      </c>
      <c r="J21">
        <f t="shared" si="2"/>
        <v>0</v>
      </c>
    </row>
    <row r="22" spans="2:10">
      <c r="B22" t="s">
        <v>159</v>
      </c>
      <c r="C22">
        <v>1440</v>
      </c>
      <c r="E22" t="s">
        <v>159</v>
      </c>
      <c r="F22">
        <v>2880</v>
      </c>
      <c r="G22">
        <f t="shared" si="0"/>
        <v>1440</v>
      </c>
      <c r="H22">
        <v>1440</v>
      </c>
      <c r="I22">
        <f t="shared" si="1"/>
        <v>0</v>
      </c>
      <c r="J22">
        <f t="shared" si="2"/>
        <v>1440</v>
      </c>
    </row>
    <row r="23" spans="2:10">
      <c r="B23" t="s">
        <v>152</v>
      </c>
      <c r="C23">
        <v>10560</v>
      </c>
      <c r="E23" t="s">
        <v>164</v>
      </c>
      <c r="F23">
        <v>5120</v>
      </c>
      <c r="G23">
        <f t="shared" si="0"/>
        <v>0</v>
      </c>
      <c r="H23">
        <v>2560</v>
      </c>
      <c r="I23">
        <f t="shared" si="1"/>
        <v>-2560</v>
      </c>
      <c r="J23">
        <f t="shared" si="2"/>
        <v>5120</v>
      </c>
    </row>
    <row r="24" spans="2:10">
      <c r="B24" t="s">
        <v>153</v>
      </c>
      <c r="C24">
        <v>0</v>
      </c>
      <c r="E24" t="s">
        <v>165</v>
      </c>
      <c r="F24">
        <v>14000</v>
      </c>
      <c r="G24">
        <f t="shared" si="0"/>
        <v>0</v>
      </c>
      <c r="H24">
        <v>7000</v>
      </c>
      <c r="I24">
        <f t="shared" si="1"/>
        <v>-7000</v>
      </c>
      <c r="J24">
        <f t="shared" si="2"/>
        <v>14000</v>
      </c>
    </row>
    <row r="25" spans="2:10">
      <c r="B25" t="s">
        <v>164</v>
      </c>
      <c r="C25">
        <v>0</v>
      </c>
      <c r="E25" t="s">
        <v>166</v>
      </c>
      <c r="F25">
        <v>1440</v>
      </c>
      <c r="G25">
        <f t="shared" si="0"/>
        <v>0</v>
      </c>
      <c r="H25">
        <v>720</v>
      </c>
      <c r="I25">
        <f t="shared" si="1"/>
        <v>-720</v>
      </c>
      <c r="J25">
        <f t="shared" si="2"/>
        <v>1440</v>
      </c>
    </row>
    <row r="26" spans="2:10">
      <c r="B26" t="s">
        <v>165</v>
      </c>
      <c r="C26">
        <v>0</v>
      </c>
      <c r="E26" t="s">
        <v>168</v>
      </c>
      <c r="F26">
        <v>48</v>
      </c>
      <c r="G26">
        <f t="shared" si="0"/>
        <v>912</v>
      </c>
      <c r="H26">
        <v>48</v>
      </c>
      <c r="I26">
        <f t="shared" si="1"/>
        <v>864</v>
      </c>
      <c r="J26">
        <f t="shared" si="2"/>
        <v>-864</v>
      </c>
    </row>
    <row r="27" spans="2:10">
      <c r="B27" t="s">
        <v>166</v>
      </c>
      <c r="C27">
        <v>0</v>
      </c>
      <c r="E27" t="s">
        <v>167</v>
      </c>
      <c r="F27">
        <v>324</v>
      </c>
      <c r="G27">
        <f t="shared" si="0"/>
        <v>972</v>
      </c>
      <c r="H27">
        <v>324</v>
      </c>
      <c r="I27">
        <f t="shared" si="1"/>
        <v>648</v>
      </c>
      <c r="J27">
        <f t="shared" si="2"/>
        <v>-648</v>
      </c>
    </row>
    <row r="28" spans="2:10">
      <c r="B28" t="s">
        <v>161</v>
      </c>
      <c r="C28">
        <v>0</v>
      </c>
      <c r="E28" t="s">
        <v>169</v>
      </c>
      <c r="F28">
        <v>432</v>
      </c>
      <c r="G28">
        <f t="shared" si="0"/>
        <v>864</v>
      </c>
      <c r="H28">
        <v>432</v>
      </c>
      <c r="I28">
        <f t="shared" si="1"/>
        <v>432</v>
      </c>
      <c r="J28">
        <f t="shared" si="2"/>
        <v>-432</v>
      </c>
    </row>
    <row r="29" spans="2:10">
      <c r="B29" t="s">
        <v>162</v>
      </c>
      <c r="C29">
        <v>0</v>
      </c>
      <c r="E29" t="s">
        <v>180</v>
      </c>
      <c r="F29">
        <v>81</v>
      </c>
      <c r="G29">
        <f t="shared" si="0"/>
        <v>1620</v>
      </c>
      <c r="H29">
        <v>81</v>
      </c>
      <c r="I29">
        <f t="shared" si="1"/>
        <v>1539</v>
      </c>
      <c r="J29">
        <f t="shared" si="2"/>
        <v>-1539</v>
      </c>
    </row>
    <row r="30" spans="2:10">
      <c r="B30" t="s">
        <v>163</v>
      </c>
      <c r="C30">
        <v>10560</v>
      </c>
      <c r="E30" t="s">
        <v>181</v>
      </c>
      <c r="F30">
        <v>81</v>
      </c>
      <c r="G30">
        <f t="shared" si="0"/>
        <v>2349</v>
      </c>
      <c r="H30">
        <v>81</v>
      </c>
      <c r="I30">
        <f t="shared" si="1"/>
        <v>2268</v>
      </c>
      <c r="J30">
        <f t="shared" si="2"/>
        <v>-2268</v>
      </c>
    </row>
    <row r="31" spans="2:10">
      <c r="B31" t="s">
        <v>167</v>
      </c>
      <c r="C31">
        <v>972</v>
      </c>
      <c r="E31" t="s">
        <v>185</v>
      </c>
      <c r="F31">
        <v>216</v>
      </c>
      <c r="G31">
        <f t="shared" si="0"/>
        <v>3024</v>
      </c>
      <c r="H31">
        <v>216</v>
      </c>
      <c r="I31">
        <f t="shared" si="1"/>
        <v>2808</v>
      </c>
      <c r="J31">
        <f t="shared" si="2"/>
        <v>-2808</v>
      </c>
    </row>
    <row r="32" spans="2:10">
      <c r="B32" t="s">
        <v>168</v>
      </c>
      <c r="C32">
        <v>912</v>
      </c>
      <c r="E32" t="s">
        <v>186</v>
      </c>
      <c r="F32">
        <v>270</v>
      </c>
      <c r="G32">
        <f t="shared" si="0"/>
        <v>2970</v>
      </c>
      <c r="H32">
        <v>297</v>
      </c>
      <c r="I32">
        <f t="shared" si="1"/>
        <v>2673</v>
      </c>
      <c r="J32">
        <f t="shared" si="2"/>
        <v>-2700</v>
      </c>
    </row>
    <row r="33" spans="2:10">
      <c r="B33" t="s">
        <v>169</v>
      </c>
      <c r="C33">
        <v>864</v>
      </c>
      <c r="E33" t="s">
        <v>187</v>
      </c>
      <c r="F33">
        <v>270</v>
      </c>
      <c r="G33">
        <f t="shared" si="0"/>
        <v>2916</v>
      </c>
      <c r="H33">
        <v>324</v>
      </c>
      <c r="I33">
        <f t="shared" si="1"/>
        <v>2592</v>
      </c>
      <c r="J33">
        <f t="shared" si="2"/>
        <v>-2646</v>
      </c>
    </row>
    <row r="34" spans="2:10">
      <c r="C34">
        <v>73503</v>
      </c>
    </row>
  </sheetData>
  <phoneticPr fontId="10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H4:X32"/>
  <sheetViews>
    <sheetView topLeftCell="G1" workbookViewId="0">
      <selection activeCell="X4" sqref="X4:X32"/>
    </sheetView>
  </sheetViews>
  <sheetFormatPr defaultRowHeight="12.75"/>
  <cols>
    <col min="8" max="8" width="22.28515625" customWidth="1"/>
  </cols>
  <sheetData>
    <row r="4" spans="8:24">
      <c r="Q4" t="s">
        <v>103</v>
      </c>
      <c r="S4">
        <v>13</v>
      </c>
      <c r="T4">
        <v>6240</v>
      </c>
      <c r="U4">
        <f>+VLOOKUP(Q4,$H$5:$J$23,2,0)</f>
        <v>6240</v>
      </c>
      <c r="V4">
        <f>+VLOOKUP(Q4,$H$5:$J$23,3,0)</f>
        <v>13</v>
      </c>
      <c r="W4">
        <f>+V4-S4</f>
        <v>0</v>
      </c>
      <c r="X4">
        <f>+U4-T4</f>
        <v>0</v>
      </c>
    </row>
    <row r="5" spans="8:24">
      <c r="H5" t="s">
        <v>100</v>
      </c>
      <c r="I5">
        <v>3672</v>
      </c>
      <c r="J5">
        <v>17</v>
      </c>
      <c r="K5">
        <f>+VLOOKUP(H5,$Q$4:$T$32,4,0)</f>
        <v>3672</v>
      </c>
      <c r="L5">
        <f>+VLOOKUP(H5,$Q$4:$T$32,3,0)</f>
        <v>17</v>
      </c>
      <c r="M5">
        <f>+K5-I5</f>
        <v>0</v>
      </c>
      <c r="N5">
        <f>+L5-J5</f>
        <v>0</v>
      </c>
      <c r="Q5" t="s">
        <v>140</v>
      </c>
      <c r="S5">
        <v>0</v>
      </c>
      <c r="T5">
        <v>0</v>
      </c>
      <c r="U5" t="e">
        <f t="shared" ref="U5:U32" si="0">+VLOOKUP(Q5,$H$5:$J$23,2,0)</f>
        <v>#N/A</v>
      </c>
      <c r="V5" t="e">
        <f t="shared" ref="V5:V32" si="1">+VLOOKUP(Q5,$H$5:$J$23,3,0)</f>
        <v>#N/A</v>
      </c>
      <c r="W5" t="e">
        <f t="shared" ref="W5:W32" si="2">+V5-S5</f>
        <v>#N/A</v>
      </c>
      <c r="X5" t="e">
        <f t="shared" ref="X5:X32" si="3">+U5-T5</f>
        <v>#N/A</v>
      </c>
    </row>
    <row r="6" spans="8:24">
      <c r="H6" t="s">
        <v>101</v>
      </c>
      <c r="I6">
        <v>3861</v>
      </c>
      <c r="J6">
        <v>13</v>
      </c>
      <c r="K6">
        <f t="shared" ref="K6:K23" si="4">+VLOOKUP(H6,$Q$4:$T$32,4,0)</f>
        <v>3861</v>
      </c>
      <c r="L6">
        <f t="shared" ref="L6:L23" si="5">+VLOOKUP(H6,$Q$4:$T$32,3,0)</f>
        <v>13</v>
      </c>
      <c r="M6">
        <f t="shared" ref="M6:M22" si="6">+K6-I6</f>
        <v>0</v>
      </c>
      <c r="N6">
        <f t="shared" ref="N6:N23" si="7">+L6-J6</f>
        <v>0</v>
      </c>
      <c r="Q6" t="s">
        <v>100</v>
      </c>
      <c r="S6">
        <v>17</v>
      </c>
      <c r="T6">
        <v>3672</v>
      </c>
      <c r="U6">
        <f t="shared" si="0"/>
        <v>3672</v>
      </c>
      <c r="V6">
        <f t="shared" si="1"/>
        <v>17</v>
      </c>
      <c r="W6">
        <f t="shared" si="2"/>
        <v>0</v>
      </c>
      <c r="X6">
        <f t="shared" si="3"/>
        <v>0</v>
      </c>
    </row>
    <row r="7" spans="8:24">
      <c r="H7" t="s">
        <v>102</v>
      </c>
      <c r="I7">
        <v>3240</v>
      </c>
      <c r="J7">
        <v>10</v>
      </c>
      <c r="K7">
        <f t="shared" si="4"/>
        <v>3240</v>
      </c>
      <c r="L7">
        <f t="shared" si="5"/>
        <v>10</v>
      </c>
      <c r="M7">
        <f t="shared" si="6"/>
        <v>0</v>
      </c>
      <c r="N7">
        <f t="shared" si="7"/>
        <v>0</v>
      </c>
      <c r="Q7" t="s">
        <v>101</v>
      </c>
      <c r="S7">
        <v>13</v>
      </c>
      <c r="T7">
        <v>3861</v>
      </c>
      <c r="U7">
        <f t="shared" si="0"/>
        <v>3861</v>
      </c>
      <c r="V7">
        <f t="shared" si="1"/>
        <v>13</v>
      </c>
      <c r="W7">
        <f t="shared" si="2"/>
        <v>0</v>
      </c>
      <c r="X7">
        <f t="shared" si="3"/>
        <v>0</v>
      </c>
    </row>
    <row r="8" spans="8:24">
      <c r="H8" t="s">
        <v>103</v>
      </c>
      <c r="I8">
        <v>6240</v>
      </c>
      <c r="J8">
        <v>13</v>
      </c>
      <c r="K8">
        <f t="shared" si="4"/>
        <v>6240</v>
      </c>
      <c r="L8">
        <f t="shared" si="5"/>
        <v>13</v>
      </c>
      <c r="M8">
        <f t="shared" si="6"/>
        <v>0</v>
      </c>
      <c r="N8">
        <f t="shared" si="7"/>
        <v>0</v>
      </c>
      <c r="Q8" t="s">
        <v>102</v>
      </c>
      <c r="S8">
        <v>10</v>
      </c>
      <c r="T8">
        <v>3240</v>
      </c>
      <c r="U8">
        <f t="shared" si="0"/>
        <v>3240</v>
      </c>
      <c r="V8">
        <f t="shared" si="1"/>
        <v>10</v>
      </c>
      <c r="W8">
        <f t="shared" si="2"/>
        <v>0</v>
      </c>
      <c r="X8">
        <f t="shared" si="3"/>
        <v>0</v>
      </c>
    </row>
    <row r="9" spans="8:24">
      <c r="H9" t="s">
        <v>141</v>
      </c>
      <c r="I9">
        <v>3564</v>
      </c>
      <c r="J9">
        <v>44</v>
      </c>
      <c r="K9">
        <f t="shared" si="4"/>
        <v>3564</v>
      </c>
      <c r="L9">
        <f t="shared" si="5"/>
        <v>44</v>
      </c>
      <c r="M9">
        <f t="shared" si="6"/>
        <v>0</v>
      </c>
      <c r="N9">
        <f t="shared" si="7"/>
        <v>0</v>
      </c>
      <c r="Q9" t="s">
        <v>141</v>
      </c>
      <c r="S9">
        <v>44</v>
      </c>
      <c r="T9">
        <v>3564</v>
      </c>
      <c r="U9">
        <f t="shared" si="0"/>
        <v>3564</v>
      </c>
      <c r="V9">
        <f t="shared" si="1"/>
        <v>44</v>
      </c>
      <c r="W9">
        <f t="shared" si="2"/>
        <v>0</v>
      </c>
      <c r="X9">
        <f t="shared" si="3"/>
        <v>0</v>
      </c>
    </row>
    <row r="10" spans="8:24">
      <c r="H10" t="s">
        <v>117</v>
      </c>
      <c r="I10">
        <v>486</v>
      </c>
      <c r="J10">
        <v>2</v>
      </c>
      <c r="K10">
        <f t="shared" si="4"/>
        <v>486</v>
      </c>
      <c r="L10">
        <f t="shared" si="5"/>
        <v>2</v>
      </c>
      <c r="M10">
        <f t="shared" si="6"/>
        <v>0</v>
      </c>
      <c r="N10">
        <f t="shared" si="7"/>
        <v>0</v>
      </c>
      <c r="Q10" t="s">
        <v>106</v>
      </c>
      <c r="S10">
        <v>2</v>
      </c>
      <c r="T10">
        <v>960</v>
      </c>
      <c r="U10">
        <f t="shared" si="0"/>
        <v>960</v>
      </c>
      <c r="V10">
        <f t="shared" si="1"/>
        <v>2</v>
      </c>
      <c r="W10">
        <f t="shared" si="2"/>
        <v>0</v>
      </c>
      <c r="X10">
        <f t="shared" si="3"/>
        <v>0</v>
      </c>
    </row>
    <row r="11" spans="8:24">
      <c r="H11" t="s">
        <v>106</v>
      </c>
      <c r="I11">
        <v>960</v>
      </c>
      <c r="J11">
        <v>2</v>
      </c>
      <c r="K11">
        <f t="shared" si="4"/>
        <v>960</v>
      </c>
      <c r="L11">
        <f t="shared" si="5"/>
        <v>2</v>
      </c>
      <c r="M11">
        <f t="shared" si="6"/>
        <v>0</v>
      </c>
      <c r="N11">
        <f t="shared" si="7"/>
        <v>0</v>
      </c>
      <c r="Q11" t="s">
        <v>241</v>
      </c>
      <c r="S11">
        <v>5</v>
      </c>
      <c r="T11">
        <v>405</v>
      </c>
      <c r="U11">
        <f t="shared" si="0"/>
        <v>405</v>
      </c>
      <c r="V11">
        <f t="shared" si="1"/>
        <v>5</v>
      </c>
      <c r="W11">
        <f t="shared" si="2"/>
        <v>0</v>
      </c>
      <c r="X11">
        <f t="shared" si="3"/>
        <v>0</v>
      </c>
    </row>
    <row r="12" spans="8:24">
      <c r="H12" t="s">
        <v>241</v>
      </c>
      <c r="I12">
        <v>405</v>
      </c>
      <c r="J12">
        <v>5</v>
      </c>
      <c r="K12">
        <f t="shared" si="4"/>
        <v>405</v>
      </c>
      <c r="L12">
        <f t="shared" si="5"/>
        <v>5</v>
      </c>
      <c r="M12">
        <f t="shared" si="6"/>
        <v>0</v>
      </c>
      <c r="N12">
        <f t="shared" si="7"/>
        <v>0</v>
      </c>
      <c r="Q12" t="s">
        <v>117</v>
      </c>
      <c r="S12">
        <v>2</v>
      </c>
      <c r="T12">
        <v>486</v>
      </c>
      <c r="U12">
        <f t="shared" si="0"/>
        <v>486</v>
      </c>
      <c r="V12">
        <f t="shared" si="1"/>
        <v>2</v>
      </c>
      <c r="W12">
        <f t="shared" si="2"/>
        <v>0</v>
      </c>
      <c r="X12">
        <f t="shared" si="3"/>
        <v>0</v>
      </c>
    </row>
    <row r="13" spans="8:24">
      <c r="H13" t="s">
        <v>242</v>
      </c>
      <c r="I13">
        <v>648</v>
      </c>
      <c r="J13">
        <v>8</v>
      </c>
      <c r="K13">
        <f t="shared" si="4"/>
        <v>648</v>
      </c>
      <c r="L13">
        <f t="shared" si="5"/>
        <v>8</v>
      </c>
      <c r="M13">
        <f t="shared" si="6"/>
        <v>0</v>
      </c>
      <c r="N13">
        <f t="shared" si="7"/>
        <v>0</v>
      </c>
      <c r="Q13" t="s">
        <v>123</v>
      </c>
      <c r="S13">
        <v>0</v>
      </c>
      <c r="T13">
        <v>0</v>
      </c>
      <c r="U13" t="e">
        <f t="shared" si="0"/>
        <v>#N/A</v>
      </c>
      <c r="V13" t="e">
        <f t="shared" si="1"/>
        <v>#N/A</v>
      </c>
      <c r="W13" t="e">
        <f t="shared" si="2"/>
        <v>#N/A</v>
      </c>
      <c r="X13" t="e">
        <f t="shared" si="3"/>
        <v>#N/A</v>
      </c>
    </row>
    <row r="14" spans="8:24">
      <c r="H14" t="s">
        <v>152</v>
      </c>
      <c r="I14">
        <v>10560</v>
      </c>
      <c r="J14">
        <v>1</v>
      </c>
      <c r="K14">
        <f t="shared" si="4"/>
        <v>10560</v>
      </c>
      <c r="L14">
        <f t="shared" si="5"/>
        <v>1</v>
      </c>
      <c r="M14">
        <f t="shared" si="6"/>
        <v>0</v>
      </c>
      <c r="N14">
        <f t="shared" si="7"/>
        <v>0</v>
      </c>
      <c r="Q14" t="s">
        <v>116</v>
      </c>
      <c r="S14">
        <v>0</v>
      </c>
      <c r="T14">
        <v>0</v>
      </c>
      <c r="U14" t="e">
        <f t="shared" si="0"/>
        <v>#N/A</v>
      </c>
      <c r="V14" t="e">
        <f t="shared" si="1"/>
        <v>#N/A</v>
      </c>
      <c r="W14" t="e">
        <f t="shared" si="2"/>
        <v>#N/A</v>
      </c>
      <c r="X14" t="e">
        <f t="shared" si="3"/>
        <v>#N/A</v>
      </c>
    </row>
    <row r="15" spans="8:24">
      <c r="H15" t="s">
        <v>153</v>
      </c>
      <c r="I15">
        <v>2880</v>
      </c>
      <c r="J15">
        <v>1</v>
      </c>
      <c r="K15">
        <f t="shared" si="4"/>
        <v>2880</v>
      </c>
      <c r="L15">
        <f t="shared" si="5"/>
        <v>1</v>
      </c>
      <c r="M15">
        <f t="shared" si="6"/>
        <v>0</v>
      </c>
      <c r="N15">
        <f t="shared" si="7"/>
        <v>0</v>
      </c>
      <c r="Q15" t="s">
        <v>242</v>
      </c>
      <c r="S15">
        <v>8</v>
      </c>
      <c r="T15">
        <v>648</v>
      </c>
      <c r="U15">
        <f t="shared" si="0"/>
        <v>648</v>
      </c>
      <c r="V15">
        <f t="shared" si="1"/>
        <v>8</v>
      </c>
      <c r="W15">
        <f t="shared" si="2"/>
        <v>0</v>
      </c>
      <c r="X15">
        <f t="shared" si="3"/>
        <v>0</v>
      </c>
    </row>
    <row r="16" spans="8:24">
      <c r="H16" t="s">
        <v>168</v>
      </c>
      <c r="I16">
        <v>432</v>
      </c>
      <c r="J16">
        <v>9</v>
      </c>
      <c r="K16">
        <f t="shared" si="4"/>
        <v>432</v>
      </c>
      <c r="L16">
        <f t="shared" si="5"/>
        <v>9</v>
      </c>
      <c r="M16">
        <f t="shared" si="6"/>
        <v>0</v>
      </c>
      <c r="N16">
        <f t="shared" si="7"/>
        <v>0</v>
      </c>
      <c r="Q16" t="s">
        <v>180</v>
      </c>
      <c r="S16">
        <v>22</v>
      </c>
      <c r="T16">
        <v>1782</v>
      </c>
      <c r="U16">
        <f t="shared" si="0"/>
        <v>1782</v>
      </c>
      <c r="V16">
        <f t="shared" si="1"/>
        <v>22</v>
      </c>
      <c r="W16">
        <f t="shared" si="2"/>
        <v>0</v>
      </c>
      <c r="X16">
        <f t="shared" si="3"/>
        <v>0</v>
      </c>
    </row>
    <row r="17" spans="8:24">
      <c r="H17" t="s">
        <v>167</v>
      </c>
      <c r="I17">
        <v>324</v>
      </c>
      <c r="J17">
        <v>1</v>
      </c>
      <c r="K17">
        <f t="shared" si="4"/>
        <v>324</v>
      </c>
      <c r="L17">
        <f t="shared" si="5"/>
        <v>1</v>
      </c>
      <c r="M17">
        <f t="shared" si="6"/>
        <v>0</v>
      </c>
      <c r="N17">
        <f t="shared" si="7"/>
        <v>0</v>
      </c>
      <c r="Q17" t="s">
        <v>185</v>
      </c>
      <c r="S17">
        <v>11</v>
      </c>
      <c r="T17">
        <v>2376</v>
      </c>
      <c r="U17">
        <f t="shared" si="0"/>
        <v>2376</v>
      </c>
      <c r="V17">
        <f t="shared" si="1"/>
        <v>11</v>
      </c>
      <c r="W17">
        <f t="shared" si="2"/>
        <v>0</v>
      </c>
      <c r="X17">
        <f t="shared" si="3"/>
        <v>0</v>
      </c>
    </row>
    <row r="18" spans="8:24">
      <c r="H18" t="s">
        <v>169</v>
      </c>
      <c r="I18">
        <v>432</v>
      </c>
      <c r="J18">
        <v>1</v>
      </c>
      <c r="K18">
        <f t="shared" si="4"/>
        <v>432</v>
      </c>
      <c r="L18">
        <f t="shared" si="5"/>
        <v>1</v>
      </c>
      <c r="M18">
        <f t="shared" si="6"/>
        <v>0</v>
      </c>
      <c r="N18">
        <f t="shared" si="7"/>
        <v>0</v>
      </c>
      <c r="Q18" t="s">
        <v>186</v>
      </c>
      <c r="S18">
        <v>9</v>
      </c>
      <c r="T18">
        <v>2673</v>
      </c>
      <c r="U18">
        <f t="shared" si="0"/>
        <v>2673</v>
      </c>
      <c r="V18">
        <f t="shared" si="1"/>
        <v>9</v>
      </c>
      <c r="W18">
        <f t="shared" si="2"/>
        <v>0</v>
      </c>
      <c r="X18">
        <f t="shared" si="3"/>
        <v>0</v>
      </c>
    </row>
    <row r="19" spans="8:24">
      <c r="H19" t="s">
        <v>185</v>
      </c>
      <c r="I19">
        <v>2376</v>
      </c>
      <c r="J19">
        <v>11</v>
      </c>
      <c r="K19">
        <f t="shared" si="4"/>
        <v>2376</v>
      </c>
      <c r="L19">
        <f t="shared" si="5"/>
        <v>11</v>
      </c>
      <c r="M19">
        <f t="shared" si="6"/>
        <v>0</v>
      </c>
      <c r="N19">
        <f t="shared" si="7"/>
        <v>0</v>
      </c>
      <c r="Q19" t="s">
        <v>187</v>
      </c>
      <c r="S19">
        <v>10</v>
      </c>
      <c r="T19">
        <v>3240</v>
      </c>
      <c r="U19">
        <f t="shared" si="0"/>
        <v>3240</v>
      </c>
      <c r="V19">
        <f t="shared" si="1"/>
        <v>10</v>
      </c>
      <c r="W19">
        <f t="shared" si="2"/>
        <v>0</v>
      </c>
      <c r="X19">
        <f t="shared" si="3"/>
        <v>0</v>
      </c>
    </row>
    <row r="20" spans="8:24">
      <c r="H20" t="s">
        <v>186</v>
      </c>
      <c r="I20">
        <v>2673</v>
      </c>
      <c r="J20">
        <v>9</v>
      </c>
      <c r="K20">
        <f t="shared" si="4"/>
        <v>2673</v>
      </c>
      <c r="L20">
        <f t="shared" si="5"/>
        <v>9</v>
      </c>
      <c r="M20">
        <f t="shared" si="6"/>
        <v>0</v>
      </c>
      <c r="N20">
        <f t="shared" si="7"/>
        <v>0</v>
      </c>
      <c r="Q20" t="s">
        <v>181</v>
      </c>
      <c r="S20">
        <v>21</v>
      </c>
      <c r="T20">
        <v>1701</v>
      </c>
      <c r="U20">
        <f t="shared" si="0"/>
        <v>1701</v>
      </c>
      <c r="V20">
        <f t="shared" si="1"/>
        <v>21</v>
      </c>
      <c r="W20">
        <f t="shared" si="2"/>
        <v>0</v>
      </c>
      <c r="X20">
        <f t="shared" si="3"/>
        <v>0</v>
      </c>
    </row>
    <row r="21" spans="8:24">
      <c r="H21" t="s">
        <v>187</v>
      </c>
      <c r="I21">
        <v>3240</v>
      </c>
      <c r="J21">
        <v>10</v>
      </c>
      <c r="K21">
        <f t="shared" si="4"/>
        <v>3240</v>
      </c>
      <c r="L21">
        <f t="shared" si="5"/>
        <v>10</v>
      </c>
      <c r="M21">
        <f t="shared" si="6"/>
        <v>0</v>
      </c>
      <c r="N21">
        <f t="shared" si="7"/>
        <v>0</v>
      </c>
      <c r="Q21" t="s">
        <v>159</v>
      </c>
      <c r="S21">
        <v>0</v>
      </c>
      <c r="T21">
        <v>0</v>
      </c>
      <c r="U21" t="e">
        <f t="shared" si="0"/>
        <v>#N/A</v>
      </c>
      <c r="V21" t="e">
        <f t="shared" si="1"/>
        <v>#N/A</v>
      </c>
      <c r="W21" t="e">
        <f t="shared" si="2"/>
        <v>#N/A</v>
      </c>
      <c r="X21" t="e">
        <f t="shared" si="3"/>
        <v>#N/A</v>
      </c>
    </row>
    <row r="22" spans="8:24">
      <c r="H22" t="s">
        <v>180</v>
      </c>
      <c r="I22">
        <v>1782</v>
      </c>
      <c r="J22">
        <v>22</v>
      </c>
      <c r="K22">
        <f t="shared" si="4"/>
        <v>1782</v>
      </c>
      <c r="L22">
        <f t="shared" si="5"/>
        <v>22</v>
      </c>
      <c r="M22">
        <f t="shared" si="6"/>
        <v>0</v>
      </c>
      <c r="N22">
        <f t="shared" si="7"/>
        <v>0</v>
      </c>
      <c r="Q22" t="s">
        <v>152</v>
      </c>
      <c r="S22">
        <v>1</v>
      </c>
      <c r="T22">
        <v>10560</v>
      </c>
      <c r="U22">
        <f t="shared" si="0"/>
        <v>10560</v>
      </c>
      <c r="V22">
        <f t="shared" si="1"/>
        <v>1</v>
      </c>
      <c r="W22">
        <f t="shared" si="2"/>
        <v>0</v>
      </c>
      <c r="X22">
        <f t="shared" si="3"/>
        <v>0</v>
      </c>
    </row>
    <row r="23" spans="8:24">
      <c r="H23" t="s">
        <v>181</v>
      </c>
      <c r="I23">
        <v>1701</v>
      </c>
      <c r="J23">
        <v>21</v>
      </c>
      <c r="K23">
        <f t="shared" si="4"/>
        <v>1701</v>
      </c>
      <c r="L23">
        <f t="shared" si="5"/>
        <v>21</v>
      </c>
      <c r="M23">
        <f>+K23-I23</f>
        <v>0</v>
      </c>
      <c r="N23">
        <f t="shared" si="7"/>
        <v>0</v>
      </c>
      <c r="Q23" t="s">
        <v>153</v>
      </c>
      <c r="S23">
        <v>1</v>
      </c>
      <c r="T23">
        <v>2880</v>
      </c>
      <c r="U23">
        <f t="shared" si="0"/>
        <v>2880</v>
      </c>
      <c r="V23">
        <f t="shared" si="1"/>
        <v>1</v>
      </c>
      <c r="W23">
        <f t="shared" si="2"/>
        <v>0</v>
      </c>
      <c r="X23">
        <f t="shared" si="3"/>
        <v>0</v>
      </c>
    </row>
    <row r="24" spans="8:24">
      <c r="Q24" t="s">
        <v>164</v>
      </c>
      <c r="S24">
        <v>0</v>
      </c>
      <c r="T24">
        <v>0</v>
      </c>
      <c r="U24" t="e">
        <f t="shared" si="0"/>
        <v>#N/A</v>
      </c>
      <c r="V24" t="e">
        <f t="shared" si="1"/>
        <v>#N/A</v>
      </c>
      <c r="W24" t="e">
        <f t="shared" si="2"/>
        <v>#N/A</v>
      </c>
      <c r="X24" t="e">
        <f t="shared" si="3"/>
        <v>#N/A</v>
      </c>
    </row>
    <row r="25" spans="8:24">
      <c r="Q25" t="s">
        <v>165</v>
      </c>
      <c r="S25">
        <v>0</v>
      </c>
      <c r="T25">
        <v>0</v>
      </c>
      <c r="U25" t="e">
        <f t="shared" si="0"/>
        <v>#N/A</v>
      </c>
      <c r="V25" t="e">
        <f t="shared" si="1"/>
        <v>#N/A</v>
      </c>
      <c r="W25" t="e">
        <f t="shared" si="2"/>
        <v>#N/A</v>
      </c>
      <c r="X25" t="e">
        <f t="shared" si="3"/>
        <v>#N/A</v>
      </c>
    </row>
    <row r="26" spans="8:24">
      <c r="Q26" t="s">
        <v>166</v>
      </c>
      <c r="S26">
        <v>0</v>
      </c>
      <c r="T26">
        <v>0</v>
      </c>
      <c r="U26" t="e">
        <f t="shared" si="0"/>
        <v>#N/A</v>
      </c>
      <c r="V26" t="e">
        <f t="shared" si="1"/>
        <v>#N/A</v>
      </c>
      <c r="W26" t="e">
        <f t="shared" si="2"/>
        <v>#N/A</v>
      </c>
      <c r="X26" t="e">
        <f t="shared" si="3"/>
        <v>#N/A</v>
      </c>
    </row>
    <row r="27" spans="8:24">
      <c r="Q27" t="s">
        <v>161</v>
      </c>
      <c r="S27">
        <v>0</v>
      </c>
      <c r="T27">
        <v>0</v>
      </c>
      <c r="U27" t="e">
        <f t="shared" si="0"/>
        <v>#N/A</v>
      </c>
      <c r="V27" t="e">
        <f t="shared" si="1"/>
        <v>#N/A</v>
      </c>
      <c r="W27" t="e">
        <f t="shared" si="2"/>
        <v>#N/A</v>
      </c>
      <c r="X27" t="e">
        <f t="shared" si="3"/>
        <v>#N/A</v>
      </c>
    </row>
    <row r="28" spans="8:24">
      <c r="Q28" t="s">
        <v>162</v>
      </c>
      <c r="S28">
        <v>0</v>
      </c>
      <c r="T28">
        <v>0</v>
      </c>
      <c r="U28" t="e">
        <f t="shared" si="0"/>
        <v>#N/A</v>
      </c>
      <c r="V28" t="e">
        <f t="shared" si="1"/>
        <v>#N/A</v>
      </c>
      <c r="W28" t="e">
        <f t="shared" si="2"/>
        <v>#N/A</v>
      </c>
      <c r="X28" t="e">
        <f t="shared" si="3"/>
        <v>#N/A</v>
      </c>
    </row>
    <row r="29" spans="8:24">
      <c r="Q29" t="s">
        <v>163</v>
      </c>
      <c r="S29">
        <v>0</v>
      </c>
      <c r="T29">
        <v>0</v>
      </c>
      <c r="U29" t="e">
        <f t="shared" si="0"/>
        <v>#N/A</v>
      </c>
      <c r="V29" t="e">
        <f t="shared" si="1"/>
        <v>#N/A</v>
      </c>
      <c r="W29" t="e">
        <f t="shared" si="2"/>
        <v>#N/A</v>
      </c>
      <c r="X29" t="e">
        <f t="shared" si="3"/>
        <v>#N/A</v>
      </c>
    </row>
    <row r="30" spans="8:24">
      <c r="Q30" t="s">
        <v>167</v>
      </c>
      <c r="S30">
        <v>1</v>
      </c>
      <c r="T30">
        <v>324</v>
      </c>
      <c r="U30">
        <f t="shared" si="0"/>
        <v>324</v>
      </c>
      <c r="V30">
        <f t="shared" si="1"/>
        <v>1</v>
      </c>
      <c r="W30">
        <f t="shared" si="2"/>
        <v>0</v>
      </c>
      <c r="X30">
        <f t="shared" si="3"/>
        <v>0</v>
      </c>
    </row>
    <row r="31" spans="8:24">
      <c r="Q31" t="s">
        <v>168</v>
      </c>
      <c r="S31">
        <v>9</v>
      </c>
      <c r="T31">
        <v>432</v>
      </c>
      <c r="U31">
        <f t="shared" si="0"/>
        <v>432</v>
      </c>
      <c r="V31">
        <f t="shared" si="1"/>
        <v>9</v>
      </c>
      <c r="W31">
        <f t="shared" si="2"/>
        <v>0</v>
      </c>
      <c r="X31">
        <f t="shared" si="3"/>
        <v>0</v>
      </c>
    </row>
    <row r="32" spans="8:24">
      <c r="Q32" t="s">
        <v>169</v>
      </c>
      <c r="S32">
        <v>1</v>
      </c>
      <c r="T32">
        <v>432</v>
      </c>
      <c r="U32">
        <f t="shared" si="0"/>
        <v>432</v>
      </c>
      <c r="V32">
        <f t="shared" si="1"/>
        <v>1</v>
      </c>
      <c r="W32">
        <f t="shared" si="2"/>
        <v>0</v>
      </c>
      <c r="X32">
        <f t="shared" si="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INVOICE 02</vt:lpstr>
      <vt:lpstr>Invoice (CO) 01</vt:lpstr>
      <vt:lpstr>Sheet1</vt:lpstr>
      <vt:lpstr>PO (CO)</vt:lpstr>
      <vt:lpstr>VGM</vt:lpstr>
      <vt:lpstr>Sheet4</vt:lpstr>
      <vt:lpstr>Sheet2</vt:lpstr>
      <vt:lpstr>Sheet3</vt:lpstr>
      <vt:lpstr>Sheet6</vt:lpstr>
      <vt:lpstr>Sheet5</vt:lpstr>
      <vt:lpstr>Sheet7</vt:lpstr>
      <vt:lpstr>'Invoice (CO) 01'!Print_Area</vt:lpstr>
      <vt:lpstr>'INVOICE 02'!Print_Area</vt:lpstr>
    </vt:vector>
  </TitlesOfParts>
  <Company>HOME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buihang</dc:creator>
  <cp:lastModifiedBy>May Tinh 3</cp:lastModifiedBy>
  <cp:lastPrinted>2022-02-21T04:03:58Z</cp:lastPrinted>
  <dcterms:created xsi:type="dcterms:W3CDTF">2010-06-28T07:25:09Z</dcterms:created>
  <dcterms:modified xsi:type="dcterms:W3CDTF">2022-03-02T08:32:34Z</dcterms:modified>
</cp:coreProperties>
</file>