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olei\Documents\Visual Studio 2015\Projects\GameTools\GameTools\Documents\AmiiboTools\"/>
    </mc:Choice>
  </mc:AlternateContent>
  <bookViews>
    <workbookView xWindow="0" yWindow="0" windowWidth="21600" windowHeight="9465" activeTab="5"/>
  </bookViews>
  <sheets>
    <sheet name="解密后数据" sheetId="11" r:id="rId1"/>
    <sheet name="解密后分块" sheetId="3" r:id="rId2"/>
    <sheet name="算法" sheetId="13" r:id="rId3"/>
    <sheet name="异或计算" sheetId="14" r:id="rId4"/>
    <sheet name="对比" sheetId="15" r:id="rId5"/>
    <sheet name="数据整理、分块" sheetId="16" r:id="rId6"/>
  </sheets>
  <definedNames>
    <definedName name="_xlnm._FilterDatabase" localSheetId="0" hidden="1">解密后数据!$A$1:$J$573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1" l="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323" i="11"/>
  <c r="I324" i="11"/>
  <c r="I325" i="11"/>
  <c r="I326" i="11"/>
  <c r="I327" i="11"/>
  <c r="I328" i="11"/>
  <c r="I329" i="11"/>
  <c r="I330" i="11"/>
  <c r="I331" i="11"/>
  <c r="I332" i="11"/>
  <c r="I333" i="11"/>
  <c r="I334" i="11"/>
  <c r="I335" i="11"/>
  <c r="I336" i="11"/>
  <c r="I337" i="11"/>
  <c r="I338" i="11"/>
  <c r="I339" i="11"/>
  <c r="I340" i="11"/>
  <c r="I341" i="11"/>
  <c r="I342" i="11"/>
  <c r="I34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64" i="11"/>
  <c r="I365" i="11"/>
  <c r="I366" i="11"/>
  <c r="I367" i="11"/>
  <c r="I368" i="11"/>
  <c r="I369" i="11"/>
  <c r="I370" i="11"/>
  <c r="I371" i="11"/>
  <c r="I372" i="11"/>
  <c r="I373" i="11"/>
  <c r="I374" i="11"/>
  <c r="I375" i="11"/>
  <c r="I376" i="11"/>
  <c r="I377" i="11"/>
  <c r="I378" i="11"/>
  <c r="I379" i="11"/>
  <c r="I380" i="11"/>
  <c r="I381" i="11"/>
  <c r="I382" i="11"/>
  <c r="I383" i="11"/>
  <c r="I384" i="11"/>
  <c r="I385" i="11"/>
  <c r="I386" i="11"/>
  <c r="I387" i="11"/>
  <c r="I388" i="11"/>
  <c r="I389" i="11"/>
  <c r="I390" i="11"/>
  <c r="I391" i="11"/>
  <c r="I392" i="11"/>
  <c r="I393" i="11"/>
  <c r="I394" i="11"/>
  <c r="I395" i="11"/>
  <c r="I396" i="11"/>
  <c r="I397" i="11"/>
  <c r="I398" i="11"/>
  <c r="I399" i="11"/>
  <c r="I400" i="11"/>
  <c r="I401" i="11"/>
  <c r="I402" i="11"/>
  <c r="I403" i="11"/>
  <c r="I404" i="11"/>
  <c r="I405" i="11"/>
  <c r="I406" i="11"/>
  <c r="I407" i="11"/>
  <c r="I408" i="11"/>
  <c r="I409" i="11"/>
  <c r="I410" i="11"/>
  <c r="I411" i="11"/>
  <c r="I412" i="11"/>
  <c r="I413" i="11"/>
  <c r="I414" i="11"/>
  <c r="I415" i="11"/>
  <c r="I416" i="11"/>
  <c r="I417" i="11"/>
  <c r="I418" i="11"/>
  <c r="I419" i="11"/>
  <c r="I420" i="11"/>
  <c r="I421" i="11"/>
  <c r="I422" i="11"/>
  <c r="I423" i="11"/>
  <c r="I424" i="11"/>
  <c r="I425" i="11"/>
  <c r="I426" i="11"/>
  <c r="I427" i="11"/>
  <c r="I428" i="11"/>
  <c r="I429" i="11"/>
  <c r="I430" i="11"/>
  <c r="I431" i="11"/>
  <c r="I432" i="11"/>
  <c r="I433" i="11"/>
  <c r="I434" i="11"/>
  <c r="I435" i="11"/>
  <c r="I436" i="11"/>
  <c r="I437" i="11"/>
  <c r="I438" i="11"/>
  <c r="I439" i="11"/>
  <c r="I440" i="11"/>
  <c r="I441" i="11"/>
  <c r="I442" i="11"/>
  <c r="I443" i="11"/>
  <c r="I444" i="11"/>
  <c r="I445" i="11"/>
  <c r="I446" i="11"/>
  <c r="I447" i="11"/>
  <c r="I448" i="11"/>
  <c r="I449" i="11"/>
  <c r="I450" i="11"/>
  <c r="I451" i="11"/>
  <c r="I452" i="11"/>
  <c r="I453" i="11"/>
  <c r="I454" i="11"/>
  <c r="I455" i="11"/>
  <c r="I456" i="11"/>
  <c r="I457" i="11"/>
  <c r="I458" i="11"/>
  <c r="I459" i="11"/>
  <c r="I460" i="11"/>
  <c r="I461" i="11"/>
  <c r="I462" i="11"/>
  <c r="I463" i="11"/>
  <c r="I464" i="11"/>
  <c r="I465" i="11"/>
  <c r="I466" i="11"/>
  <c r="I467" i="11"/>
  <c r="I468" i="11"/>
  <c r="I469" i="11"/>
  <c r="I470" i="11"/>
  <c r="I471" i="11"/>
  <c r="I472" i="11"/>
  <c r="I473" i="11"/>
  <c r="I474" i="11"/>
  <c r="I475" i="11"/>
  <c r="I476" i="11"/>
  <c r="I477" i="11"/>
  <c r="I478" i="11"/>
  <c r="I479" i="11"/>
  <c r="I480" i="11"/>
  <c r="I481" i="11"/>
  <c r="I482" i="11"/>
  <c r="I483" i="11"/>
  <c r="I484" i="11"/>
  <c r="I485" i="11"/>
  <c r="I486" i="11"/>
  <c r="I487" i="11"/>
  <c r="I488" i="11"/>
  <c r="I489" i="11"/>
  <c r="I490" i="11"/>
  <c r="I491" i="11"/>
  <c r="I492" i="11"/>
  <c r="I493" i="11"/>
  <c r="I494" i="11"/>
  <c r="I495" i="11"/>
  <c r="I496" i="11"/>
  <c r="I497" i="11"/>
  <c r="I498" i="11"/>
  <c r="I499" i="11"/>
  <c r="I500" i="11"/>
  <c r="I501" i="11"/>
  <c r="I502" i="11"/>
  <c r="I503" i="11"/>
  <c r="I504" i="11"/>
  <c r="I505" i="11"/>
  <c r="I506" i="11"/>
  <c r="I507" i="11"/>
  <c r="I508" i="11"/>
  <c r="I509" i="11"/>
  <c r="I510" i="11"/>
  <c r="I511" i="11"/>
  <c r="I512" i="11"/>
  <c r="I513" i="11"/>
  <c r="I514" i="11"/>
  <c r="I515" i="11"/>
  <c r="I516" i="11"/>
  <c r="I517" i="11"/>
  <c r="I518" i="11"/>
  <c r="I519" i="11"/>
  <c r="I520" i="11"/>
  <c r="I521" i="11"/>
  <c r="I522" i="11"/>
  <c r="I523" i="11"/>
  <c r="I524" i="11"/>
  <c r="I525" i="11"/>
  <c r="I526" i="11"/>
  <c r="I527" i="11"/>
  <c r="I528" i="11"/>
  <c r="I529" i="11"/>
  <c r="I530" i="11"/>
  <c r="I531" i="11"/>
  <c r="I532" i="11"/>
  <c r="I533" i="11"/>
  <c r="I534" i="11"/>
  <c r="I535" i="11"/>
  <c r="I536" i="11"/>
  <c r="I537" i="11"/>
  <c r="I538" i="11"/>
  <c r="I539" i="11"/>
  <c r="I540" i="11"/>
  <c r="I541" i="11"/>
  <c r="I542" i="11"/>
  <c r="I543" i="11"/>
  <c r="I544" i="11"/>
  <c r="I545" i="11"/>
  <c r="I546" i="11"/>
  <c r="I547" i="11"/>
  <c r="I548" i="11"/>
  <c r="I549" i="11"/>
  <c r="I550" i="11"/>
  <c r="I551" i="11"/>
  <c r="I552" i="11"/>
  <c r="I553" i="11"/>
  <c r="I554" i="11"/>
  <c r="I555" i="11"/>
  <c r="I556" i="11"/>
  <c r="I557" i="11"/>
  <c r="I558" i="11"/>
  <c r="I559" i="11"/>
  <c r="I560" i="11"/>
  <c r="I561" i="11"/>
  <c r="I562" i="11"/>
  <c r="I563" i="11"/>
  <c r="I564" i="11"/>
  <c r="I565" i="11"/>
  <c r="I566" i="11"/>
  <c r="I567" i="11"/>
  <c r="I568" i="11"/>
  <c r="I569" i="11"/>
  <c r="I570" i="11"/>
  <c r="I571" i="11"/>
  <c r="I572" i="11"/>
  <c r="I573" i="11"/>
  <c r="I2" i="11"/>
  <c r="BM36" i="15" l="1"/>
  <c r="BL36" i="15"/>
  <c r="BK36" i="15"/>
  <c r="BJ36" i="15"/>
  <c r="BI36" i="15"/>
  <c r="BH36" i="15"/>
  <c r="BG36" i="15"/>
  <c r="BF36" i="15"/>
  <c r="BE36" i="15"/>
  <c r="BD36" i="15"/>
  <c r="BC36" i="15"/>
  <c r="BB36" i="15"/>
  <c r="BA36" i="15"/>
  <c r="AZ36" i="15"/>
  <c r="AY36" i="15"/>
  <c r="AX36" i="15"/>
  <c r="BM35" i="15"/>
  <c r="BL35" i="15"/>
  <c r="BK35" i="15"/>
  <c r="BJ35" i="15"/>
  <c r="BI35" i="15"/>
  <c r="BH35" i="15"/>
  <c r="BG35" i="15"/>
  <c r="BF35" i="15"/>
  <c r="BE35" i="15"/>
  <c r="BD35" i="15"/>
  <c r="BC35" i="15"/>
  <c r="BB35" i="15"/>
  <c r="BA35" i="15"/>
  <c r="AZ35" i="15"/>
  <c r="AY35" i="15"/>
  <c r="AX35" i="15"/>
  <c r="BM34" i="15"/>
  <c r="BL34" i="15"/>
  <c r="BK34" i="15"/>
  <c r="BJ34" i="15"/>
  <c r="BI34" i="15"/>
  <c r="BH34" i="15"/>
  <c r="BG34" i="15"/>
  <c r="BF34" i="15"/>
  <c r="BE34" i="15"/>
  <c r="BD34" i="15"/>
  <c r="BC34" i="15"/>
  <c r="BB34" i="15"/>
  <c r="BA34" i="15"/>
  <c r="AZ34" i="15"/>
  <c r="AY34" i="15"/>
  <c r="AX34" i="15"/>
  <c r="BM33" i="15"/>
  <c r="BL33" i="15"/>
  <c r="BK33" i="15"/>
  <c r="BJ33" i="15"/>
  <c r="BI33" i="15"/>
  <c r="BH33" i="15"/>
  <c r="BG33" i="15"/>
  <c r="BF33" i="15"/>
  <c r="BE33" i="15"/>
  <c r="BD33" i="15"/>
  <c r="BC33" i="15"/>
  <c r="BB33" i="15"/>
  <c r="BA33" i="15"/>
  <c r="AZ33" i="15"/>
  <c r="AY33" i="15"/>
  <c r="AX33" i="15"/>
  <c r="BM32" i="15"/>
  <c r="BL32" i="15"/>
  <c r="BK32" i="15"/>
  <c r="BJ32" i="15"/>
  <c r="BI32" i="15"/>
  <c r="BH32" i="15"/>
  <c r="BG32" i="15"/>
  <c r="BF32" i="15"/>
  <c r="BE32" i="15"/>
  <c r="BD32" i="15"/>
  <c r="BC32" i="15"/>
  <c r="BB32" i="15"/>
  <c r="BA32" i="15"/>
  <c r="AZ32" i="15"/>
  <c r="AY32" i="15"/>
  <c r="AX32" i="15"/>
  <c r="BM31" i="15"/>
  <c r="BL31" i="15"/>
  <c r="BK31" i="15"/>
  <c r="BJ31" i="15"/>
  <c r="BI31" i="15"/>
  <c r="BH31" i="15"/>
  <c r="BG31" i="15"/>
  <c r="BF31" i="15"/>
  <c r="BE31" i="15"/>
  <c r="BD31" i="15"/>
  <c r="BC31" i="15"/>
  <c r="BB31" i="15"/>
  <c r="BA31" i="15"/>
  <c r="AZ31" i="15"/>
  <c r="AY31" i="15"/>
  <c r="AX31" i="15"/>
  <c r="BM30" i="15"/>
  <c r="BL30" i="15"/>
  <c r="BK30" i="15"/>
  <c r="BJ30" i="15"/>
  <c r="BI30" i="15"/>
  <c r="BH30" i="15"/>
  <c r="BG30" i="15"/>
  <c r="BF30" i="15"/>
  <c r="BE30" i="15"/>
  <c r="BD30" i="15"/>
  <c r="BC30" i="15"/>
  <c r="BB30" i="15"/>
  <c r="BA30" i="15"/>
  <c r="AZ30" i="15"/>
  <c r="AY30" i="15"/>
  <c r="AX30" i="15"/>
  <c r="BM29" i="15"/>
  <c r="BL29" i="15"/>
  <c r="BK29" i="15"/>
  <c r="BJ29" i="15"/>
  <c r="BI29" i="15"/>
  <c r="BH29" i="15"/>
  <c r="BG29" i="15"/>
  <c r="BF29" i="15"/>
  <c r="BE29" i="15"/>
  <c r="BD29" i="15"/>
  <c r="BC29" i="15"/>
  <c r="BB29" i="15"/>
  <c r="BA29" i="15"/>
  <c r="AZ29" i="15"/>
  <c r="AY29" i="15"/>
  <c r="AX29" i="15"/>
  <c r="BM28" i="15"/>
  <c r="BL28" i="15"/>
  <c r="BK28" i="15"/>
  <c r="BJ28" i="15"/>
  <c r="BI28" i="15"/>
  <c r="BH28" i="15"/>
  <c r="BG28" i="15"/>
  <c r="BF28" i="15"/>
  <c r="BE28" i="15"/>
  <c r="BD28" i="15"/>
  <c r="BC28" i="15"/>
  <c r="BB28" i="15"/>
  <c r="BA28" i="15"/>
  <c r="AZ28" i="15"/>
  <c r="AY28" i="15"/>
  <c r="AX28" i="15"/>
  <c r="BM27" i="15"/>
  <c r="BL27" i="15"/>
  <c r="BK27" i="15"/>
  <c r="BJ27" i="15"/>
  <c r="BI27" i="15"/>
  <c r="BH27" i="15"/>
  <c r="BG27" i="15"/>
  <c r="BF27" i="15"/>
  <c r="BE27" i="15"/>
  <c r="BD27" i="15"/>
  <c r="BC27" i="15"/>
  <c r="BB27" i="15"/>
  <c r="BA27" i="15"/>
  <c r="AZ27" i="15"/>
  <c r="AY27" i="15"/>
  <c r="AX27" i="15"/>
  <c r="BM26" i="15"/>
  <c r="BL26" i="15"/>
  <c r="BK26" i="15"/>
  <c r="BJ26" i="15"/>
  <c r="BI26" i="15"/>
  <c r="BH26" i="15"/>
  <c r="BG26" i="15"/>
  <c r="BF26" i="15"/>
  <c r="BE26" i="15"/>
  <c r="BD26" i="15"/>
  <c r="BC26" i="15"/>
  <c r="BB26" i="15"/>
  <c r="BA26" i="15"/>
  <c r="AZ26" i="15"/>
  <c r="AY26" i="15"/>
  <c r="AX26" i="15"/>
  <c r="BM25" i="15"/>
  <c r="BL25" i="15"/>
  <c r="BK25" i="15"/>
  <c r="BJ25" i="15"/>
  <c r="BI25" i="15"/>
  <c r="BH25" i="15"/>
  <c r="BG25" i="15"/>
  <c r="BF25" i="15"/>
  <c r="BE25" i="15"/>
  <c r="BD25" i="15"/>
  <c r="BC25" i="15"/>
  <c r="BB25" i="15"/>
  <c r="BA25" i="15"/>
  <c r="AZ25" i="15"/>
  <c r="AY25" i="15"/>
  <c r="AX25" i="15"/>
  <c r="BM24" i="15"/>
  <c r="BL24" i="15"/>
  <c r="BK24" i="15"/>
  <c r="BJ24" i="15"/>
  <c r="BI24" i="15"/>
  <c r="BH24" i="15"/>
  <c r="BG24" i="15"/>
  <c r="BF24" i="15"/>
  <c r="BE24" i="15"/>
  <c r="BD24" i="15"/>
  <c r="BC24" i="15"/>
  <c r="BB24" i="15"/>
  <c r="BA24" i="15"/>
  <c r="AZ24" i="15"/>
  <c r="AY24" i="15"/>
  <c r="AX24" i="15"/>
  <c r="BM23" i="15"/>
  <c r="BL23" i="15"/>
  <c r="BK23" i="15"/>
  <c r="BJ23" i="15"/>
  <c r="BI23" i="15"/>
  <c r="BH23" i="15"/>
  <c r="BG23" i="15"/>
  <c r="BF23" i="15"/>
  <c r="BE23" i="15"/>
  <c r="BD23" i="15"/>
  <c r="BC23" i="15"/>
  <c r="BB23" i="15"/>
  <c r="BA23" i="15"/>
  <c r="AZ23" i="15"/>
  <c r="AY23" i="15"/>
  <c r="AX23" i="15"/>
  <c r="BM22" i="15"/>
  <c r="BL22" i="15"/>
  <c r="BK22" i="15"/>
  <c r="BJ22" i="15"/>
  <c r="BI22" i="15"/>
  <c r="BH22" i="15"/>
  <c r="BG22" i="15"/>
  <c r="BF22" i="15"/>
  <c r="BE22" i="15"/>
  <c r="BD22" i="15"/>
  <c r="BC22" i="15"/>
  <c r="BB22" i="15"/>
  <c r="BA22" i="15"/>
  <c r="AZ22" i="15"/>
  <c r="AY22" i="15"/>
  <c r="AX22" i="15"/>
  <c r="BM21" i="15"/>
  <c r="BL21" i="15"/>
  <c r="BK21" i="15"/>
  <c r="BJ21" i="15"/>
  <c r="BI21" i="15"/>
  <c r="BH21" i="15"/>
  <c r="BG21" i="15"/>
  <c r="BF21" i="15"/>
  <c r="BE21" i="15"/>
  <c r="BD21" i="15"/>
  <c r="BC21" i="15"/>
  <c r="BB21" i="15"/>
  <c r="BA21" i="15"/>
  <c r="AZ21" i="15"/>
  <c r="AY21" i="15"/>
  <c r="AX21" i="15"/>
  <c r="BM20" i="15"/>
  <c r="BL20" i="15"/>
  <c r="BK20" i="15"/>
  <c r="BJ20" i="15"/>
  <c r="BI20" i="15"/>
  <c r="BH20" i="15"/>
  <c r="BG20" i="15"/>
  <c r="BF20" i="15"/>
  <c r="BE20" i="15"/>
  <c r="BD20" i="15"/>
  <c r="BC20" i="15"/>
  <c r="BB20" i="15"/>
  <c r="BA20" i="15"/>
  <c r="AZ20" i="15"/>
  <c r="AY20" i="15"/>
  <c r="AX20" i="15"/>
  <c r="BM19" i="15"/>
  <c r="BL19" i="15"/>
  <c r="BK19" i="15"/>
  <c r="BJ19" i="15"/>
  <c r="BI19" i="15"/>
  <c r="BH19" i="15"/>
  <c r="BG19" i="15"/>
  <c r="BF19" i="15"/>
  <c r="BE19" i="15"/>
  <c r="BD19" i="15"/>
  <c r="BC19" i="15"/>
  <c r="BB19" i="15"/>
  <c r="BA19" i="15"/>
  <c r="AZ19" i="15"/>
  <c r="AY19" i="15"/>
  <c r="AX19" i="15"/>
  <c r="BM18" i="15"/>
  <c r="BL18" i="15"/>
  <c r="BK18" i="15"/>
  <c r="BJ18" i="15"/>
  <c r="BI18" i="15"/>
  <c r="BH18" i="15"/>
  <c r="BG18" i="15"/>
  <c r="BF18" i="15"/>
  <c r="BE18" i="15"/>
  <c r="BD18" i="15"/>
  <c r="BC18" i="15"/>
  <c r="BB18" i="15"/>
  <c r="BA18" i="15"/>
  <c r="AZ18" i="15"/>
  <c r="AY18" i="15"/>
  <c r="AX18" i="15"/>
  <c r="BM17" i="15"/>
  <c r="BL17" i="15"/>
  <c r="BK17" i="15"/>
  <c r="BJ17" i="15"/>
  <c r="BI17" i="15"/>
  <c r="BH17" i="15"/>
  <c r="BG17" i="15"/>
  <c r="BF17" i="15"/>
  <c r="BE17" i="15"/>
  <c r="BD17" i="15"/>
  <c r="BC17" i="15"/>
  <c r="BB17" i="15"/>
  <c r="BA17" i="15"/>
  <c r="AZ17" i="15"/>
  <c r="AY17" i="15"/>
  <c r="AX17" i="15"/>
  <c r="BM16" i="15"/>
  <c r="BL16" i="15"/>
  <c r="BK16" i="15"/>
  <c r="BJ16" i="15"/>
  <c r="BI16" i="15"/>
  <c r="BH16" i="15"/>
  <c r="BG16" i="15"/>
  <c r="BF16" i="15"/>
  <c r="BE16" i="15"/>
  <c r="BD16" i="15"/>
  <c r="BC16" i="15"/>
  <c r="BB16" i="15"/>
  <c r="BA16" i="15"/>
  <c r="AZ16" i="15"/>
  <c r="AY16" i="15"/>
  <c r="AX16" i="15"/>
  <c r="BM15" i="15"/>
  <c r="BL15" i="15"/>
  <c r="BK15" i="15"/>
  <c r="BJ15" i="15"/>
  <c r="BI15" i="15"/>
  <c r="BH15" i="15"/>
  <c r="BG15" i="15"/>
  <c r="BF15" i="15"/>
  <c r="BE15" i="15"/>
  <c r="BD15" i="15"/>
  <c r="BC15" i="15"/>
  <c r="BB15" i="15"/>
  <c r="BA15" i="15"/>
  <c r="AZ15" i="15"/>
  <c r="AY15" i="15"/>
  <c r="AX15" i="15"/>
  <c r="BM14" i="15"/>
  <c r="BL14" i="15"/>
  <c r="BK14" i="15"/>
  <c r="BJ14" i="15"/>
  <c r="BI14" i="15"/>
  <c r="BH14" i="15"/>
  <c r="BG14" i="15"/>
  <c r="BF14" i="15"/>
  <c r="BE14" i="15"/>
  <c r="BD14" i="15"/>
  <c r="BC14" i="15"/>
  <c r="BB14" i="15"/>
  <c r="BA14" i="15"/>
  <c r="AZ14" i="15"/>
  <c r="AY14" i="15"/>
  <c r="AX14" i="15"/>
  <c r="BM13" i="15"/>
  <c r="BL13" i="15"/>
  <c r="BK13" i="15"/>
  <c r="BJ13" i="15"/>
  <c r="BI13" i="15"/>
  <c r="BH13" i="15"/>
  <c r="BG13" i="15"/>
  <c r="BF13" i="15"/>
  <c r="BE13" i="15"/>
  <c r="BD13" i="15"/>
  <c r="BC13" i="15"/>
  <c r="BB13" i="15"/>
  <c r="BA13" i="15"/>
  <c r="AZ13" i="15"/>
  <c r="AY13" i="15"/>
  <c r="AX13" i="15"/>
  <c r="BM12" i="15"/>
  <c r="BL12" i="15"/>
  <c r="BK12" i="15"/>
  <c r="BJ12" i="15"/>
  <c r="BI12" i="15"/>
  <c r="BH12" i="15"/>
  <c r="BG12" i="15"/>
  <c r="BF12" i="15"/>
  <c r="BE12" i="15"/>
  <c r="BD12" i="15"/>
  <c r="BC12" i="15"/>
  <c r="BB12" i="15"/>
  <c r="BA12" i="15"/>
  <c r="AZ12" i="15"/>
  <c r="AY12" i="15"/>
  <c r="AX12" i="15"/>
  <c r="BM11" i="15"/>
  <c r="BL11" i="15"/>
  <c r="BK11" i="15"/>
  <c r="BJ11" i="15"/>
  <c r="BI11" i="15"/>
  <c r="BH11" i="15"/>
  <c r="BG11" i="15"/>
  <c r="BF11" i="15"/>
  <c r="BE11" i="15"/>
  <c r="BD11" i="15"/>
  <c r="BC11" i="15"/>
  <c r="BB11" i="15"/>
  <c r="BA11" i="15"/>
  <c r="AZ11" i="15"/>
  <c r="AY11" i="15"/>
  <c r="AX11" i="15"/>
  <c r="BM10" i="15"/>
  <c r="BL10" i="15"/>
  <c r="BK10" i="15"/>
  <c r="BJ10" i="15"/>
  <c r="BI10" i="15"/>
  <c r="BH10" i="15"/>
  <c r="BG10" i="15"/>
  <c r="BF10" i="15"/>
  <c r="BE10" i="15"/>
  <c r="BD10" i="15"/>
  <c r="BC10" i="15"/>
  <c r="BB10" i="15"/>
  <c r="BA10" i="15"/>
  <c r="AZ10" i="15"/>
  <c r="AY10" i="15"/>
  <c r="AX10" i="15"/>
  <c r="BM9" i="15"/>
  <c r="BL9" i="15"/>
  <c r="BK9" i="15"/>
  <c r="BJ9" i="15"/>
  <c r="BI9" i="15"/>
  <c r="BH9" i="15"/>
  <c r="BG9" i="15"/>
  <c r="BF9" i="15"/>
  <c r="BE9" i="15"/>
  <c r="BD9" i="15"/>
  <c r="BC9" i="15"/>
  <c r="BB9" i="15"/>
  <c r="BA9" i="15"/>
  <c r="AZ9" i="15"/>
  <c r="AY9" i="15"/>
  <c r="AX9" i="15"/>
  <c r="BM8" i="15"/>
  <c r="BL8" i="15"/>
  <c r="BK8" i="15"/>
  <c r="BJ8" i="15"/>
  <c r="BI8" i="15"/>
  <c r="BH8" i="15"/>
  <c r="BG8" i="15"/>
  <c r="BF8" i="15"/>
  <c r="BE8" i="15"/>
  <c r="BD8" i="15"/>
  <c r="BC8" i="15"/>
  <c r="BB8" i="15"/>
  <c r="BA8" i="15"/>
  <c r="AZ8" i="15"/>
  <c r="AY8" i="15"/>
  <c r="AX8" i="15"/>
  <c r="BM7" i="15"/>
  <c r="BL7" i="15"/>
  <c r="BK7" i="15"/>
  <c r="BJ7" i="15"/>
  <c r="BI7" i="15"/>
  <c r="BH7" i="15"/>
  <c r="BG7" i="15"/>
  <c r="BF7" i="15"/>
  <c r="BE7" i="15"/>
  <c r="BD7" i="15"/>
  <c r="BC7" i="15"/>
  <c r="BB7" i="15"/>
  <c r="BA7" i="15"/>
  <c r="AZ7" i="15"/>
  <c r="AY7" i="15"/>
  <c r="AX7" i="15"/>
  <c r="BM6" i="15"/>
  <c r="BL6" i="15"/>
  <c r="BK6" i="15"/>
  <c r="BJ6" i="15"/>
  <c r="BI6" i="15"/>
  <c r="BH6" i="15"/>
  <c r="BG6" i="15"/>
  <c r="BF6" i="15"/>
  <c r="BE6" i="15"/>
  <c r="BD6" i="15"/>
  <c r="BC6" i="15"/>
  <c r="BB6" i="15"/>
  <c r="BA6" i="15"/>
  <c r="AZ6" i="15"/>
  <c r="AY6" i="15"/>
  <c r="AX6" i="15"/>
  <c r="BM5" i="15"/>
  <c r="BL5" i="15"/>
  <c r="BK5" i="15"/>
  <c r="BJ5" i="15"/>
  <c r="BI5" i="15"/>
  <c r="BH5" i="15"/>
  <c r="BG5" i="15"/>
  <c r="BF5" i="15"/>
  <c r="BE5" i="15"/>
  <c r="BD5" i="15"/>
  <c r="BC5" i="15"/>
  <c r="BB5" i="15"/>
  <c r="BA5" i="15"/>
  <c r="AZ5" i="15"/>
  <c r="AY5" i="15"/>
  <c r="AX5" i="15"/>
  <c r="BM4" i="15"/>
  <c r="BL4" i="15"/>
  <c r="BK4" i="15"/>
  <c r="BJ4" i="15"/>
  <c r="BI4" i="15"/>
  <c r="BH4" i="15"/>
  <c r="BG4" i="15"/>
  <c r="BF4" i="15"/>
  <c r="BE4" i="15"/>
  <c r="BD4" i="15"/>
  <c r="BC4" i="15"/>
  <c r="BB4" i="15"/>
  <c r="BA4" i="15"/>
  <c r="AZ4" i="15"/>
  <c r="AY4" i="15"/>
  <c r="AX4" i="15"/>
  <c r="BM3" i="15"/>
  <c r="BL3" i="15"/>
  <c r="BK3" i="15"/>
  <c r="BJ3" i="15"/>
  <c r="BI3" i="15"/>
  <c r="BH3" i="15"/>
  <c r="BG3" i="15"/>
  <c r="BF3" i="15"/>
  <c r="BE3" i="15"/>
  <c r="BD3" i="15"/>
  <c r="BC3" i="15"/>
  <c r="BB3" i="15"/>
  <c r="BA3" i="15"/>
  <c r="AZ3" i="15"/>
  <c r="AY3" i="15"/>
  <c r="AX3" i="15"/>
  <c r="R4" i="15"/>
  <c r="S4" i="15"/>
  <c r="T4" i="15"/>
  <c r="U4" i="15"/>
  <c r="V4" i="15"/>
  <c r="W4" i="15"/>
  <c r="X4" i="15"/>
  <c r="Y4" i="15"/>
  <c r="Z4" i="15"/>
  <c r="AA4" i="15"/>
  <c r="AB4" i="15"/>
  <c r="AC4" i="15"/>
  <c r="AD4" i="15"/>
  <c r="AE4" i="15"/>
  <c r="AF4" i="15"/>
  <c r="AG4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AF5" i="15"/>
  <c r="AG5" i="15"/>
  <c r="R6" i="15"/>
  <c r="S6" i="15"/>
  <c r="T6" i="15"/>
  <c r="U6" i="15"/>
  <c r="V6" i="15"/>
  <c r="W6" i="15"/>
  <c r="X6" i="15"/>
  <c r="Y6" i="15"/>
  <c r="Z6" i="15"/>
  <c r="AA6" i="15"/>
  <c r="AB6" i="15"/>
  <c r="AC6" i="15"/>
  <c r="AD6" i="15"/>
  <c r="AE6" i="15"/>
  <c r="AF6" i="15"/>
  <c r="AG6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AG7" i="15"/>
  <c r="R8" i="15"/>
  <c r="S8" i="15"/>
  <c r="T8" i="15"/>
  <c r="U8" i="15"/>
  <c r="V8" i="15"/>
  <c r="W8" i="15"/>
  <c r="X8" i="15"/>
  <c r="Y8" i="15"/>
  <c r="Z8" i="15"/>
  <c r="AA8" i="15"/>
  <c r="AB8" i="15"/>
  <c r="AC8" i="15"/>
  <c r="AD8" i="15"/>
  <c r="AE8" i="15"/>
  <c r="AF8" i="15"/>
  <c r="AG8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AE9" i="15"/>
  <c r="AF9" i="15"/>
  <c r="AG9" i="15"/>
  <c r="R10" i="15"/>
  <c r="S10" i="15"/>
  <c r="T10" i="15"/>
  <c r="U10" i="15"/>
  <c r="V10" i="15"/>
  <c r="W10" i="15"/>
  <c r="X10" i="15"/>
  <c r="Y10" i="15"/>
  <c r="Z10" i="15"/>
  <c r="AA10" i="15"/>
  <c r="AB10" i="15"/>
  <c r="AC10" i="15"/>
  <c r="AD10" i="15"/>
  <c r="AE10" i="15"/>
  <c r="AF10" i="15"/>
  <c r="AG10" i="15"/>
  <c r="R11" i="15"/>
  <c r="S11" i="15"/>
  <c r="T11" i="15"/>
  <c r="U11" i="15"/>
  <c r="V11" i="15"/>
  <c r="W11" i="15"/>
  <c r="X11" i="15"/>
  <c r="Y11" i="15"/>
  <c r="Z11" i="15"/>
  <c r="AA11" i="15"/>
  <c r="AB11" i="15"/>
  <c r="AC11" i="15"/>
  <c r="AD11" i="15"/>
  <c r="AE11" i="15"/>
  <c r="AF11" i="15"/>
  <c r="AG11" i="15"/>
  <c r="R12" i="15"/>
  <c r="S12" i="15"/>
  <c r="T12" i="15"/>
  <c r="U12" i="15"/>
  <c r="V12" i="15"/>
  <c r="W12" i="15"/>
  <c r="X12" i="15"/>
  <c r="Y12" i="15"/>
  <c r="Z12" i="15"/>
  <c r="AA12" i="15"/>
  <c r="AB12" i="15"/>
  <c r="AC12" i="15"/>
  <c r="AD12" i="15"/>
  <c r="AE12" i="15"/>
  <c r="AF12" i="15"/>
  <c r="AG12" i="15"/>
  <c r="R13" i="15"/>
  <c r="S13" i="15"/>
  <c r="T13" i="15"/>
  <c r="U13" i="15"/>
  <c r="V13" i="15"/>
  <c r="W13" i="15"/>
  <c r="X13" i="15"/>
  <c r="Y13" i="15"/>
  <c r="Z13" i="15"/>
  <c r="AA13" i="15"/>
  <c r="AB13" i="15"/>
  <c r="AC13" i="15"/>
  <c r="AD13" i="15"/>
  <c r="AE13" i="15"/>
  <c r="AF13" i="15"/>
  <c r="AG13" i="15"/>
  <c r="R14" i="15"/>
  <c r="S14" i="15"/>
  <c r="T14" i="15"/>
  <c r="U14" i="15"/>
  <c r="V14" i="15"/>
  <c r="W14" i="15"/>
  <c r="X14" i="15"/>
  <c r="Y14" i="15"/>
  <c r="Z14" i="15"/>
  <c r="AA14" i="15"/>
  <c r="AB14" i="15"/>
  <c r="AC14" i="15"/>
  <c r="AD14" i="15"/>
  <c r="AE14" i="15"/>
  <c r="AF14" i="15"/>
  <c r="AG14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R16" i="15"/>
  <c r="S16" i="15"/>
  <c r="T16" i="15"/>
  <c r="U16" i="15"/>
  <c r="V16" i="15"/>
  <c r="W16" i="15"/>
  <c r="X16" i="15"/>
  <c r="Y16" i="15"/>
  <c r="Z16" i="15"/>
  <c r="AA16" i="15"/>
  <c r="AB16" i="15"/>
  <c r="AC16" i="15"/>
  <c r="AD16" i="15"/>
  <c r="AE16" i="15"/>
  <c r="AF16" i="15"/>
  <c r="AG16" i="15"/>
  <c r="R17" i="15"/>
  <c r="S17" i="15"/>
  <c r="T17" i="15"/>
  <c r="U17" i="15"/>
  <c r="V17" i="15"/>
  <c r="W17" i="15"/>
  <c r="X17" i="15"/>
  <c r="Y17" i="15"/>
  <c r="Z17" i="15"/>
  <c r="AA17" i="15"/>
  <c r="AB17" i="15"/>
  <c r="AC17" i="15"/>
  <c r="AD17" i="15"/>
  <c r="AE17" i="15"/>
  <c r="AF17" i="15"/>
  <c r="AG17" i="15"/>
  <c r="R18" i="15"/>
  <c r="S18" i="15"/>
  <c r="T18" i="15"/>
  <c r="U18" i="15"/>
  <c r="V18" i="15"/>
  <c r="W18" i="15"/>
  <c r="X18" i="15"/>
  <c r="Y18" i="15"/>
  <c r="Z18" i="15"/>
  <c r="AA18" i="15"/>
  <c r="AB18" i="15"/>
  <c r="AC18" i="15"/>
  <c r="AD18" i="15"/>
  <c r="AE18" i="15"/>
  <c r="AF18" i="15"/>
  <c r="AG18" i="15"/>
  <c r="R19" i="15"/>
  <c r="S19" i="15"/>
  <c r="T19" i="15"/>
  <c r="U19" i="15"/>
  <c r="V19" i="15"/>
  <c r="W19" i="15"/>
  <c r="X19" i="15"/>
  <c r="Y19" i="15"/>
  <c r="Z19" i="15"/>
  <c r="AA19" i="15"/>
  <c r="AB19" i="15"/>
  <c r="AC19" i="15"/>
  <c r="AD19" i="15"/>
  <c r="AE19" i="15"/>
  <c r="AF19" i="15"/>
  <c r="AG19" i="15"/>
  <c r="R20" i="15"/>
  <c r="S20" i="15"/>
  <c r="T20" i="15"/>
  <c r="U20" i="15"/>
  <c r="V20" i="15"/>
  <c r="W20" i="15"/>
  <c r="X20" i="15"/>
  <c r="Y20" i="15"/>
  <c r="Z20" i="15"/>
  <c r="AA20" i="15"/>
  <c r="AB20" i="15"/>
  <c r="AC20" i="15"/>
  <c r="AD20" i="15"/>
  <c r="AE20" i="15"/>
  <c r="AF20" i="15"/>
  <c r="AG20" i="15"/>
  <c r="R21" i="15"/>
  <c r="S21" i="15"/>
  <c r="T21" i="15"/>
  <c r="U21" i="15"/>
  <c r="V21" i="15"/>
  <c r="W21" i="15"/>
  <c r="X21" i="15"/>
  <c r="Y21" i="15"/>
  <c r="Z21" i="15"/>
  <c r="AA21" i="15"/>
  <c r="AB21" i="15"/>
  <c r="AC21" i="15"/>
  <c r="AD21" i="15"/>
  <c r="AE21" i="15"/>
  <c r="AF21" i="15"/>
  <c r="AG21" i="15"/>
  <c r="R22" i="15"/>
  <c r="S22" i="15"/>
  <c r="T22" i="15"/>
  <c r="U22" i="15"/>
  <c r="V22" i="15"/>
  <c r="W22" i="15"/>
  <c r="X22" i="15"/>
  <c r="Y22" i="15"/>
  <c r="Z22" i="15"/>
  <c r="AA22" i="15"/>
  <c r="AB22" i="15"/>
  <c r="AC22" i="15"/>
  <c r="AD22" i="15"/>
  <c r="AE22" i="15"/>
  <c r="AF22" i="15"/>
  <c r="AG22" i="15"/>
  <c r="R23" i="15"/>
  <c r="S23" i="15"/>
  <c r="T23" i="15"/>
  <c r="U23" i="15"/>
  <c r="V23" i="15"/>
  <c r="W23" i="15"/>
  <c r="X23" i="15"/>
  <c r="Y23" i="15"/>
  <c r="Z23" i="15"/>
  <c r="AA23" i="15"/>
  <c r="AB23" i="15"/>
  <c r="AC23" i="15"/>
  <c r="AD23" i="15"/>
  <c r="AE23" i="15"/>
  <c r="AF23" i="15"/>
  <c r="AG23" i="15"/>
  <c r="R24" i="15"/>
  <c r="S24" i="15"/>
  <c r="T24" i="15"/>
  <c r="U24" i="15"/>
  <c r="V24" i="15"/>
  <c r="W24" i="15"/>
  <c r="X24" i="15"/>
  <c r="Y24" i="15"/>
  <c r="Z24" i="15"/>
  <c r="AA24" i="15"/>
  <c r="AB24" i="15"/>
  <c r="AC24" i="15"/>
  <c r="AD24" i="15"/>
  <c r="AE24" i="15"/>
  <c r="AF24" i="15"/>
  <c r="AG24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D25" i="15"/>
  <c r="AE25" i="15"/>
  <c r="AF25" i="15"/>
  <c r="AG25" i="15"/>
  <c r="R26" i="15"/>
  <c r="S26" i="15"/>
  <c r="T26" i="15"/>
  <c r="U26" i="15"/>
  <c r="V26" i="15"/>
  <c r="W26" i="15"/>
  <c r="X26" i="15"/>
  <c r="Y26" i="15"/>
  <c r="Z26" i="15"/>
  <c r="AA26" i="15"/>
  <c r="AB26" i="15"/>
  <c r="AC26" i="15"/>
  <c r="AD26" i="15"/>
  <c r="AE26" i="15"/>
  <c r="AF26" i="15"/>
  <c r="AG26" i="15"/>
  <c r="R27" i="15"/>
  <c r="S27" i="15"/>
  <c r="T27" i="15"/>
  <c r="U27" i="15"/>
  <c r="V27" i="15"/>
  <c r="W27" i="15"/>
  <c r="X27" i="15"/>
  <c r="Y27" i="15"/>
  <c r="Z27" i="15"/>
  <c r="AA27" i="15"/>
  <c r="AB27" i="15"/>
  <c r="AC27" i="15"/>
  <c r="AD27" i="15"/>
  <c r="AE27" i="15"/>
  <c r="AF27" i="15"/>
  <c r="AG27" i="15"/>
  <c r="R28" i="15"/>
  <c r="S28" i="15"/>
  <c r="T28" i="15"/>
  <c r="U28" i="15"/>
  <c r="V28" i="15"/>
  <c r="W28" i="15"/>
  <c r="X28" i="15"/>
  <c r="Y28" i="15"/>
  <c r="Z28" i="15"/>
  <c r="AA28" i="15"/>
  <c r="AB28" i="15"/>
  <c r="AC28" i="15"/>
  <c r="AD28" i="15"/>
  <c r="AE28" i="15"/>
  <c r="AF28" i="15"/>
  <c r="AG28" i="15"/>
  <c r="R29" i="15"/>
  <c r="S29" i="15"/>
  <c r="T29" i="15"/>
  <c r="U29" i="15"/>
  <c r="V29" i="15"/>
  <c r="W29" i="15"/>
  <c r="X29" i="15"/>
  <c r="Y29" i="15"/>
  <c r="Z29" i="15"/>
  <c r="AA29" i="15"/>
  <c r="AB29" i="15"/>
  <c r="AC29" i="15"/>
  <c r="AD29" i="15"/>
  <c r="AE29" i="15"/>
  <c r="AF29" i="15"/>
  <c r="AG29" i="15"/>
  <c r="R30" i="15"/>
  <c r="S30" i="15"/>
  <c r="T30" i="15"/>
  <c r="U30" i="15"/>
  <c r="V30" i="15"/>
  <c r="W30" i="15"/>
  <c r="X30" i="15"/>
  <c r="Y30" i="15"/>
  <c r="Z30" i="15"/>
  <c r="AA30" i="15"/>
  <c r="AB30" i="15"/>
  <c r="AC30" i="15"/>
  <c r="AD30" i="15"/>
  <c r="AE30" i="15"/>
  <c r="AF30" i="15"/>
  <c r="AG30" i="15"/>
  <c r="R31" i="15"/>
  <c r="S31" i="15"/>
  <c r="T31" i="15"/>
  <c r="U31" i="15"/>
  <c r="V31" i="15"/>
  <c r="W31" i="15"/>
  <c r="X31" i="15"/>
  <c r="Y31" i="15"/>
  <c r="Z31" i="15"/>
  <c r="AA31" i="15"/>
  <c r="AB31" i="15"/>
  <c r="AC31" i="15"/>
  <c r="AD31" i="15"/>
  <c r="AE31" i="15"/>
  <c r="AF31" i="15"/>
  <c r="AG31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AE32" i="15"/>
  <c r="AF32" i="15"/>
  <c r="AG32" i="15"/>
  <c r="R33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AE33" i="15"/>
  <c r="AF33" i="15"/>
  <c r="AG33" i="15"/>
  <c r="R34" i="15"/>
  <c r="S34" i="15"/>
  <c r="T34" i="15"/>
  <c r="U34" i="15"/>
  <c r="V34" i="15"/>
  <c r="W34" i="15"/>
  <c r="X34" i="15"/>
  <c r="Y34" i="15"/>
  <c r="Z34" i="15"/>
  <c r="AA34" i="15"/>
  <c r="AB34" i="15"/>
  <c r="AC34" i="15"/>
  <c r="AD34" i="15"/>
  <c r="AE34" i="15"/>
  <c r="AF34" i="15"/>
  <c r="AG34" i="15"/>
  <c r="R35" i="15"/>
  <c r="S35" i="15"/>
  <c r="T35" i="15"/>
  <c r="U35" i="15"/>
  <c r="V35" i="15"/>
  <c r="W35" i="15"/>
  <c r="X35" i="15"/>
  <c r="Y35" i="15"/>
  <c r="Z35" i="15"/>
  <c r="AA35" i="15"/>
  <c r="AB35" i="15"/>
  <c r="AC35" i="15"/>
  <c r="AD35" i="15"/>
  <c r="AE35" i="15"/>
  <c r="AF35" i="15"/>
  <c r="AG35" i="15"/>
  <c r="R36" i="15"/>
  <c r="S36" i="15"/>
  <c r="T36" i="15"/>
  <c r="U36" i="15"/>
  <c r="V36" i="15"/>
  <c r="W36" i="15"/>
  <c r="X36" i="15"/>
  <c r="Y36" i="15"/>
  <c r="Z36" i="15"/>
  <c r="AA36" i="15"/>
  <c r="AB36" i="15"/>
  <c r="AC36" i="15"/>
  <c r="AD36" i="15"/>
  <c r="AE36" i="15"/>
  <c r="AF36" i="15"/>
  <c r="AG36" i="15"/>
  <c r="S3" i="15"/>
  <c r="T3" i="15"/>
  <c r="U3" i="15"/>
  <c r="V3" i="15"/>
  <c r="W3" i="15"/>
  <c r="X3" i="15"/>
  <c r="Y3" i="15"/>
  <c r="Z3" i="15"/>
  <c r="AA3" i="15"/>
  <c r="AB3" i="15"/>
  <c r="AC3" i="15"/>
  <c r="AD3" i="15"/>
  <c r="AE3" i="15"/>
  <c r="AF3" i="15"/>
  <c r="AG3" i="15"/>
  <c r="R3" i="15"/>
  <c r="AX1" i="15"/>
  <c r="R1" i="15"/>
  <c r="AJ37" i="16"/>
  <c r="AI37" i="16"/>
  <c r="AH37" i="16"/>
  <c r="AG37" i="16"/>
  <c r="AF37" i="16"/>
  <c r="AE37" i="16"/>
  <c r="AD37" i="16"/>
  <c r="AC37" i="16"/>
  <c r="AB37" i="16"/>
  <c r="AA37" i="16"/>
  <c r="Z37" i="16"/>
  <c r="Y37" i="16"/>
  <c r="X37" i="16"/>
  <c r="W37" i="16"/>
  <c r="V37" i="16"/>
  <c r="U37" i="16"/>
  <c r="AJ2" i="16"/>
  <c r="AI2" i="16"/>
  <c r="AH2" i="16"/>
  <c r="AG2" i="16"/>
  <c r="AF2" i="16"/>
  <c r="AE2" i="16"/>
  <c r="AD2" i="16"/>
  <c r="AC2" i="16"/>
  <c r="AB2" i="16"/>
  <c r="AA2" i="16"/>
  <c r="Z2" i="16"/>
  <c r="Y2" i="16"/>
  <c r="X2" i="16"/>
  <c r="W2" i="16"/>
  <c r="V2" i="16"/>
  <c r="U2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" i="16"/>
  <c r="AJ3" i="16"/>
  <c r="AI3" i="16"/>
  <c r="AH3" i="16"/>
  <c r="AG3" i="16"/>
  <c r="AF3" i="16"/>
  <c r="AE3" i="16"/>
  <c r="AD3" i="16"/>
  <c r="AC3" i="16"/>
  <c r="AB3" i="16"/>
  <c r="AA3" i="16"/>
  <c r="Z3" i="16"/>
  <c r="Y3" i="16"/>
  <c r="X3" i="16"/>
  <c r="W3" i="16"/>
  <c r="V3" i="16"/>
  <c r="U3" i="16"/>
  <c r="AJ36" i="16"/>
  <c r="AI36" i="16"/>
  <c r="AH36" i="16"/>
  <c r="AG36" i="16"/>
  <c r="AF36" i="16"/>
  <c r="AE36" i="16"/>
  <c r="AD36" i="16"/>
  <c r="AC36" i="16"/>
  <c r="AB36" i="16"/>
  <c r="AA36" i="16"/>
  <c r="Z36" i="16"/>
  <c r="Y36" i="16"/>
  <c r="X36" i="16"/>
  <c r="W36" i="16"/>
  <c r="V36" i="16"/>
  <c r="U36" i="16"/>
  <c r="AJ35" i="16"/>
  <c r="AI35" i="16"/>
  <c r="AH35" i="16"/>
  <c r="AG35" i="16"/>
  <c r="AF35" i="16"/>
  <c r="AE35" i="16"/>
  <c r="AD35" i="16"/>
  <c r="AC35" i="16"/>
  <c r="AB35" i="16"/>
  <c r="AA35" i="16"/>
  <c r="Z35" i="16"/>
  <c r="Y35" i="16"/>
  <c r="X35" i="16"/>
  <c r="W35" i="16"/>
  <c r="V35" i="16"/>
  <c r="U35" i="16"/>
  <c r="AJ34" i="16"/>
  <c r="AI34" i="16"/>
  <c r="AH34" i="16"/>
  <c r="AG34" i="16"/>
  <c r="AF34" i="16"/>
  <c r="AE34" i="16"/>
  <c r="AD34" i="16"/>
  <c r="AC34" i="16"/>
  <c r="AB34" i="16"/>
  <c r="AA34" i="16"/>
  <c r="Z34" i="16"/>
  <c r="Y34" i="16"/>
  <c r="X34" i="16"/>
  <c r="W34" i="16"/>
  <c r="V34" i="16"/>
  <c r="U34" i="16"/>
  <c r="AJ33" i="16"/>
  <c r="AI33" i="16"/>
  <c r="AH33" i="16"/>
  <c r="AG33" i="16"/>
  <c r="AF33" i="16"/>
  <c r="AE33" i="16"/>
  <c r="AD33" i="16"/>
  <c r="AC33" i="16"/>
  <c r="AB33" i="16"/>
  <c r="AA33" i="16"/>
  <c r="Z33" i="16"/>
  <c r="Y33" i="16"/>
  <c r="X33" i="16"/>
  <c r="W33" i="16"/>
  <c r="V33" i="16"/>
  <c r="U33" i="16"/>
  <c r="AJ32" i="16"/>
  <c r="AI32" i="16"/>
  <c r="AH32" i="16"/>
  <c r="AG32" i="16"/>
  <c r="AF32" i="16"/>
  <c r="AE32" i="16"/>
  <c r="AD32" i="16"/>
  <c r="AC32" i="16"/>
  <c r="AB32" i="16"/>
  <c r="AA32" i="16"/>
  <c r="Z32" i="16"/>
  <c r="Y32" i="16"/>
  <c r="X32" i="16"/>
  <c r="W32" i="16"/>
  <c r="V32" i="16"/>
  <c r="U32" i="16"/>
  <c r="AJ31" i="16"/>
  <c r="AI31" i="16"/>
  <c r="AH31" i="16"/>
  <c r="AG31" i="16"/>
  <c r="AF31" i="16"/>
  <c r="AE31" i="16"/>
  <c r="AD31" i="16"/>
  <c r="AC31" i="16"/>
  <c r="AB31" i="16"/>
  <c r="AA31" i="16"/>
  <c r="Z31" i="16"/>
  <c r="Y31" i="16"/>
  <c r="X31" i="16"/>
  <c r="W31" i="16"/>
  <c r="V31" i="16"/>
  <c r="U31" i="16"/>
  <c r="AJ30" i="16"/>
  <c r="AI30" i="16"/>
  <c r="AH30" i="16"/>
  <c r="AG30" i="16"/>
  <c r="AF30" i="16"/>
  <c r="AE30" i="16"/>
  <c r="AD30" i="16"/>
  <c r="AC30" i="16"/>
  <c r="AB30" i="16"/>
  <c r="AA30" i="16"/>
  <c r="Z30" i="16"/>
  <c r="Y30" i="16"/>
  <c r="X30" i="16"/>
  <c r="W30" i="16"/>
  <c r="V30" i="16"/>
  <c r="U30" i="16"/>
  <c r="AJ29" i="16"/>
  <c r="AI29" i="16"/>
  <c r="AH29" i="16"/>
  <c r="AG29" i="16"/>
  <c r="AF29" i="16"/>
  <c r="AE29" i="16"/>
  <c r="AD29" i="16"/>
  <c r="AC29" i="16"/>
  <c r="AB29" i="16"/>
  <c r="AA29" i="16"/>
  <c r="Z29" i="16"/>
  <c r="Y29" i="16"/>
  <c r="X29" i="16"/>
  <c r="W29" i="16"/>
  <c r="V29" i="16"/>
  <c r="U29" i="16"/>
  <c r="AJ28" i="16"/>
  <c r="AI28" i="16"/>
  <c r="AH28" i="16"/>
  <c r="AG28" i="16"/>
  <c r="AF28" i="16"/>
  <c r="AE28" i="16"/>
  <c r="AD28" i="16"/>
  <c r="AC28" i="16"/>
  <c r="AB28" i="16"/>
  <c r="AA28" i="16"/>
  <c r="Z28" i="16"/>
  <c r="Y28" i="16"/>
  <c r="X28" i="16"/>
  <c r="W28" i="16"/>
  <c r="V28" i="16"/>
  <c r="U28" i="16"/>
  <c r="AJ27" i="16"/>
  <c r="AI27" i="16"/>
  <c r="AH27" i="16"/>
  <c r="AG27" i="16"/>
  <c r="AF27" i="16"/>
  <c r="AE27" i="16"/>
  <c r="AD27" i="16"/>
  <c r="AC27" i="16"/>
  <c r="AB27" i="16"/>
  <c r="AA27" i="16"/>
  <c r="Z27" i="16"/>
  <c r="Y27" i="16"/>
  <c r="X27" i="16"/>
  <c r="W27" i="16"/>
  <c r="V27" i="16"/>
  <c r="U27" i="16"/>
  <c r="AJ26" i="16"/>
  <c r="AI26" i="16"/>
  <c r="AH26" i="16"/>
  <c r="AG26" i="16"/>
  <c r="AF26" i="16"/>
  <c r="AE26" i="16"/>
  <c r="AD26" i="16"/>
  <c r="AC26" i="16"/>
  <c r="AB26" i="16"/>
  <c r="AA26" i="16"/>
  <c r="Z26" i="16"/>
  <c r="Y26" i="16"/>
  <c r="X26" i="16"/>
  <c r="W26" i="16"/>
  <c r="V26" i="16"/>
  <c r="U26" i="16"/>
  <c r="AJ25" i="16"/>
  <c r="AI25" i="16"/>
  <c r="AH25" i="16"/>
  <c r="AG25" i="16"/>
  <c r="AF25" i="16"/>
  <c r="AE25" i="16"/>
  <c r="AD25" i="16"/>
  <c r="AC25" i="16"/>
  <c r="AB25" i="16"/>
  <c r="AA25" i="16"/>
  <c r="Z25" i="16"/>
  <c r="Y25" i="16"/>
  <c r="X25" i="16"/>
  <c r="W25" i="16"/>
  <c r="V25" i="16"/>
  <c r="U25" i="16"/>
  <c r="AJ24" i="16"/>
  <c r="AI24" i="16"/>
  <c r="AH24" i="16"/>
  <c r="AG24" i="16"/>
  <c r="AF24" i="16"/>
  <c r="AE24" i="16"/>
  <c r="AD24" i="16"/>
  <c r="AC24" i="16"/>
  <c r="AB24" i="16"/>
  <c r="AA24" i="16"/>
  <c r="Z24" i="16"/>
  <c r="Y24" i="16"/>
  <c r="X24" i="16"/>
  <c r="W24" i="16"/>
  <c r="V24" i="16"/>
  <c r="U24" i="16"/>
  <c r="AJ23" i="16"/>
  <c r="AI23" i="16"/>
  <c r="AH23" i="16"/>
  <c r="AG23" i="16"/>
  <c r="AF23" i="16"/>
  <c r="AE23" i="16"/>
  <c r="AD23" i="16"/>
  <c r="AC23" i="16"/>
  <c r="AB23" i="16"/>
  <c r="AA23" i="16"/>
  <c r="Z23" i="16"/>
  <c r="Y23" i="16"/>
  <c r="X23" i="16"/>
  <c r="W23" i="16"/>
  <c r="V23" i="16"/>
  <c r="U23" i="16"/>
  <c r="AJ22" i="16"/>
  <c r="AI22" i="16"/>
  <c r="AH22" i="16"/>
  <c r="AG22" i="16"/>
  <c r="AF22" i="16"/>
  <c r="AE22" i="16"/>
  <c r="AD22" i="16"/>
  <c r="AC22" i="16"/>
  <c r="AB22" i="16"/>
  <c r="AA22" i="16"/>
  <c r="Z22" i="16"/>
  <c r="Y22" i="16"/>
  <c r="X22" i="16"/>
  <c r="W22" i="16"/>
  <c r="V22" i="16"/>
  <c r="U22" i="16"/>
  <c r="AJ21" i="16"/>
  <c r="AI21" i="16"/>
  <c r="AH21" i="16"/>
  <c r="AG21" i="16"/>
  <c r="AF21" i="16"/>
  <c r="AE21" i="16"/>
  <c r="AD21" i="16"/>
  <c r="AC21" i="16"/>
  <c r="AB21" i="16"/>
  <c r="AA21" i="16"/>
  <c r="Z21" i="16"/>
  <c r="Y21" i="16"/>
  <c r="X21" i="16"/>
  <c r="W21" i="16"/>
  <c r="V21" i="16"/>
  <c r="U21" i="16"/>
  <c r="AJ20" i="16"/>
  <c r="AI20" i="16"/>
  <c r="AH20" i="16"/>
  <c r="AG20" i="16"/>
  <c r="AF20" i="16"/>
  <c r="AE20" i="16"/>
  <c r="AD20" i="16"/>
  <c r="AC20" i="16"/>
  <c r="AB20" i="16"/>
  <c r="AA20" i="16"/>
  <c r="Z20" i="16"/>
  <c r="Y20" i="16"/>
  <c r="X20" i="16"/>
  <c r="W20" i="16"/>
  <c r="V20" i="16"/>
  <c r="U20" i="16"/>
  <c r="AJ19" i="16"/>
  <c r="AI19" i="16"/>
  <c r="AH19" i="16"/>
  <c r="AG19" i="16"/>
  <c r="AF19" i="16"/>
  <c r="AE19" i="16"/>
  <c r="AD19" i="16"/>
  <c r="AC19" i="16"/>
  <c r="AB19" i="16"/>
  <c r="AA19" i="16"/>
  <c r="Z19" i="16"/>
  <c r="Y19" i="16"/>
  <c r="X19" i="16"/>
  <c r="W19" i="16"/>
  <c r="V19" i="16"/>
  <c r="U19" i="16"/>
  <c r="AJ18" i="16"/>
  <c r="AI18" i="16"/>
  <c r="AH18" i="16"/>
  <c r="AG18" i="16"/>
  <c r="AF18" i="16"/>
  <c r="AE18" i="16"/>
  <c r="AD18" i="16"/>
  <c r="AC18" i="16"/>
  <c r="AB18" i="16"/>
  <c r="AA18" i="16"/>
  <c r="Z18" i="16"/>
  <c r="Y18" i="16"/>
  <c r="X18" i="16"/>
  <c r="W18" i="16"/>
  <c r="V18" i="16"/>
  <c r="U18" i="16"/>
  <c r="AJ17" i="16"/>
  <c r="AI17" i="16"/>
  <c r="AH17" i="16"/>
  <c r="AG17" i="16"/>
  <c r="AF17" i="16"/>
  <c r="AE17" i="16"/>
  <c r="AD17" i="16"/>
  <c r="AC17" i="16"/>
  <c r="AB17" i="16"/>
  <c r="AA17" i="16"/>
  <c r="Z17" i="16"/>
  <c r="Y17" i="16"/>
  <c r="X17" i="16"/>
  <c r="W17" i="16"/>
  <c r="V17" i="16"/>
  <c r="U17" i="16"/>
  <c r="AJ16" i="16"/>
  <c r="AI16" i="16"/>
  <c r="AH16" i="16"/>
  <c r="AG16" i="16"/>
  <c r="AF16" i="16"/>
  <c r="AE16" i="16"/>
  <c r="AD16" i="16"/>
  <c r="AC16" i="16"/>
  <c r="AB16" i="16"/>
  <c r="AA16" i="16"/>
  <c r="Z16" i="16"/>
  <c r="Y16" i="16"/>
  <c r="X16" i="16"/>
  <c r="W16" i="16"/>
  <c r="V16" i="16"/>
  <c r="U16" i="16"/>
  <c r="AJ15" i="16"/>
  <c r="AI15" i="16"/>
  <c r="AH15" i="16"/>
  <c r="AG15" i="16"/>
  <c r="AF15" i="16"/>
  <c r="AE15" i="16"/>
  <c r="AD15" i="16"/>
  <c r="AC15" i="16"/>
  <c r="AB15" i="16"/>
  <c r="AA15" i="16"/>
  <c r="Z15" i="16"/>
  <c r="Y15" i="16"/>
  <c r="X15" i="16"/>
  <c r="W15" i="16"/>
  <c r="V15" i="16"/>
  <c r="U15" i="16"/>
  <c r="AJ14" i="16"/>
  <c r="AI14" i="16"/>
  <c r="AH14" i="16"/>
  <c r="AG14" i="16"/>
  <c r="AF14" i="16"/>
  <c r="AE14" i="16"/>
  <c r="AD14" i="16"/>
  <c r="AC14" i="16"/>
  <c r="AB14" i="16"/>
  <c r="AA14" i="16"/>
  <c r="Z14" i="16"/>
  <c r="Y14" i="16"/>
  <c r="X14" i="16"/>
  <c r="W14" i="16"/>
  <c r="V14" i="16"/>
  <c r="U14" i="16"/>
  <c r="AJ13" i="16"/>
  <c r="AI13" i="16"/>
  <c r="AH13" i="16"/>
  <c r="AG13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AJ12" i="16"/>
  <c r="AI12" i="16"/>
  <c r="AH12" i="16"/>
  <c r="AG12" i="16"/>
  <c r="AF12" i="16"/>
  <c r="AE12" i="16"/>
  <c r="AD12" i="16"/>
  <c r="AC12" i="16"/>
  <c r="AB12" i="16"/>
  <c r="AA12" i="16"/>
  <c r="Z12" i="16"/>
  <c r="Y12" i="16"/>
  <c r="X12" i="16"/>
  <c r="W12" i="16"/>
  <c r="V12" i="16"/>
  <c r="U12" i="16"/>
  <c r="AJ11" i="16"/>
  <c r="AI11" i="16"/>
  <c r="AH11" i="16"/>
  <c r="AG11" i="16"/>
  <c r="AF11" i="16"/>
  <c r="AE11" i="16"/>
  <c r="AD11" i="16"/>
  <c r="AC11" i="16"/>
  <c r="AB11" i="16"/>
  <c r="AA11" i="16"/>
  <c r="Z11" i="16"/>
  <c r="Y11" i="16"/>
  <c r="X11" i="16"/>
  <c r="W11" i="16"/>
  <c r="V11" i="16"/>
  <c r="U11" i="16"/>
  <c r="AJ10" i="16"/>
  <c r="AI10" i="16"/>
  <c r="AH10" i="16"/>
  <c r="AG10" i="16"/>
  <c r="AF10" i="16"/>
  <c r="AE10" i="16"/>
  <c r="AD10" i="16"/>
  <c r="AC10" i="16"/>
  <c r="AB10" i="16"/>
  <c r="AA10" i="16"/>
  <c r="Z10" i="16"/>
  <c r="Y10" i="16"/>
  <c r="X10" i="16"/>
  <c r="W10" i="16"/>
  <c r="V10" i="16"/>
  <c r="U10" i="16"/>
  <c r="AJ9" i="16"/>
  <c r="AI9" i="16"/>
  <c r="AH9" i="16"/>
  <c r="AG9" i="16"/>
  <c r="AF9" i="16"/>
  <c r="AE9" i="16"/>
  <c r="AD9" i="16"/>
  <c r="AC9" i="16"/>
  <c r="AB9" i="16"/>
  <c r="AA9" i="16"/>
  <c r="Z9" i="16"/>
  <c r="Y9" i="16"/>
  <c r="X9" i="16"/>
  <c r="W9" i="16"/>
  <c r="V9" i="16"/>
  <c r="U9" i="16"/>
  <c r="AJ8" i="16"/>
  <c r="AI8" i="16"/>
  <c r="AH8" i="16"/>
  <c r="AG8" i="16"/>
  <c r="AF8" i="16"/>
  <c r="AE8" i="16"/>
  <c r="AD8" i="16"/>
  <c r="AC8" i="16"/>
  <c r="AB8" i="16"/>
  <c r="AA8" i="16"/>
  <c r="Z8" i="16"/>
  <c r="Y8" i="16"/>
  <c r="X8" i="16"/>
  <c r="W8" i="16"/>
  <c r="V8" i="16"/>
  <c r="U8" i="16"/>
  <c r="AJ7" i="16"/>
  <c r="AI7" i="16"/>
  <c r="AH7" i="16"/>
  <c r="AG7" i="16"/>
  <c r="AF7" i="16"/>
  <c r="AE7" i="16"/>
  <c r="AD7" i="16"/>
  <c r="AC7" i="16"/>
  <c r="AB7" i="16"/>
  <c r="AA7" i="16"/>
  <c r="Z7" i="16"/>
  <c r="Y7" i="16"/>
  <c r="X7" i="16"/>
  <c r="W7" i="16"/>
  <c r="V7" i="16"/>
  <c r="U7" i="16"/>
  <c r="AJ6" i="16"/>
  <c r="AI6" i="16"/>
  <c r="AH6" i="16"/>
  <c r="AG6" i="16"/>
  <c r="AF6" i="16"/>
  <c r="AE6" i="16"/>
  <c r="AD6" i="16"/>
  <c r="AC6" i="16"/>
  <c r="AB6" i="16"/>
  <c r="AA6" i="16"/>
  <c r="Z6" i="16"/>
  <c r="Y6" i="16"/>
  <c r="X6" i="16"/>
  <c r="W6" i="16"/>
  <c r="V6" i="16"/>
  <c r="U6" i="16"/>
  <c r="AJ5" i="16"/>
  <c r="AI5" i="16"/>
  <c r="AH5" i="16"/>
  <c r="AG5" i="16"/>
  <c r="AF5" i="16"/>
  <c r="AE5" i="16"/>
  <c r="AD5" i="16"/>
  <c r="AC5" i="16"/>
  <c r="AB5" i="16"/>
  <c r="AA5" i="16"/>
  <c r="Z5" i="16"/>
  <c r="Y5" i="16"/>
  <c r="X5" i="16"/>
  <c r="W5" i="16"/>
  <c r="V5" i="16"/>
  <c r="U5" i="16"/>
  <c r="AJ4" i="16"/>
  <c r="AI4" i="16"/>
  <c r="AH4" i="16"/>
  <c r="AG4" i="16"/>
  <c r="AF4" i="16"/>
  <c r="AE4" i="16"/>
  <c r="AD4" i="16"/>
  <c r="AC4" i="16"/>
  <c r="AB4" i="16"/>
  <c r="AA4" i="16"/>
  <c r="Z4" i="16"/>
  <c r="Y4" i="16"/>
  <c r="X4" i="16"/>
  <c r="W4" i="16"/>
  <c r="V4" i="16"/>
  <c r="U4" i="16"/>
  <c r="H3" i="14" l="1"/>
  <c r="H4" i="14" s="1"/>
  <c r="G3" i="14"/>
  <c r="G4" i="14" s="1"/>
  <c r="F3" i="14"/>
  <c r="F4" i="14" s="1"/>
  <c r="E3" i="14"/>
  <c r="E4" i="14" s="1"/>
  <c r="D3" i="14"/>
  <c r="D4" i="14" s="1"/>
  <c r="C3" i="14"/>
  <c r="C4" i="14" s="1"/>
  <c r="B3" i="14"/>
  <c r="B4" i="14" s="1"/>
  <c r="E6" i="14" l="1"/>
  <c r="H6" i="14"/>
  <c r="B6" i="14"/>
  <c r="G6" i="14"/>
  <c r="C6" i="14"/>
  <c r="F6" i="14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3" i="3"/>
  <c r="D19" i="13" l="1"/>
  <c r="D20" i="13" s="1"/>
  <c r="C19" i="13"/>
  <c r="C20" i="13" s="1"/>
  <c r="E19" i="13"/>
  <c r="E20" i="13" s="1"/>
  <c r="D17" i="3" l="1"/>
  <c r="D5" i="3"/>
  <c r="D6" i="3"/>
  <c r="D7" i="3"/>
  <c r="D8" i="3"/>
  <c r="D9" i="3"/>
  <c r="D10" i="3"/>
  <c r="D11" i="3"/>
  <c r="D12" i="3"/>
  <c r="D13" i="3"/>
  <c r="D14" i="3"/>
  <c r="D15" i="3"/>
  <c r="D16" i="3"/>
  <c r="D4" i="3"/>
  <c r="D3" i="3"/>
  <c r="C1" i="3" l="1"/>
  <c r="B573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41" i="11"/>
  <c r="B540" i="11"/>
  <c r="B539" i="11"/>
  <c r="B538" i="11"/>
  <c r="B537" i="11"/>
  <c r="B536" i="11"/>
  <c r="B535" i="11"/>
  <c r="B534" i="11"/>
  <c r="B533" i="11"/>
  <c r="B532" i="11"/>
  <c r="B531" i="11"/>
  <c r="B530" i="11"/>
  <c r="B529" i="11"/>
  <c r="B528" i="11"/>
  <c r="B527" i="11"/>
  <c r="B526" i="11"/>
  <c r="B525" i="11"/>
  <c r="B524" i="11"/>
  <c r="B523" i="11"/>
  <c r="B522" i="11"/>
  <c r="B521" i="11"/>
  <c r="B520" i="11"/>
  <c r="B519" i="11"/>
  <c r="B518" i="11"/>
  <c r="B517" i="11"/>
  <c r="B516" i="11"/>
  <c r="B515" i="11"/>
  <c r="B514" i="11"/>
  <c r="B513" i="11"/>
  <c r="B512" i="11"/>
  <c r="B511" i="11"/>
  <c r="B510" i="11"/>
  <c r="B509" i="11"/>
  <c r="B508" i="11"/>
  <c r="B507" i="11"/>
  <c r="B506" i="11"/>
  <c r="B505" i="11"/>
  <c r="B504" i="11"/>
  <c r="B503" i="11"/>
  <c r="B502" i="11"/>
  <c r="B501" i="11"/>
  <c r="B500" i="11"/>
  <c r="B499" i="11"/>
  <c r="B498" i="11"/>
  <c r="B497" i="11"/>
  <c r="B496" i="11"/>
  <c r="B495" i="11"/>
  <c r="B494" i="11"/>
  <c r="B493" i="11"/>
  <c r="B492" i="11"/>
  <c r="B491" i="11"/>
  <c r="B490" i="11"/>
  <c r="B489" i="11"/>
  <c r="B488" i="11"/>
  <c r="B487" i="11"/>
  <c r="B486" i="11"/>
  <c r="B485" i="11"/>
  <c r="B484" i="11"/>
  <c r="B483" i="11"/>
  <c r="B482" i="11"/>
  <c r="B481" i="11"/>
  <c r="B480" i="11"/>
  <c r="B479" i="11"/>
  <c r="B478" i="11"/>
  <c r="B477" i="11"/>
  <c r="B476" i="11"/>
  <c r="B475" i="11"/>
  <c r="B474" i="11"/>
  <c r="B473" i="11"/>
  <c r="B472" i="11"/>
  <c r="B471" i="11"/>
  <c r="B470" i="11"/>
  <c r="B469" i="11"/>
  <c r="B468" i="11"/>
  <c r="B467" i="11"/>
  <c r="B466" i="11"/>
  <c r="B465" i="11"/>
  <c r="B464" i="11"/>
  <c r="B463" i="11"/>
  <c r="B462" i="11"/>
  <c r="B461" i="11"/>
  <c r="B460" i="11"/>
  <c r="B459" i="11"/>
  <c r="B458" i="11"/>
  <c r="B457" i="11"/>
  <c r="B456" i="11"/>
  <c r="B455" i="11"/>
  <c r="B454" i="11"/>
  <c r="B453" i="11"/>
  <c r="B452" i="11"/>
  <c r="B451" i="11"/>
  <c r="B450" i="11"/>
  <c r="B449" i="11"/>
  <c r="B448" i="11"/>
  <c r="B447" i="11"/>
  <c r="B446" i="11"/>
  <c r="B445" i="11"/>
  <c r="B444" i="11"/>
  <c r="B443" i="11"/>
  <c r="B442" i="11"/>
  <c r="B441" i="11"/>
  <c r="B440" i="11"/>
  <c r="B439" i="11"/>
  <c r="B438" i="11"/>
  <c r="B437" i="11"/>
  <c r="B436" i="11"/>
  <c r="B435" i="11"/>
  <c r="B434" i="11"/>
  <c r="B433" i="11"/>
  <c r="B432" i="11"/>
  <c r="B431" i="11"/>
  <c r="B430" i="11"/>
  <c r="B429" i="11"/>
  <c r="B428" i="11"/>
  <c r="B427" i="11"/>
  <c r="B426" i="11"/>
  <c r="B425" i="11"/>
  <c r="B424" i="11"/>
  <c r="B423" i="11"/>
  <c r="B422" i="11"/>
  <c r="B421" i="11"/>
  <c r="B420" i="11"/>
  <c r="B419" i="11"/>
  <c r="B418" i="11"/>
  <c r="B417" i="11"/>
  <c r="B416" i="11"/>
  <c r="B415" i="11"/>
  <c r="B414" i="11"/>
  <c r="B413" i="11"/>
  <c r="B412" i="11"/>
  <c r="B411" i="11"/>
  <c r="B410" i="11"/>
  <c r="B409" i="11"/>
  <c r="B408" i="11"/>
  <c r="B407" i="11"/>
  <c r="B406" i="11"/>
  <c r="B405" i="11"/>
  <c r="B404" i="11"/>
  <c r="B403" i="11"/>
  <c r="B402" i="11"/>
  <c r="B401" i="11"/>
  <c r="B400" i="11"/>
  <c r="B399" i="11"/>
  <c r="B398" i="11"/>
  <c r="B397" i="11"/>
  <c r="B396" i="11"/>
  <c r="B395" i="11"/>
  <c r="B394" i="11"/>
  <c r="B393" i="11"/>
  <c r="B392" i="11"/>
  <c r="B391" i="11"/>
  <c r="B390" i="11"/>
  <c r="B389" i="11"/>
  <c r="B388" i="11"/>
  <c r="B387" i="11"/>
  <c r="B386" i="11"/>
  <c r="B385" i="11"/>
  <c r="B384" i="11"/>
  <c r="B383" i="11"/>
  <c r="B382" i="11"/>
  <c r="B381" i="11"/>
  <c r="B380" i="11"/>
  <c r="B379" i="11"/>
  <c r="B378" i="11"/>
  <c r="B377" i="11"/>
  <c r="B376" i="11"/>
  <c r="B375" i="11"/>
  <c r="B374" i="11"/>
  <c r="B373" i="11"/>
  <c r="B372" i="11"/>
  <c r="B371" i="11"/>
  <c r="B370" i="11"/>
  <c r="B369" i="11"/>
  <c r="B368" i="11"/>
  <c r="B367" i="11"/>
  <c r="B366" i="11"/>
  <c r="B365" i="11"/>
  <c r="B364" i="11"/>
  <c r="B363" i="11"/>
  <c r="B362" i="11"/>
  <c r="B361" i="11"/>
  <c r="B360" i="11"/>
  <c r="B359" i="11"/>
  <c r="B358" i="11"/>
  <c r="B357" i="11"/>
  <c r="B356" i="11"/>
  <c r="B355" i="11"/>
  <c r="B354" i="11"/>
  <c r="B353" i="11"/>
  <c r="B352" i="11"/>
  <c r="B351" i="11"/>
  <c r="B350" i="11"/>
  <c r="B349" i="11"/>
  <c r="B348" i="11"/>
  <c r="B347" i="11"/>
  <c r="B346" i="11"/>
  <c r="B345" i="11"/>
  <c r="B344" i="11"/>
  <c r="B343" i="11"/>
  <c r="B342" i="11"/>
  <c r="B341" i="11"/>
  <c r="B340" i="11"/>
  <c r="B339" i="11"/>
  <c r="B338" i="11"/>
  <c r="B337" i="11"/>
  <c r="B336" i="11"/>
  <c r="B335" i="11"/>
  <c r="B334" i="11"/>
  <c r="B333" i="11"/>
  <c r="B332" i="11"/>
  <c r="B331" i="11"/>
  <c r="B330" i="11"/>
  <c r="B329" i="11"/>
  <c r="B328" i="11"/>
  <c r="B327" i="11"/>
  <c r="B326" i="11"/>
  <c r="B325" i="11"/>
  <c r="B324" i="11"/>
  <c r="B323" i="11"/>
  <c r="B322" i="11"/>
  <c r="B321" i="11"/>
  <c r="B320" i="11"/>
  <c r="B319" i="11"/>
  <c r="B318" i="11"/>
  <c r="B317" i="11"/>
  <c r="B316" i="11"/>
  <c r="B315" i="11"/>
  <c r="B314" i="11"/>
  <c r="B313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G3" i="3" l="1"/>
  <c r="E4" i="3" s="1"/>
  <c r="G4" i="3" l="1"/>
  <c r="F4" i="3"/>
  <c r="F3" i="3"/>
  <c r="H3" i="3"/>
  <c r="E5" i="3" l="1"/>
  <c r="H4" i="3"/>
  <c r="G5" i="3" l="1"/>
  <c r="F5" i="3"/>
  <c r="E6" i="3" l="1"/>
  <c r="H5" i="3"/>
  <c r="G6" i="3" l="1"/>
  <c r="F6" i="3"/>
  <c r="E7" i="3" l="1"/>
  <c r="H6" i="3"/>
  <c r="F7" i="3" l="1"/>
  <c r="G7" i="3"/>
  <c r="H7" i="3" l="1"/>
  <c r="E8" i="3"/>
  <c r="G8" i="3" l="1"/>
  <c r="F8" i="3"/>
  <c r="E9" i="3" l="1"/>
  <c r="H8" i="3"/>
  <c r="G9" i="3" l="1"/>
  <c r="F9" i="3"/>
  <c r="E10" i="3" l="1"/>
  <c r="H9" i="3"/>
  <c r="G10" i="3" l="1"/>
  <c r="F10" i="3"/>
  <c r="E11" i="3" l="1"/>
  <c r="H10" i="3"/>
  <c r="G11" i="3" l="1"/>
  <c r="F11" i="3"/>
  <c r="E12" i="3" l="1"/>
  <c r="H11" i="3"/>
  <c r="F12" i="3" l="1"/>
  <c r="G12" i="3"/>
  <c r="H12" i="3" l="1"/>
  <c r="E13" i="3"/>
  <c r="G13" i="3" l="1"/>
  <c r="E14" i="3" s="1"/>
  <c r="F13" i="3"/>
  <c r="F14" i="3" l="1"/>
  <c r="G14" i="3"/>
  <c r="H13" i="3"/>
  <c r="E15" i="3" l="1"/>
  <c r="H14" i="3"/>
  <c r="G15" i="3" l="1"/>
  <c r="F15" i="3"/>
  <c r="H15" i="3" l="1"/>
  <c r="E16" i="3"/>
  <c r="F16" i="3" l="1"/>
  <c r="G16" i="3"/>
  <c r="H16" i="3" l="1"/>
  <c r="E17" i="3"/>
  <c r="F17" i="3" l="1"/>
  <c r="G17" i="3"/>
  <c r="H17" i="3" s="1"/>
</calcChain>
</file>

<file path=xl/sharedStrings.xml><?xml version="1.0" encoding="utf-8"?>
<sst xmlns="http://schemas.openxmlformats.org/spreadsheetml/2006/main" count="5341" uniqueCount="757">
  <si>
    <t>十六进制</t>
    <phoneticPr fontId="6" type="noConversion"/>
  </si>
  <si>
    <t>分块</t>
    <phoneticPr fontId="6" type="noConversion"/>
  </si>
  <si>
    <t>A</t>
    <phoneticPr fontId="6" type="noConversion"/>
  </si>
  <si>
    <t>十进制</t>
    <phoneticPr fontId="6" type="noConversion"/>
  </si>
  <si>
    <t>开始</t>
    <phoneticPr fontId="6" type="noConversion"/>
  </si>
  <si>
    <t>结束</t>
    <phoneticPr fontId="6" type="noConversion"/>
  </si>
  <si>
    <t>算法</t>
    <phoneticPr fontId="6" type="noConversion"/>
  </si>
  <si>
    <t>0x000</t>
  </si>
  <si>
    <t>0x001</t>
  </si>
  <si>
    <t>UID2</t>
  </si>
  <si>
    <t>0x002</t>
  </si>
  <si>
    <t>0x003</t>
  </si>
  <si>
    <t>0x004</t>
  </si>
  <si>
    <t>0x005</t>
  </si>
  <si>
    <t>0x006</t>
  </si>
  <si>
    <t>0x007</t>
  </si>
  <si>
    <t>0x008</t>
  </si>
  <si>
    <t>0x009</t>
  </si>
  <si>
    <t>0x010</t>
  </si>
  <si>
    <t>0x011</t>
  </si>
  <si>
    <t>0x012</t>
  </si>
  <si>
    <t>0x013</t>
  </si>
  <si>
    <t>0x034</t>
  </si>
  <si>
    <t>0x035</t>
  </si>
  <si>
    <t>0x036</t>
  </si>
  <si>
    <t>0x037</t>
  </si>
  <si>
    <t>0x038</t>
  </si>
  <si>
    <t>0x039</t>
  </si>
  <si>
    <t>0x040</t>
  </si>
  <si>
    <t>0x041</t>
  </si>
  <si>
    <t>0x042</t>
  </si>
  <si>
    <t>0x043</t>
  </si>
  <si>
    <t>0x044</t>
  </si>
  <si>
    <t>0x045</t>
  </si>
  <si>
    <t>0x046</t>
  </si>
  <si>
    <t>0x047</t>
  </si>
  <si>
    <t>0x048</t>
  </si>
  <si>
    <t>0x049</t>
  </si>
  <si>
    <t>0x050</t>
  </si>
  <si>
    <t>0x051</t>
  </si>
  <si>
    <t>0x052</t>
  </si>
  <si>
    <t>0x053</t>
  </si>
  <si>
    <t>0x054</t>
  </si>
  <si>
    <t>0x055</t>
  </si>
  <si>
    <t>0x056</t>
  </si>
  <si>
    <t>0x057</t>
  </si>
  <si>
    <t>0x058</t>
  </si>
  <si>
    <t>0x059</t>
  </si>
  <si>
    <t>0x060</t>
  </si>
  <si>
    <t>0x061</t>
  </si>
  <si>
    <t>0x062</t>
  </si>
  <si>
    <t>0x063</t>
  </si>
  <si>
    <t>0x064</t>
  </si>
  <si>
    <t>0x065</t>
  </si>
  <si>
    <t>0x066</t>
  </si>
  <si>
    <t>0x067</t>
  </si>
  <si>
    <t>0x068</t>
  </si>
  <si>
    <t>0x069</t>
  </si>
  <si>
    <t>0x070</t>
  </si>
  <si>
    <t>0x071</t>
  </si>
  <si>
    <t>0x072</t>
  </si>
  <si>
    <t>0x073</t>
  </si>
  <si>
    <t>0x074</t>
  </si>
  <si>
    <t>0x075</t>
  </si>
  <si>
    <t>0x076</t>
  </si>
  <si>
    <t>0x077</t>
  </si>
  <si>
    <t>0x078</t>
  </si>
  <si>
    <t>0x079</t>
  </si>
  <si>
    <t>0x080</t>
  </si>
  <si>
    <t>0x081</t>
  </si>
  <si>
    <t>0x082</t>
  </si>
  <si>
    <t>0x083</t>
  </si>
  <si>
    <t>0x084</t>
  </si>
  <si>
    <t>0x085</t>
  </si>
  <si>
    <t>0x086</t>
  </si>
  <si>
    <t>0x087</t>
  </si>
  <si>
    <t>0x088</t>
  </si>
  <si>
    <t>0x089</t>
  </si>
  <si>
    <t>0x090</t>
  </si>
  <si>
    <t>0x091</t>
  </si>
  <si>
    <t>0x092</t>
  </si>
  <si>
    <t>0x093</t>
  </si>
  <si>
    <t>0x094</t>
  </si>
  <si>
    <t>0x095</t>
  </si>
  <si>
    <t>0x096</t>
  </si>
  <si>
    <t>0x097</t>
  </si>
  <si>
    <t>0x098</t>
  </si>
  <si>
    <t>0x099</t>
  </si>
  <si>
    <t>0x208</t>
  </si>
  <si>
    <t>0x209</t>
  </si>
  <si>
    <t>0x20A</t>
  </si>
  <si>
    <t>0x20B</t>
  </si>
  <si>
    <t>0x20C</t>
  </si>
  <si>
    <t>0x20D</t>
  </si>
  <si>
    <t>0x20E</t>
  </si>
  <si>
    <t>0x20F</t>
  </si>
  <si>
    <t>0x210</t>
  </si>
  <si>
    <t>0x211</t>
  </si>
  <si>
    <t>0x212</t>
  </si>
  <si>
    <t>0x213</t>
  </si>
  <si>
    <t>0x214</t>
  </si>
  <si>
    <t>0x215</t>
  </si>
  <si>
    <t>0x216</t>
  </si>
  <si>
    <t>0x217</t>
  </si>
  <si>
    <t>0x218</t>
  </si>
  <si>
    <t>0x219</t>
  </si>
  <si>
    <t>0x21A</t>
  </si>
  <si>
    <t>0x21B</t>
  </si>
  <si>
    <t>0x21C</t>
  </si>
  <si>
    <t>0x21D</t>
  </si>
  <si>
    <t>0x21E</t>
  </si>
  <si>
    <t>0x21F</t>
  </si>
  <si>
    <t>0x220</t>
  </si>
  <si>
    <t>0x221</t>
  </si>
  <si>
    <t>0x222</t>
  </si>
  <si>
    <t>0x223</t>
  </si>
  <si>
    <t>0x224</t>
  </si>
  <si>
    <t>0x225</t>
  </si>
  <si>
    <t>0x226</t>
  </si>
  <si>
    <t>0x227</t>
  </si>
  <si>
    <t>0x228</t>
  </si>
  <si>
    <t>0x229</t>
  </si>
  <si>
    <t>0x22A</t>
  </si>
  <si>
    <t>0x22B</t>
  </si>
  <si>
    <t>0x22C</t>
  </si>
  <si>
    <t>0x22D</t>
  </si>
  <si>
    <t>0x22E</t>
  </si>
  <si>
    <t>0x22F</t>
  </si>
  <si>
    <t>0x230</t>
  </si>
  <si>
    <t>0x231</t>
  </si>
  <si>
    <t>0x232</t>
  </si>
  <si>
    <t>0x233</t>
  </si>
  <si>
    <t>0x234</t>
  </si>
  <si>
    <t>0x235</t>
  </si>
  <si>
    <t>0x236</t>
  </si>
  <si>
    <t>0x237</t>
  </si>
  <si>
    <t>0x238</t>
  </si>
  <si>
    <t>0x239</t>
  </si>
  <si>
    <t>0x23A</t>
  </si>
  <si>
    <t>0x23B</t>
  </si>
  <si>
    <t>加密后地址</t>
    <phoneticPr fontId="9" type="noConversion"/>
  </si>
  <si>
    <t>功能</t>
    <phoneticPr fontId="6" type="noConversion"/>
  </si>
  <si>
    <t>BCC1</t>
  </si>
  <si>
    <t>0x00A</t>
  </si>
  <si>
    <t>0x00B</t>
  </si>
  <si>
    <t>0x00C</t>
  </si>
  <si>
    <t>0x00D</t>
  </si>
  <si>
    <t>0x00E</t>
  </si>
  <si>
    <t>0x00F</t>
  </si>
  <si>
    <t>0x08A</t>
  </si>
  <si>
    <t>0x08B</t>
  </si>
  <si>
    <t>0x08C</t>
  </si>
  <si>
    <t>0x08D</t>
  </si>
  <si>
    <t>0x08E</t>
  </si>
  <si>
    <t>0x08F</t>
  </si>
  <si>
    <t>0x09A</t>
  </si>
  <si>
    <t>0x09B</t>
  </si>
  <si>
    <t>0x09C</t>
  </si>
  <si>
    <t>0x09D</t>
  </si>
  <si>
    <t>0x09E</t>
  </si>
  <si>
    <t>0x09F</t>
  </si>
  <si>
    <t>0x03A</t>
  </si>
  <si>
    <t>0x03B</t>
  </si>
  <si>
    <t>0x03C</t>
  </si>
  <si>
    <t>0x03D</t>
  </si>
  <si>
    <t>0x03E</t>
  </si>
  <si>
    <t>0x03F</t>
  </si>
  <si>
    <t>0x04A</t>
  </si>
  <si>
    <t>0x04B</t>
  </si>
  <si>
    <t>0x04C</t>
  </si>
  <si>
    <t>0x04D</t>
  </si>
  <si>
    <t>0x04E</t>
  </si>
  <si>
    <t>0x04F</t>
  </si>
  <si>
    <t>NXP = 04</t>
  </si>
  <si>
    <t>UID0</t>
  </si>
  <si>
    <t>UID1</t>
  </si>
  <si>
    <t>BCC0</t>
  </si>
  <si>
    <t>UID3</t>
  </si>
  <si>
    <t>UID4</t>
  </si>
  <si>
    <t>UID5</t>
  </si>
  <si>
    <t>UID6</t>
  </si>
  <si>
    <t>NFC_ID</t>
    <phoneticPr fontId="6" type="noConversion"/>
  </si>
  <si>
    <t>Character_ID</t>
    <phoneticPr fontId="6" type="noConversion"/>
  </si>
  <si>
    <t>GameSeries_ID</t>
    <phoneticPr fontId="6" type="noConversion"/>
  </si>
  <si>
    <t>UID3 ^ UID4 ^ UID5 ^ UID6</t>
    <phoneticPr fontId="6" type="noConversion"/>
  </si>
  <si>
    <t>0x88 ^ UID0 ^ UID1 ^ UID2</t>
    <phoneticPr fontId="6" type="noConversion"/>
  </si>
  <si>
    <t>说明</t>
    <phoneticPr fontId="6" type="noConversion"/>
  </si>
  <si>
    <t>INT</t>
  </si>
  <si>
    <t>LOCK0</t>
  </si>
  <si>
    <t>LOCK1</t>
  </si>
  <si>
    <t>OTP0</t>
  </si>
  <si>
    <t>OTP1</t>
  </si>
  <si>
    <t>OTP2</t>
  </si>
  <si>
    <t>OTP3</t>
  </si>
  <si>
    <t/>
  </si>
  <si>
    <t>0x05A</t>
  </si>
  <si>
    <t>0x05B</t>
  </si>
  <si>
    <t>0x05C</t>
  </si>
  <si>
    <t>0x05D</t>
  </si>
  <si>
    <t>0x05E</t>
  </si>
  <si>
    <t>0x05F</t>
  </si>
  <si>
    <t>0x06A</t>
  </si>
  <si>
    <t>0x06B</t>
  </si>
  <si>
    <t>0x06C</t>
  </si>
  <si>
    <t>0x06D</t>
  </si>
  <si>
    <t>0x06E</t>
  </si>
  <si>
    <t>0x06F</t>
  </si>
  <si>
    <t>0x07A</t>
  </si>
  <si>
    <t>0x07B</t>
  </si>
  <si>
    <t>0x07C</t>
  </si>
  <si>
    <t>0x07D</t>
  </si>
  <si>
    <t>0x07E</t>
  </si>
  <si>
    <t>0x07F</t>
  </si>
  <si>
    <t>LOCK2</t>
  </si>
  <si>
    <t>LOCK3</t>
  </si>
  <si>
    <t>LOCK4</t>
  </si>
  <si>
    <t>CHK</t>
  </si>
  <si>
    <t>CFG,MIRROR,AUTHO</t>
  </si>
  <si>
    <t>ACCESS</t>
  </si>
  <si>
    <t>--</t>
  </si>
  <si>
    <t>0xAA ^ UID1 ^ UID3</t>
  </si>
  <si>
    <t>PWD0</t>
  </si>
  <si>
    <t>0x55 ^ UID2 ^ UID4</t>
  </si>
  <si>
    <t>PWD1</t>
  </si>
  <si>
    <t>0xAA ^ UID3 ^ UID5</t>
  </si>
  <si>
    <t>PWD2</t>
  </si>
  <si>
    <t>0x55 ^ UID4 ^ UID6</t>
  </si>
  <si>
    <t>PWD3</t>
  </si>
  <si>
    <t>PACK0</t>
  </si>
  <si>
    <t>PACK1</t>
  </si>
  <si>
    <t>改UID后相同</t>
    <phoneticPr fontId="6" type="noConversion"/>
  </si>
  <si>
    <t>不相同</t>
    <phoneticPr fontId="6" type="noConversion"/>
  </si>
  <si>
    <t>说明1</t>
    <phoneticPr fontId="6" type="noConversion"/>
  </si>
  <si>
    <t>相同</t>
    <phoneticPr fontId="6" type="noConversion"/>
  </si>
  <si>
    <t>相同</t>
    <phoneticPr fontId="6" type="noConversion"/>
  </si>
  <si>
    <t>Tag加密数据</t>
    <phoneticPr fontId="6" type="noConversion"/>
  </si>
  <si>
    <t>Data加密数据</t>
    <phoneticPr fontId="6" type="noConversion"/>
  </si>
  <si>
    <t>未知数据</t>
    <phoneticPr fontId="6" type="noConversion"/>
  </si>
  <si>
    <t>AppID</t>
    <phoneticPr fontId="6" type="noConversion"/>
  </si>
  <si>
    <t>Amiibo_Nickname</t>
    <phoneticPr fontId="6" type="noConversion"/>
  </si>
  <si>
    <t>Amiibo_Mii_Nickname</t>
    <phoneticPr fontId="6" type="noConversion"/>
  </si>
  <si>
    <t>Amiibo_Write_Counter</t>
    <phoneticPr fontId="6" type="noConversion"/>
  </si>
  <si>
    <t>Amiibo_Write_Counter</t>
    <phoneticPr fontId="6" type="noConversion"/>
  </si>
  <si>
    <t>Amiibo_CountryCode</t>
    <phoneticPr fontId="6" type="noConversion"/>
  </si>
  <si>
    <t>Amiibo_Initialize_UserData</t>
    <phoneticPr fontId="6" type="noConversion"/>
  </si>
  <si>
    <t>Amiibo_Initialized_AppID</t>
    <phoneticPr fontId="6" type="noConversion"/>
  </si>
  <si>
    <t>Amiibo_LastModifiedDate</t>
    <phoneticPr fontId="6" type="noConversion"/>
  </si>
  <si>
    <t>Amiibo_LastModifiedDate</t>
    <phoneticPr fontId="6" type="noConversion"/>
  </si>
  <si>
    <t>TP_Level</t>
    <phoneticPr fontId="6" type="noConversion"/>
  </si>
  <si>
    <t>0-92</t>
    <phoneticPr fontId="6" type="noConversion"/>
  </si>
  <si>
    <t>0-92</t>
    <phoneticPr fontId="6" type="noConversion"/>
  </si>
  <si>
    <t>0-92</t>
    <phoneticPr fontId="6" type="noConversion"/>
  </si>
  <si>
    <t>SSB_APPEARANCE</t>
    <phoneticPr fontId="6" type="noConversion"/>
  </si>
  <si>
    <t>SSB_SPECIAL_SIDE_TO_SIDE</t>
    <phoneticPr fontId="6" type="noConversion"/>
  </si>
  <si>
    <t>SSB_SPECIAL_UP</t>
    <phoneticPr fontId="6" type="noConversion"/>
  </si>
  <si>
    <t>SSB_BONUS_EFFECT1</t>
    <phoneticPr fontId="6" type="noConversion"/>
  </si>
  <si>
    <t>SSB_BONUS_EFFECT2</t>
    <phoneticPr fontId="6" type="noConversion"/>
  </si>
  <si>
    <t>SSB_LEVEL</t>
    <phoneticPr fontId="6" type="noConversion"/>
  </si>
  <si>
    <t>SSB_SPECIAL_NEUTRAL</t>
    <phoneticPr fontId="6" type="noConversion"/>
  </si>
  <si>
    <t>SSB_SPECIAL_DOWN</t>
    <phoneticPr fontId="6" type="noConversion"/>
  </si>
  <si>
    <t>SSB_BONUS_EFFECT3</t>
    <phoneticPr fontId="6" type="noConversion"/>
  </si>
  <si>
    <t>SSB_STATS_ATTACK</t>
    <phoneticPr fontId="6" type="noConversion"/>
  </si>
  <si>
    <t>TP_Harts(/4)  SSB_STATS_DEFENSE</t>
    <phoneticPr fontId="6" type="noConversion"/>
  </si>
  <si>
    <t>SSB_STATS_SPEED</t>
    <phoneticPr fontId="6" type="noConversion"/>
  </si>
  <si>
    <t>Data加密数据</t>
    <phoneticPr fontId="6" type="noConversion"/>
  </si>
  <si>
    <t>Tag加密数据</t>
    <phoneticPr fontId="6" type="noConversion"/>
  </si>
  <si>
    <t>NFC_ID</t>
    <phoneticPr fontId="6" type="noConversion"/>
  </si>
  <si>
    <t>未知数据</t>
    <phoneticPr fontId="6" type="noConversion"/>
  </si>
  <si>
    <t>具体数据</t>
    <phoneticPr fontId="6" type="noConversion"/>
  </si>
  <si>
    <t xml:space="preserve">            int value = (data[OFFSET_LEVEL] &amp; 0xFF) &lt;&lt; 8;</t>
  </si>
  <si>
    <t xml:space="preserve">            value |= (data[OFFSET_LEVEL + 1] &amp; 0xFF);</t>
  </si>
  <si>
    <t xml:space="preserve">            for (int i = LEVEL_THRESHOLDS.Length - 1; i &gt;= 0; i--)</t>
  </si>
  <si>
    <t xml:space="preserve">           {</t>
  </si>
  <si>
    <t xml:space="preserve">                if (LEVEL_THRESHOLDS[i] &lt;= value)</t>
  </si>
  <si>
    <t xml:space="preserve">                    return i + 1;</t>
  </si>
  <si>
    <t xml:space="preserve">            }</t>
  </si>
  <si>
    <t xml:space="preserve">            return 1;</t>
  </si>
  <si>
    <t xml:space="preserve">            int value = (data[offset] &amp; 0xFF) &lt;&lt; 8;</t>
  </si>
  <si>
    <t xml:space="preserve">            value |= data[offset + 1] &amp; 0xFF;</t>
  </si>
  <si>
    <t xml:space="preserve">            int res = value;</t>
  </si>
  <si>
    <t xml:space="preserve">            if (res &lt; 0)</t>
  </si>
  <si>
    <t xml:space="preserve">                res = 0;</t>
  </si>
  <si>
    <t xml:space="preserve">            if (res &gt; 401)</t>
  </si>
  <si>
    <t xml:space="preserve">                res = 401;</t>
  </si>
  <si>
    <t xml:space="preserve">            return res;</t>
  </si>
  <si>
    <t xml:space="preserve">                var day = value &amp; 0x1F;</t>
  </si>
  <si>
    <t xml:space="preserve">                var month = (value &gt;&gt; 5) &amp; 0x0F;</t>
  </si>
  <si>
    <t>加1</t>
    <phoneticPr fontId="6" type="noConversion"/>
  </si>
  <si>
    <t>算法1</t>
    <phoneticPr fontId="6" type="noConversion"/>
  </si>
  <si>
    <t>算法3</t>
    <phoneticPr fontId="6" type="noConversion"/>
  </si>
  <si>
    <t>算法2</t>
    <phoneticPr fontId="6" type="noConversion"/>
  </si>
  <si>
    <t xml:space="preserve">            res += 0; //shift the value to make it positive value as the seek bar doesnt support negative</t>
    <phoneticPr fontId="6" type="noConversion"/>
  </si>
  <si>
    <t>十进制地址</t>
    <phoneticPr fontId="6" type="noConversion"/>
  </si>
  <si>
    <t>加密前地址</t>
    <phoneticPr fontId="6" type="noConversion"/>
  </si>
  <si>
    <t xml:space="preserve">                var year = (value &gt;&gt; 9) &amp; 0x7F;</t>
    <phoneticPr fontId="6" type="noConversion"/>
  </si>
  <si>
    <t>0010001000101111</t>
    <phoneticPr fontId="6" type="noConversion"/>
  </si>
  <si>
    <t>B</t>
    <phoneticPr fontId="6" type="noConversion"/>
  </si>
  <si>
    <t>B</t>
    <phoneticPr fontId="6" type="noConversion"/>
  </si>
  <si>
    <t>C</t>
    <phoneticPr fontId="6" type="noConversion"/>
  </si>
  <si>
    <t>D</t>
    <phoneticPr fontId="6" type="noConversion"/>
  </si>
  <si>
    <t>E</t>
    <phoneticPr fontId="6" type="noConversion"/>
  </si>
  <si>
    <t>F</t>
    <phoneticPr fontId="6" type="noConversion"/>
  </si>
  <si>
    <t>G</t>
    <phoneticPr fontId="6" type="noConversion"/>
  </si>
  <si>
    <t>H</t>
    <phoneticPr fontId="6" type="noConversion"/>
  </si>
  <si>
    <t>I</t>
    <phoneticPr fontId="6" type="noConversion"/>
  </si>
  <si>
    <t>J</t>
    <phoneticPr fontId="6" type="noConversion"/>
  </si>
  <si>
    <t>M</t>
    <phoneticPr fontId="6" type="noConversion"/>
  </si>
  <si>
    <t>K</t>
    <phoneticPr fontId="6" type="noConversion"/>
  </si>
  <si>
    <t>N</t>
    <phoneticPr fontId="6" type="noConversion"/>
  </si>
  <si>
    <t>BCC0</t>
    <phoneticPr fontId="6" type="noConversion"/>
  </si>
  <si>
    <t>BCC1</t>
    <phoneticPr fontId="6" type="noConversion"/>
  </si>
  <si>
    <t>UID0</t>
    <phoneticPr fontId="6" type="noConversion"/>
  </si>
  <si>
    <t>UID1</t>
    <phoneticPr fontId="6" type="noConversion"/>
  </si>
  <si>
    <t>14位UID</t>
    <phoneticPr fontId="6" type="noConversion"/>
  </si>
  <si>
    <t>UID</t>
    <phoneticPr fontId="6" type="noConversion"/>
  </si>
  <si>
    <t>计算</t>
    <phoneticPr fontId="6" type="noConversion"/>
  </si>
  <si>
    <t>041A2B3C4D5E6F</t>
    <phoneticPr fontId="6" type="noConversion"/>
  </si>
  <si>
    <t>备注</t>
    <phoneticPr fontId="6" type="noConversion"/>
  </si>
  <si>
    <t>无法读取 全为00</t>
    <phoneticPr fontId="6" type="noConversion"/>
  </si>
  <si>
    <t>不相同</t>
    <phoneticPr fontId="6" type="noConversion"/>
  </si>
  <si>
    <t>生产厂商信息</t>
    <phoneticPr fontId="6" type="noConversion"/>
  </si>
  <si>
    <t>生产厂商信息</t>
    <phoneticPr fontId="6" type="noConversion"/>
  </si>
  <si>
    <t>固定信息</t>
    <phoneticPr fontId="6" type="noConversion"/>
  </si>
  <si>
    <t>0x48</t>
    <phoneticPr fontId="6" type="noConversion"/>
  </si>
  <si>
    <r>
      <t>0</t>
    </r>
    <r>
      <rPr>
        <sz val="11"/>
        <color theme="1"/>
        <rFont val="等线"/>
        <family val="2"/>
        <scheme val="minor"/>
      </rPr>
      <t>x0F</t>
    </r>
    <phoneticPr fontId="6" type="noConversion"/>
  </si>
  <si>
    <r>
      <t>0</t>
    </r>
    <r>
      <rPr>
        <sz val="11"/>
        <color theme="1"/>
        <rFont val="等线"/>
        <family val="2"/>
        <scheme val="minor"/>
      </rPr>
      <t>xE0</t>
    </r>
    <phoneticPr fontId="6" type="noConversion"/>
  </si>
  <si>
    <r>
      <t>0</t>
    </r>
    <r>
      <rPr>
        <sz val="11"/>
        <color theme="1"/>
        <rFont val="等线"/>
        <family val="2"/>
        <scheme val="minor"/>
      </rPr>
      <t>xF1</t>
    </r>
    <phoneticPr fontId="6" type="noConversion"/>
  </si>
  <si>
    <r>
      <t>0</t>
    </r>
    <r>
      <rPr>
        <sz val="11"/>
        <color theme="1"/>
        <rFont val="等线"/>
        <family val="2"/>
        <scheme val="minor"/>
      </rPr>
      <t>x10</t>
    </r>
    <phoneticPr fontId="6" type="noConversion"/>
  </si>
  <si>
    <r>
      <t>0</t>
    </r>
    <r>
      <rPr>
        <sz val="11"/>
        <color theme="1"/>
        <rFont val="等线"/>
        <family val="2"/>
        <scheme val="minor"/>
      </rPr>
      <t>xFF</t>
    </r>
    <phoneticPr fontId="6" type="noConversion"/>
  </si>
  <si>
    <r>
      <t>0</t>
    </r>
    <r>
      <rPr>
        <sz val="11"/>
        <color theme="1"/>
        <rFont val="等线"/>
        <family val="2"/>
        <scheme val="minor"/>
      </rPr>
      <t>xEE</t>
    </r>
    <phoneticPr fontId="6" type="noConversion"/>
  </si>
  <si>
    <r>
      <t>x</t>
    </r>
    <r>
      <rPr>
        <sz val="11"/>
        <color theme="1"/>
        <rFont val="等线"/>
        <family val="2"/>
        <scheme val="minor"/>
      </rPr>
      <t>x</t>
    </r>
    <phoneticPr fontId="6" type="noConversion"/>
  </si>
  <si>
    <r>
      <t>0</t>
    </r>
    <r>
      <rPr>
        <sz val="11"/>
        <color theme="1"/>
        <rFont val="等线"/>
        <family val="2"/>
        <scheme val="minor"/>
      </rPr>
      <t>x00</t>
    </r>
    <phoneticPr fontId="6" type="noConversion"/>
  </si>
  <si>
    <r>
      <t>0</t>
    </r>
    <r>
      <rPr>
        <sz val="11"/>
        <color theme="1"/>
        <rFont val="等线"/>
        <family val="2"/>
        <scheme val="minor"/>
      </rPr>
      <t>x01</t>
    </r>
    <phoneticPr fontId="6" type="noConversion"/>
  </si>
  <si>
    <t>0xBD</t>
    <phoneticPr fontId="6" type="noConversion"/>
  </si>
  <si>
    <r>
      <t>0</t>
    </r>
    <r>
      <rPr>
        <sz val="11"/>
        <color theme="1"/>
        <rFont val="等线"/>
        <family val="2"/>
        <scheme val="minor"/>
      </rPr>
      <t>x04</t>
    </r>
    <phoneticPr fontId="6" type="noConversion"/>
  </si>
  <si>
    <r>
      <t>0</t>
    </r>
    <r>
      <rPr>
        <sz val="11"/>
        <color theme="1"/>
        <rFont val="等线"/>
        <family val="2"/>
        <scheme val="minor"/>
      </rPr>
      <t>x5F</t>
    </r>
    <phoneticPr fontId="6" type="noConversion"/>
  </si>
  <si>
    <t>格式未知</t>
    <phoneticPr fontId="6" type="noConversion"/>
  </si>
  <si>
    <t>L</t>
    <phoneticPr fontId="6" type="noConversion"/>
  </si>
  <si>
    <t>O</t>
    <phoneticPr fontId="6" type="noConversion"/>
  </si>
  <si>
    <t>A</t>
    <phoneticPr fontId="9" type="noConversion"/>
  </si>
  <si>
    <t>B</t>
    <phoneticPr fontId="9" type="noConversion"/>
  </si>
  <si>
    <t>C</t>
    <phoneticPr fontId="9" type="noConversion"/>
  </si>
  <si>
    <t>D</t>
    <phoneticPr fontId="9" type="noConversion"/>
  </si>
  <si>
    <t>E</t>
    <phoneticPr fontId="9" type="noConversion"/>
  </si>
  <si>
    <t>F</t>
    <phoneticPr fontId="9" type="noConversion"/>
  </si>
  <si>
    <t>A</t>
    <phoneticPr fontId="9" type="noConversion"/>
  </si>
  <si>
    <t>B</t>
    <phoneticPr fontId="9" type="noConversion"/>
  </si>
  <si>
    <t>C</t>
    <phoneticPr fontId="9" type="noConversion"/>
  </si>
  <si>
    <t>D</t>
    <phoneticPr fontId="9" type="noConversion"/>
  </si>
  <si>
    <t>E</t>
    <phoneticPr fontId="9" type="noConversion"/>
  </si>
  <si>
    <t>F</t>
    <phoneticPr fontId="9" type="noConversion"/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</si>
  <si>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</si>
  <si>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</si>
  <si>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</si>
  <si>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</si>
  <si>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</si>
  <si>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</si>
  <si>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</si>
  <si>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</si>
  <si>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</si>
  <si>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0C</t>
  </si>
  <si>
    <t>0D</t>
  </si>
  <si>
    <t>0E</t>
  </si>
  <si>
    <t>0F</t>
  </si>
  <si>
    <t>00:</t>
  </si>
  <si>
    <t>8A</t>
  </si>
  <si>
    <t>48</t>
  </si>
  <si>
    <t>E0</t>
  </si>
  <si>
    <t>F1</t>
  </si>
  <si>
    <t>10</t>
  </si>
  <si>
    <t>FF</t>
  </si>
  <si>
    <t>EE</t>
  </si>
  <si>
    <t>28</t>
  </si>
  <si>
    <t>C2</t>
  </si>
  <si>
    <t>A6</t>
  </si>
  <si>
    <t>1C</t>
  </si>
  <si>
    <t>BC</t>
  </si>
  <si>
    <t>22</t>
  </si>
  <si>
    <t>D2</t>
  </si>
  <si>
    <t>01:</t>
  </si>
  <si>
    <t>36</t>
  </si>
  <si>
    <t>4B</t>
  </si>
  <si>
    <t>80</t>
  </si>
  <si>
    <t>F8</t>
  </si>
  <si>
    <t>1B</t>
  </si>
  <si>
    <t>70</t>
  </si>
  <si>
    <t>FB</t>
  </si>
  <si>
    <t>7D</t>
  </si>
  <si>
    <t>EB</t>
  </si>
  <si>
    <t>47</t>
  </si>
  <si>
    <t>2F</t>
  </si>
  <si>
    <t>9D</t>
  </si>
  <si>
    <t>13</t>
  </si>
  <si>
    <t>DD</t>
  </si>
  <si>
    <t>68</t>
  </si>
  <si>
    <t>02:</t>
  </si>
  <si>
    <t>71</t>
  </si>
  <si>
    <t>7A</t>
  </si>
  <si>
    <t>21</t>
  </si>
  <si>
    <t>1E</t>
  </si>
  <si>
    <t>41</t>
  </si>
  <si>
    <t>72</t>
  </si>
  <si>
    <t>E9</t>
  </si>
  <si>
    <t>A5</t>
  </si>
  <si>
    <t>03:</t>
  </si>
  <si>
    <t>D4</t>
  </si>
  <si>
    <t>C4</t>
  </si>
  <si>
    <t>35</t>
  </si>
  <si>
    <t>CB</t>
  </si>
  <si>
    <t>A1</t>
  </si>
  <si>
    <t>37</t>
  </si>
  <si>
    <t>B3</t>
  </si>
  <si>
    <t>66</t>
  </si>
  <si>
    <t>CD</t>
  </si>
  <si>
    <t>7B</t>
  </si>
  <si>
    <t>9C</t>
  </si>
  <si>
    <t>04:</t>
  </si>
  <si>
    <t>74</t>
  </si>
  <si>
    <t>D0</t>
  </si>
  <si>
    <t>A9</t>
  </si>
  <si>
    <t>CF</t>
  </si>
  <si>
    <t>5B</t>
  </si>
  <si>
    <t>83</t>
  </si>
  <si>
    <t>58</t>
  </si>
  <si>
    <t>1D</t>
  </si>
  <si>
    <t>5F</t>
  </si>
  <si>
    <t>AA</t>
  </si>
  <si>
    <t>9A</t>
  </si>
  <si>
    <t>05:</t>
  </si>
  <si>
    <t>D8</t>
  </si>
  <si>
    <t>BD</t>
  </si>
  <si>
    <t>4A</t>
  </si>
  <si>
    <t>1A</t>
  </si>
  <si>
    <t>D7</t>
  </si>
  <si>
    <t>20</t>
  </si>
  <si>
    <t>D6</t>
  </si>
  <si>
    <t>F0</t>
  </si>
  <si>
    <t>2B</t>
  </si>
  <si>
    <t>98</t>
  </si>
  <si>
    <t>65</t>
  </si>
  <si>
    <t>6D</t>
  </si>
  <si>
    <t>06:</t>
  </si>
  <si>
    <t>94</t>
  </si>
  <si>
    <t>A2</t>
  </si>
  <si>
    <t>F9</t>
  </si>
  <si>
    <t>C1</t>
  </si>
  <si>
    <t>93</t>
  </si>
  <si>
    <t>F2</t>
  </si>
  <si>
    <t>59</t>
  </si>
  <si>
    <t>67</t>
  </si>
  <si>
    <t>D9</t>
  </si>
  <si>
    <t>07:</t>
  </si>
  <si>
    <t>97</t>
  </si>
  <si>
    <t>61</t>
  </si>
  <si>
    <t>4E</t>
  </si>
  <si>
    <t>B9</t>
  </si>
  <si>
    <t>6A</t>
  </si>
  <si>
    <t>44</t>
  </si>
  <si>
    <t>AE</t>
  </si>
  <si>
    <t>08:</t>
  </si>
  <si>
    <t>AD</t>
  </si>
  <si>
    <t>25</t>
  </si>
  <si>
    <t>F7</t>
  </si>
  <si>
    <t>DF</t>
  </si>
  <si>
    <t>2A</t>
  </si>
  <si>
    <t>57</t>
  </si>
  <si>
    <t>3E</t>
  </si>
  <si>
    <t>09:</t>
  </si>
  <si>
    <t>16</t>
  </si>
  <si>
    <t>24</t>
  </si>
  <si>
    <t>C9</t>
  </si>
  <si>
    <t>CE</t>
  </si>
  <si>
    <t>45</t>
  </si>
  <si>
    <t>AF</t>
  </si>
  <si>
    <t>64</t>
  </si>
  <si>
    <t>38</t>
  </si>
  <si>
    <t>5E</t>
  </si>
  <si>
    <t>9E</t>
  </si>
  <si>
    <t>75</t>
  </si>
  <si>
    <t>0A:</t>
  </si>
  <si>
    <t>B8</t>
  </si>
  <si>
    <t>55</t>
  </si>
  <si>
    <t>B1</t>
  </si>
  <si>
    <t>95</t>
  </si>
  <si>
    <t>AB</t>
  </si>
  <si>
    <t>81</t>
  </si>
  <si>
    <t>F5</t>
  </si>
  <si>
    <t>F6</t>
  </si>
  <si>
    <t>0B:</t>
  </si>
  <si>
    <t>26</t>
  </si>
  <si>
    <t>9B</t>
  </si>
  <si>
    <t>29</t>
  </si>
  <si>
    <t>31</t>
  </si>
  <si>
    <t>92</t>
  </si>
  <si>
    <t>BF</t>
  </si>
  <si>
    <t>0C:</t>
  </si>
  <si>
    <t>C8</t>
  </si>
  <si>
    <t>B5</t>
  </si>
  <si>
    <t>56</t>
  </si>
  <si>
    <t>86</t>
  </si>
  <si>
    <t>7E</t>
  </si>
  <si>
    <t>8E</t>
  </si>
  <si>
    <t>C6</t>
  </si>
  <si>
    <t>0D:</t>
  </si>
  <si>
    <t>4F</t>
  </si>
  <si>
    <t>B7</t>
  </si>
  <si>
    <t>34</t>
  </si>
  <si>
    <t>C3</t>
  </si>
  <si>
    <t>91</t>
  </si>
  <si>
    <t>27</t>
  </si>
  <si>
    <t>52</t>
  </si>
  <si>
    <t>B4</t>
  </si>
  <si>
    <t>53</t>
  </si>
  <si>
    <t>D1</t>
  </si>
  <si>
    <t>88</t>
  </si>
  <si>
    <t>0E:</t>
  </si>
  <si>
    <t>18</t>
  </si>
  <si>
    <t>17</t>
  </si>
  <si>
    <t>40</t>
  </si>
  <si>
    <t>9F</t>
  </si>
  <si>
    <t>8F</t>
  </si>
  <si>
    <t>4D</t>
  </si>
  <si>
    <t>6B</t>
  </si>
  <si>
    <t>0F:</t>
  </si>
  <si>
    <t>90</t>
  </si>
  <si>
    <t>DB</t>
  </si>
  <si>
    <t>2D</t>
  </si>
  <si>
    <t>39</t>
  </si>
  <si>
    <t>7F</t>
  </si>
  <si>
    <t>33</t>
  </si>
  <si>
    <t>B0</t>
  </si>
  <si>
    <t>7C</t>
  </si>
  <si>
    <t>10:</t>
  </si>
  <si>
    <t>78</t>
  </si>
  <si>
    <t>6F</t>
  </si>
  <si>
    <t>6C</t>
  </si>
  <si>
    <t>76</t>
  </si>
  <si>
    <t>A0</t>
  </si>
  <si>
    <t>11:</t>
  </si>
  <si>
    <t>82</t>
  </si>
  <si>
    <t>42</t>
  </si>
  <si>
    <t>12:</t>
  </si>
  <si>
    <t>15</t>
  </si>
  <si>
    <t>5D</t>
  </si>
  <si>
    <t>E1</t>
  </si>
  <si>
    <t>F4</t>
  </si>
  <si>
    <t>C0</t>
  </si>
  <si>
    <t>13:</t>
  </si>
  <si>
    <t>6E</t>
  </si>
  <si>
    <t>3B</t>
  </si>
  <si>
    <t>E8</t>
  </si>
  <si>
    <t>4C</t>
  </si>
  <si>
    <t>14:</t>
  </si>
  <si>
    <t>87</t>
  </si>
  <si>
    <t>A7</t>
  </si>
  <si>
    <t>D5</t>
  </si>
  <si>
    <t>A8</t>
  </si>
  <si>
    <t>99</t>
  </si>
  <si>
    <t>15:</t>
  </si>
  <si>
    <t>FA</t>
  </si>
  <si>
    <t>EC</t>
  </si>
  <si>
    <t>C7</t>
  </si>
  <si>
    <t>E2</t>
  </si>
  <si>
    <t>12</t>
  </si>
  <si>
    <t>B6</t>
  </si>
  <si>
    <t>8C</t>
  </si>
  <si>
    <t>16:</t>
  </si>
  <si>
    <t>DC</t>
  </si>
  <si>
    <t>51</t>
  </si>
  <si>
    <t>3C</t>
  </si>
  <si>
    <t>2C</t>
  </si>
  <si>
    <t>DA</t>
  </si>
  <si>
    <t>17:</t>
  </si>
  <si>
    <t>89</t>
  </si>
  <si>
    <t>62</t>
  </si>
  <si>
    <t>BA</t>
  </si>
  <si>
    <t>84</t>
  </si>
  <si>
    <t>18:</t>
  </si>
  <si>
    <t>49</t>
  </si>
  <si>
    <t>A3</t>
  </si>
  <si>
    <t>3A</t>
  </si>
  <si>
    <t>19:</t>
  </si>
  <si>
    <t>60</t>
  </si>
  <si>
    <t>CC</t>
  </si>
  <si>
    <t>ED</t>
  </si>
  <si>
    <t>1A:</t>
  </si>
  <si>
    <t>E3</t>
  </si>
  <si>
    <t>30</t>
  </si>
  <si>
    <t>32</t>
  </si>
  <si>
    <t>E4</t>
  </si>
  <si>
    <t>1B:</t>
  </si>
  <si>
    <t>CA</t>
  </si>
  <si>
    <t>BB</t>
  </si>
  <si>
    <t>85</t>
  </si>
  <si>
    <t>1C:</t>
  </si>
  <si>
    <t>E7</t>
  </si>
  <si>
    <t>D3</t>
  </si>
  <si>
    <t>2E</t>
  </si>
  <si>
    <t>54</t>
  </si>
  <si>
    <t>1D:</t>
  </si>
  <si>
    <t>E5</t>
  </si>
  <si>
    <t>1E:</t>
  </si>
  <si>
    <t>46</t>
  </si>
  <si>
    <t>43</t>
  </si>
  <si>
    <t>1F:</t>
  </si>
  <si>
    <t>AC</t>
  </si>
  <si>
    <t>20:</t>
  </si>
  <si>
    <t>23</t>
  </si>
  <si>
    <t>21:</t>
  </si>
  <si>
    <t xml:space="preserve">   </t>
  </si>
  <si>
    <t>11</t>
  </si>
  <si>
    <t>F3</t>
  </si>
  <si>
    <t>EF</t>
  </si>
  <si>
    <t>63</t>
  </si>
  <si>
    <t>79</t>
  </si>
  <si>
    <t>69</t>
  </si>
  <si>
    <t>73</t>
  </si>
  <si>
    <t>FC</t>
  </si>
  <si>
    <t>8D</t>
  </si>
  <si>
    <t>A4</t>
  </si>
  <si>
    <t>C5</t>
  </si>
  <si>
    <t>8B</t>
  </si>
  <si>
    <t>E6</t>
  </si>
  <si>
    <t>3F</t>
  </si>
  <si>
    <t>14</t>
  </si>
  <si>
    <t>50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</si>
  <si>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</si>
  <si>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</si>
  <si>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</si>
  <si>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</si>
  <si>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</si>
  <si>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</si>
  <si>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</si>
  <si>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</si>
  <si>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</si>
  <si>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</si>
  <si>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</si>
  <si>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</si>
  <si>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</si>
  <si>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</si>
  <si>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  <phoneticPr fontId="9" type="noConversion"/>
  </si>
  <si>
    <t>22:</t>
  </si>
  <si>
    <t>23:</t>
  </si>
  <si>
    <t>Card1</t>
    <phoneticPr fontId="9" type="noConversion"/>
  </si>
  <si>
    <t>Card2</t>
    <phoneticPr fontId="9" type="noConversion"/>
  </si>
  <si>
    <t>Card2data</t>
    <phoneticPr fontId="9" type="noConversion"/>
  </si>
  <si>
    <t>000</t>
    <phoneticPr fontId="9" type="noConversion"/>
  </si>
  <si>
    <t xml:space="preserve">    00 01 02 03 04 05 06 07 08 09 0A 0B 0C 0D 0E 0F</t>
  </si>
  <si>
    <t xml:space="preserve">    -----------------------------------------------</t>
  </si>
  <si>
    <t>00: 12 48 0F E0 F1 10 FF EE AB 22 1E D7 3A 8D 88 94</t>
  </si>
  <si>
    <t>01: A4 E5 B3 1B 33 C0 FC C5 F9 A6 33 8F 8B D2 75 A2</t>
  </si>
  <si>
    <t>02: F4 2D AD BB 57 90 BD C3 A5 00 01 00 10 00 00 01</t>
  </si>
  <si>
    <t>03: 24 6B 24 6B F6 A8 05 6D 00 41 00 4E 00 54 00 65</t>
  </si>
  <si>
    <t>04: 00 72 00 30 00 31 00 00 00 00 00 00 03 00 00 40</t>
  </si>
  <si>
    <t>05: 6B 1B A4 76 9B E9 8B DC D2 84 8E E6 40 15 39 05</t>
  </si>
  <si>
    <t>06: 0F 2A 00 00 00 00 41 00 4E 00 54 00 65 00 72 00</t>
  </si>
  <si>
    <t>07: 00 00 00 00 00 00 00 00 00 00 3F 3F 04 00 38 03</t>
  </si>
  <si>
    <t>08: 02 68 44 18 26 34 46 14 81 12 15 68 0D 00 00 29</t>
  </si>
  <si>
    <t>09: 04 52 48 50 00 00 00 00 00 00 00 00 00 00 00 00</t>
  </si>
  <si>
    <t>0A: 00 00 00 00 00 00 00 00 00 00 9B A3 F6 F7 5E 04</t>
  </si>
  <si>
    <t>0B: 26 9B 0C F9 00 01 29 31 66 4B 02 00 00 03 08 01</t>
  </si>
  <si>
    <t>0C: 13 08 08 04 00 00 00 00 00 00 00 00 00 00 00 00</t>
  </si>
  <si>
    <t>0D: 00 00 00 00 00 00 00 00 8A 9E B1 85 53 D1 05 88</t>
  </si>
  <si>
    <t>0E: 18 B3 00 17 40 9F 8F D8 9E 5E 4D 8E 6B 37 0E 9F</t>
  </si>
  <si>
    <t>0F: 06 4D 90 DB 06 8A 2D BD 36 39 7F 40 33 B0 74 7C</t>
  </si>
  <si>
    <t>10: 78 05 D9 6F C6 2D 74 AF 27 2D 95 6C 76 03 10 A0</t>
  </si>
  <si>
    <t>11: 18 B3 AE 06 40 2A 82 8E 86 42 E0 06 20 4F A5 EE</t>
  </si>
  <si>
    <t>12: E9 D0 15 65 5D 9F D9 D8 D8 E1 B4 D9 F4 C0 47 33</t>
  </si>
  <si>
    <t>13: 29 DF 28 80 02 6E 3B 4E 83 4B E8 83 4C 6D 8E D8</t>
  </si>
  <si>
    <t>14: 87 A7 83 A5 EE AA 42 78 D9 D5 2D 5F 75 A8 99 C6</t>
  </si>
  <si>
    <t>15: FA AD DD 40 27 25 EC 7B 94 C7 E2 12 B6 55 8C 6A</t>
  </si>
  <si>
    <t>16: 52 DC 51 4D 3C A2 44 7E 9D AF A6 2C 40 DC D8 DA</t>
  </si>
  <si>
    <t>17: B1 22 89 9E 90 4E B1 62 BA 07 10 26 C8 2F C2 84</t>
  </si>
  <si>
    <t>18: 49 C2 0C 99 57 4C 89 58 68 5E A3 78 7E BF 3A B8</t>
  </si>
  <si>
    <t>19: EE 07 60 94 CC ED DA 04 2B EE 92 35 91 1D B6 6D</t>
  </si>
  <si>
    <t>1A: EC 22 E3 7D CF 3E 83 65 99 30 36 32 AA 38 E4 FB</t>
  </si>
  <si>
    <t>1B: CD 57 38 C1 1C 02 9F 75 AD AA 47 6F 90 B3 13 EF</t>
  </si>
  <si>
    <t>1C: 63 5B 8F 95 76 53 15 79 5E 20 69 98 93 52 27 C9</t>
  </si>
  <si>
    <t>1D: 73 80 FC 9F 04 7A 64 92 E2 29 58 81 07 80 00 00</t>
  </si>
  <si>
    <t>1E: 00 2D 00 02 0D 12 75 02 46 30 29 43 DF A9 CB 48</t>
  </si>
  <si>
    <t>1F: AC F2 B5 E2 94 B1 C9 81 C1 25 F1 70 5F 27 4C 17</t>
  </si>
  <si>
    <t>20: 33 23 67 BF 54 26 B9 76 01 00 0F BD 00 00 00 04</t>
  </si>
  <si>
    <t xml:space="preserve">21: 5F 00 00 00 00 00 00 00 00 00 00 00 </t>
  </si>
  <si>
    <t>A</t>
    <phoneticPr fontId="6" type="noConversion"/>
  </si>
  <si>
    <t>B</t>
    <phoneticPr fontId="6" type="noConversion"/>
  </si>
  <si>
    <t>C</t>
    <phoneticPr fontId="6" type="noConversion"/>
  </si>
  <si>
    <t>D</t>
    <phoneticPr fontId="6" type="noConversion"/>
  </si>
  <si>
    <t>E</t>
    <phoneticPr fontId="6" type="noConversion"/>
  </si>
  <si>
    <t>F</t>
    <phoneticPr fontId="6" type="noConversion"/>
  </si>
  <si>
    <t>00x</t>
  </si>
  <si>
    <t>01x</t>
  </si>
  <si>
    <t>02x</t>
  </si>
  <si>
    <t>03x</t>
  </si>
  <si>
    <t>04x</t>
  </si>
  <si>
    <t>05x</t>
  </si>
  <si>
    <t>06x</t>
  </si>
  <si>
    <t>07x</t>
  </si>
  <si>
    <t>08x</t>
  </si>
  <si>
    <t>09x</t>
  </si>
  <si>
    <t>0Ax</t>
  </si>
  <si>
    <t>0Bx</t>
  </si>
  <si>
    <t>0Cx</t>
  </si>
  <si>
    <t>0Dx</t>
  </si>
  <si>
    <t>0Ex</t>
  </si>
  <si>
    <t>0Fx</t>
  </si>
  <si>
    <t>10x</t>
  </si>
  <si>
    <t>11x</t>
  </si>
  <si>
    <t>12x</t>
  </si>
  <si>
    <t>13x</t>
  </si>
  <si>
    <t>14x</t>
  </si>
  <si>
    <t>15x</t>
  </si>
  <si>
    <t>16x</t>
  </si>
  <si>
    <t>17x</t>
  </si>
  <si>
    <t>18x</t>
  </si>
  <si>
    <t>19x</t>
  </si>
  <si>
    <t>1Ax</t>
  </si>
  <si>
    <t>1Bx</t>
  </si>
  <si>
    <t>1Cx</t>
  </si>
  <si>
    <t>1Dx</t>
  </si>
  <si>
    <t>1Ex</t>
  </si>
  <si>
    <t>1Fx</t>
  </si>
  <si>
    <t>20x</t>
  </si>
  <si>
    <t>21x</t>
  </si>
  <si>
    <t>-</t>
    <phoneticPr fontId="9" type="noConversion"/>
  </si>
  <si>
    <t>数据1</t>
  </si>
  <si>
    <t>数据1</t>
    <phoneticPr fontId="6" type="noConversion"/>
  </si>
  <si>
    <t>数据2</t>
  </si>
  <si>
    <t>数据2</t>
    <phoneticPr fontId="6" type="noConversion"/>
  </si>
  <si>
    <t>数据3</t>
  </si>
  <si>
    <t>数据3</t>
    <phoneticPr fontId="6" type="noConversion"/>
  </si>
  <si>
    <t>数据4</t>
  </si>
  <si>
    <t>数据4</t>
    <phoneticPr fontId="6" type="noConversion"/>
  </si>
  <si>
    <t>数据5</t>
  </si>
  <si>
    <t>数据5</t>
    <phoneticPr fontId="6" type="noConversion"/>
  </si>
  <si>
    <t>数据6</t>
  </si>
  <si>
    <t>数据6</t>
    <phoneticPr fontId="6" type="noConversion"/>
  </si>
  <si>
    <t>数据1</t>
    <phoneticPr fontId="6" type="noConversion"/>
  </si>
  <si>
    <t>数据2</t>
    <phoneticPr fontId="6" type="noConversion"/>
  </si>
  <si>
    <t>数据3</t>
    <phoneticPr fontId="6" type="noConversion"/>
  </si>
  <si>
    <t>数据4</t>
    <phoneticPr fontId="6" type="noConversion"/>
  </si>
  <si>
    <t>数据5</t>
    <phoneticPr fontId="6" type="noConversion"/>
  </si>
  <si>
    <t>数据6</t>
    <phoneticPr fontId="6" type="noConversion"/>
  </si>
  <si>
    <t>NFC卡信息1</t>
    <phoneticPr fontId="6" type="noConversion"/>
  </si>
  <si>
    <t>NFC卡信息2</t>
  </si>
  <si>
    <t>NFC卡信息2</t>
    <phoneticPr fontId="6" type="noConversion"/>
  </si>
  <si>
    <t>NFC卡信息3</t>
  </si>
  <si>
    <t>NFC卡信息3</t>
    <phoneticPr fontId="6" type="noConversion"/>
  </si>
  <si>
    <t>NFC卡信息4</t>
  </si>
  <si>
    <t>NFC卡信息4</t>
    <phoneticPr fontId="6" type="noConversion"/>
  </si>
  <si>
    <t>NFC卡信息4</t>
    <phoneticPr fontId="6" type="noConversion"/>
  </si>
  <si>
    <t>Amiibo本身数据</t>
    <phoneticPr fontId="6" type="noConversion"/>
  </si>
  <si>
    <t>Amiibo内存档的人员数据</t>
    <phoneticPr fontId="6" type="noConversion"/>
  </si>
  <si>
    <t>附加数据</t>
    <phoneticPr fontId="6" type="noConversion"/>
  </si>
  <si>
    <t>数据标记</t>
    <phoneticPr fontId="6" type="noConversion"/>
  </si>
  <si>
    <t>游戏数据</t>
    <phoneticPr fontId="6" type="noConversion"/>
  </si>
  <si>
    <t>？</t>
    <phoneticPr fontId="6" type="noConversion"/>
  </si>
  <si>
    <t>加密前后位置对比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</si>
</sst>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 diagonalDown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5" fillId="0" borderId="0"/>
    <xf numFmtId="0" fontId="3" fillId="0" borderId="0"/>
  </cellStyleXfs>
  <cellXfs count="19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8" fillId="0" borderId="1" xfId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>
      <alignment vertical="center"/>
    </xf>
    <xf numFmtId="0" fontId="0" fillId="0" borderId="27" xfId="0" applyBorder="1">
      <alignment vertical="center"/>
    </xf>
    <xf numFmtId="0" fontId="0" fillId="0" borderId="40" xfId="0" applyBorder="1">
      <alignment vertical="center"/>
    </xf>
    <xf numFmtId="0" fontId="0" fillId="0" borderId="28" xfId="0" applyBorder="1">
      <alignment vertical="center"/>
    </xf>
    <xf numFmtId="0" fontId="0" fillId="0" borderId="37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7" fillId="0" borderId="1" xfId="3" applyFont="1" applyBorder="1" applyAlignment="1">
      <alignment vertical="center"/>
    </xf>
    <xf numFmtId="0" fontId="3" fillId="0" borderId="0" xfId="3"/>
    <xf numFmtId="0" fontId="7" fillId="0" borderId="0" xfId="3" applyFont="1"/>
    <xf numFmtId="0" fontId="3" fillId="4" borderId="1" xfId="3" applyFill="1" applyBorder="1" applyAlignment="1">
      <alignment horizontal="center" vertical="center"/>
    </xf>
    <xf numFmtId="0" fontId="3" fillId="0" borderId="1" xfId="3" applyFill="1" applyBorder="1" applyAlignment="1">
      <alignment horizontal="center" vertical="center"/>
    </xf>
    <xf numFmtId="0" fontId="3" fillId="5" borderId="1" xfId="3" applyFill="1" applyBorder="1" applyAlignment="1">
      <alignment horizontal="center" vertical="center"/>
    </xf>
    <xf numFmtId="0" fontId="3" fillId="6" borderId="1" xfId="3" applyFill="1" applyBorder="1" applyAlignment="1">
      <alignment horizontal="center" vertical="center"/>
    </xf>
    <xf numFmtId="0" fontId="7" fillId="0" borderId="0" xfId="3" applyFont="1" applyAlignment="1">
      <alignment vertical="center"/>
    </xf>
    <xf numFmtId="0" fontId="3" fillId="0" borderId="0" xfId="3" applyAlignment="1">
      <alignment horizontal="center" vertical="center"/>
    </xf>
    <xf numFmtId="0" fontId="7" fillId="0" borderId="1" xfId="3" applyFont="1" applyBorder="1" applyAlignment="1">
      <alignment horizontal="center" vertical="center"/>
    </xf>
    <xf numFmtId="0" fontId="3" fillId="0" borderId="1" xfId="3" applyBorder="1" applyAlignment="1">
      <alignment horizontal="center" vertical="center"/>
    </xf>
    <xf numFmtId="0" fontId="3" fillId="6" borderId="10" xfId="3" applyFill="1" applyBorder="1" applyAlignment="1">
      <alignment horizontal="center" vertical="center"/>
    </xf>
    <xf numFmtId="0" fontId="7" fillId="4" borderId="12" xfId="3" applyFont="1" applyFill="1" applyBorder="1" applyAlignment="1">
      <alignment horizontal="center" vertical="center"/>
    </xf>
    <xf numFmtId="0" fontId="7" fillId="0" borderId="12" xfId="3" applyFont="1" applyFill="1" applyBorder="1" applyAlignment="1">
      <alignment horizontal="center" vertical="center"/>
    </xf>
    <xf numFmtId="0" fontId="7" fillId="5" borderId="12" xfId="3" applyFont="1" applyFill="1" applyBorder="1" applyAlignment="1">
      <alignment horizontal="center" vertical="center"/>
    </xf>
    <xf numFmtId="0" fontId="7" fillId="6" borderId="12" xfId="3" applyFont="1" applyFill="1" applyBorder="1" applyAlignment="1">
      <alignment horizontal="center" vertical="center"/>
    </xf>
    <xf numFmtId="0" fontId="7" fillId="6" borderId="13" xfId="3" applyFont="1" applyFill="1" applyBorder="1" applyAlignment="1">
      <alignment horizontal="center" vertical="center"/>
    </xf>
    <xf numFmtId="0" fontId="3" fillId="5" borderId="2" xfId="3" applyFill="1" applyBorder="1" applyAlignment="1">
      <alignment horizontal="center" vertical="center"/>
    </xf>
    <xf numFmtId="0" fontId="7" fillId="5" borderId="22" xfId="3" applyFont="1" applyFill="1" applyBorder="1" applyAlignment="1">
      <alignment horizontal="center" vertical="center"/>
    </xf>
    <xf numFmtId="0" fontId="3" fillId="6" borderId="3" xfId="3" applyFill="1" applyBorder="1" applyAlignment="1">
      <alignment horizontal="center" vertical="center"/>
    </xf>
    <xf numFmtId="0" fontId="7" fillId="6" borderId="24" xfId="3" applyFont="1" applyFill="1" applyBorder="1" applyAlignment="1">
      <alignment horizontal="center" vertical="center"/>
    </xf>
    <xf numFmtId="0" fontId="3" fillId="0" borderId="9" xfId="3" applyFill="1" applyBorder="1" applyAlignment="1">
      <alignment horizontal="center" vertical="center"/>
    </xf>
    <xf numFmtId="0" fontId="3" fillId="0" borderId="10" xfId="3" applyFill="1" applyBorder="1" applyAlignment="1">
      <alignment horizontal="center" vertical="center"/>
    </xf>
    <xf numFmtId="0" fontId="7" fillId="0" borderId="11" xfId="3" applyFont="1" applyFill="1" applyBorder="1" applyAlignment="1">
      <alignment horizontal="center" vertical="center"/>
    </xf>
    <xf numFmtId="0" fontId="7" fillId="0" borderId="13" xfId="3" applyFont="1" applyFill="1" applyBorder="1" applyAlignment="1">
      <alignment horizontal="center" vertical="center"/>
    </xf>
    <xf numFmtId="0" fontId="3" fillId="4" borderId="2" xfId="3" applyFill="1" applyBorder="1" applyAlignment="1">
      <alignment horizontal="center" vertical="center"/>
    </xf>
    <xf numFmtId="0" fontId="7" fillId="4" borderId="22" xfId="3" applyFont="1" applyFill="1" applyBorder="1" applyAlignment="1">
      <alignment horizontal="center" vertical="center"/>
    </xf>
    <xf numFmtId="0" fontId="3" fillId="5" borderId="3" xfId="3" applyFill="1" applyBorder="1" applyAlignment="1">
      <alignment horizontal="center" vertical="center"/>
    </xf>
    <xf numFmtId="0" fontId="7" fillId="5" borderId="24" xfId="3" applyFont="1" applyFill="1" applyBorder="1" applyAlignment="1">
      <alignment horizontal="center" vertical="center"/>
    </xf>
    <xf numFmtId="0" fontId="3" fillId="4" borderId="3" xfId="3" applyFill="1" applyBorder="1" applyAlignment="1">
      <alignment horizontal="center" vertical="center"/>
    </xf>
    <xf numFmtId="0" fontId="7" fillId="4" borderId="24" xfId="3" applyFont="1" applyFill="1" applyBorder="1" applyAlignment="1">
      <alignment horizontal="center" vertical="center"/>
    </xf>
    <xf numFmtId="0" fontId="7" fillId="0" borderId="39" xfId="3" applyFont="1" applyBorder="1" applyAlignment="1">
      <alignment vertical="center"/>
    </xf>
    <xf numFmtId="0" fontId="7" fillId="0" borderId="27" xfId="3" applyFont="1" applyBorder="1" applyAlignment="1">
      <alignment vertical="center"/>
    </xf>
    <xf numFmtId="0" fontId="7" fillId="0" borderId="28" xfId="3" applyFont="1" applyBorder="1" applyAlignment="1">
      <alignment vertical="center"/>
    </xf>
    <xf numFmtId="0" fontId="7" fillId="0" borderId="26" xfId="3" applyFont="1" applyBorder="1" applyAlignment="1">
      <alignment vertical="center"/>
    </xf>
    <xf numFmtId="0" fontId="3" fillId="4" borderId="23" xfId="3" applyFill="1" applyBorder="1" applyAlignment="1">
      <alignment horizontal="center" vertical="center"/>
    </xf>
    <xf numFmtId="0" fontId="3" fillId="4" borderId="5" xfId="3" applyFill="1" applyBorder="1" applyAlignment="1">
      <alignment horizontal="center" vertical="center"/>
    </xf>
    <xf numFmtId="0" fontId="3" fillId="4" borderId="48" xfId="3" applyFill="1" applyBorder="1" applyAlignment="1">
      <alignment horizontal="center" vertical="center"/>
    </xf>
    <xf numFmtId="0" fontId="3" fillId="0" borderId="15" xfId="3" applyFill="1" applyBorder="1" applyAlignment="1">
      <alignment horizontal="center" vertical="center"/>
    </xf>
    <xf numFmtId="0" fontId="3" fillId="0" borderId="5" xfId="3" applyFill="1" applyBorder="1" applyAlignment="1">
      <alignment horizontal="center" vertical="center"/>
    </xf>
    <xf numFmtId="0" fontId="3" fillId="0" borderId="16" xfId="3" applyFill="1" applyBorder="1" applyAlignment="1">
      <alignment horizontal="center" vertical="center"/>
    </xf>
    <xf numFmtId="0" fontId="3" fillId="5" borderId="23" xfId="3" applyFill="1" applyBorder="1" applyAlignment="1">
      <alignment horizontal="center" vertical="center"/>
    </xf>
    <xf numFmtId="0" fontId="3" fillId="5" borderId="5" xfId="3" applyFill="1" applyBorder="1" applyAlignment="1">
      <alignment horizontal="center" vertical="center"/>
    </xf>
    <xf numFmtId="0" fontId="3" fillId="5" borderId="48" xfId="3" applyFill="1" applyBorder="1" applyAlignment="1">
      <alignment horizontal="center" vertical="center"/>
    </xf>
    <xf numFmtId="0" fontId="3" fillId="6" borderId="23" xfId="3" applyFill="1" applyBorder="1" applyAlignment="1">
      <alignment horizontal="center" vertical="center"/>
    </xf>
    <xf numFmtId="0" fontId="3" fillId="6" borderId="5" xfId="3" applyFill="1" applyBorder="1" applyAlignment="1">
      <alignment horizontal="center" vertical="center"/>
    </xf>
    <xf numFmtId="0" fontId="3" fillId="6" borderId="16" xfId="3" applyFill="1" applyBorder="1" applyAlignment="1">
      <alignment horizontal="center" vertical="center"/>
    </xf>
    <xf numFmtId="0" fontId="7" fillId="0" borderId="40" xfId="3" applyFont="1" applyBorder="1" applyAlignment="1">
      <alignment vertical="center"/>
    </xf>
    <xf numFmtId="0" fontId="3" fillId="4" borderId="38" xfId="3" applyFill="1" applyBorder="1" applyAlignment="1">
      <alignment horizontal="center" vertical="center"/>
    </xf>
    <xf numFmtId="0" fontId="3" fillId="4" borderId="4" xfId="3" applyFill="1" applyBorder="1" applyAlignment="1">
      <alignment horizontal="center" vertical="center"/>
    </xf>
    <xf numFmtId="0" fontId="3" fillId="4" borderId="49" xfId="3" applyFill="1" applyBorder="1" applyAlignment="1">
      <alignment horizontal="center" vertical="center"/>
    </xf>
    <xf numFmtId="0" fontId="3" fillId="0" borderId="50" xfId="3" applyFill="1" applyBorder="1" applyAlignment="1">
      <alignment horizontal="center" vertical="center"/>
    </xf>
    <xf numFmtId="0" fontId="3" fillId="0" borderId="4" xfId="3" applyFill="1" applyBorder="1" applyAlignment="1">
      <alignment horizontal="center" vertical="center"/>
    </xf>
    <xf numFmtId="0" fontId="3" fillId="0" borderId="31" xfId="3" applyFill="1" applyBorder="1" applyAlignment="1">
      <alignment horizontal="center" vertical="center"/>
    </xf>
    <xf numFmtId="0" fontId="3" fillId="5" borderId="38" xfId="3" applyFill="1" applyBorder="1" applyAlignment="1">
      <alignment horizontal="center" vertical="center"/>
    </xf>
    <xf numFmtId="0" fontId="3" fillId="5" borderId="4" xfId="3" applyFill="1" applyBorder="1" applyAlignment="1">
      <alignment horizontal="center" vertical="center"/>
    </xf>
    <xf numFmtId="0" fontId="3" fillId="5" borderId="49" xfId="3" applyFill="1" applyBorder="1" applyAlignment="1">
      <alignment horizontal="center" vertical="center"/>
    </xf>
    <xf numFmtId="0" fontId="3" fillId="6" borderId="38" xfId="3" applyFill="1" applyBorder="1" applyAlignment="1">
      <alignment horizontal="center" vertical="center"/>
    </xf>
    <xf numFmtId="0" fontId="3" fillId="6" borderId="4" xfId="3" applyFill="1" applyBorder="1" applyAlignment="1">
      <alignment horizontal="center" vertical="center"/>
    </xf>
    <xf numFmtId="0" fontId="3" fillId="6" borderId="31" xfId="3" applyFill="1" applyBorder="1" applyAlignment="1">
      <alignment horizontal="center" vertical="center"/>
    </xf>
    <xf numFmtId="0" fontId="7" fillId="0" borderId="46" xfId="3" applyFont="1" applyBorder="1" applyAlignment="1">
      <alignment vertical="center"/>
    </xf>
    <xf numFmtId="0" fontId="7" fillId="4" borderId="51" xfId="3" applyFont="1" applyFill="1" applyBorder="1" applyAlignment="1">
      <alignment horizontal="center" vertical="center"/>
    </xf>
    <xf numFmtId="0" fontId="7" fillId="4" borderId="52" xfId="3" applyFont="1" applyFill="1" applyBorder="1" applyAlignment="1">
      <alignment horizontal="center" vertical="center"/>
    </xf>
    <xf numFmtId="0" fontId="7" fillId="4" borderId="53" xfId="3" applyFont="1" applyFill="1" applyBorder="1" applyAlignment="1">
      <alignment horizontal="center" vertical="center"/>
    </xf>
    <xf numFmtId="0" fontId="7" fillId="0" borderId="54" xfId="3" applyFont="1" applyFill="1" applyBorder="1" applyAlignment="1">
      <alignment horizontal="center" vertical="center"/>
    </xf>
    <xf numFmtId="0" fontId="7" fillId="0" borderId="52" xfId="3" applyFont="1" applyFill="1" applyBorder="1" applyAlignment="1">
      <alignment horizontal="center" vertical="center"/>
    </xf>
    <xf numFmtId="0" fontId="7" fillId="0" borderId="55" xfId="3" applyFont="1" applyFill="1" applyBorder="1" applyAlignment="1">
      <alignment horizontal="center" vertical="center"/>
    </xf>
    <xf numFmtId="0" fontId="7" fillId="5" borderId="51" xfId="3" applyFont="1" applyFill="1" applyBorder="1" applyAlignment="1">
      <alignment horizontal="center" vertical="center"/>
    </xf>
    <xf numFmtId="0" fontId="7" fillId="5" borderId="52" xfId="3" applyFont="1" applyFill="1" applyBorder="1" applyAlignment="1">
      <alignment horizontal="center" vertical="center"/>
    </xf>
    <xf numFmtId="0" fontId="7" fillId="5" borderId="53" xfId="3" applyFont="1" applyFill="1" applyBorder="1" applyAlignment="1">
      <alignment horizontal="center" vertical="center"/>
    </xf>
    <xf numFmtId="0" fontId="7" fillId="6" borderId="51" xfId="3" applyFont="1" applyFill="1" applyBorder="1" applyAlignment="1">
      <alignment horizontal="center" vertical="center"/>
    </xf>
    <xf numFmtId="0" fontId="7" fillId="6" borderId="52" xfId="3" applyFont="1" applyFill="1" applyBorder="1" applyAlignment="1">
      <alignment horizontal="center" vertical="center"/>
    </xf>
    <xf numFmtId="0" fontId="7" fillId="6" borderId="55" xfId="3" applyFont="1" applyFill="1" applyBorder="1" applyAlignment="1">
      <alignment horizontal="center" vertical="center"/>
    </xf>
    <xf numFmtId="0" fontId="7" fillId="7" borderId="1" xfId="3" applyFont="1" applyFill="1" applyBorder="1" applyAlignment="1">
      <alignment horizontal="center" vertical="center"/>
    </xf>
    <xf numFmtId="0" fontId="7" fillId="7" borderId="10" xfId="3" applyFont="1" applyFill="1" applyBorder="1" applyAlignment="1">
      <alignment horizontal="center" vertical="center"/>
    </xf>
    <xf numFmtId="0" fontId="7" fillId="7" borderId="3" xfId="3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/>
    <xf numFmtId="0" fontId="2" fillId="0" borderId="1" xfId="3" applyFont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56" xfId="0" applyFont="1" applyFill="1" applyBorder="1" applyAlignment="1">
      <alignment horizontal="center" vertical="center"/>
    </xf>
    <xf numFmtId="0" fontId="7" fillId="0" borderId="57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49" fontId="7" fillId="4" borderId="21" xfId="3" applyNumberFormat="1" applyFont="1" applyFill="1" applyBorder="1" applyAlignment="1">
      <alignment horizontal="center" vertical="center"/>
    </xf>
    <xf numFmtId="0" fontId="7" fillId="0" borderId="34" xfId="3" applyFont="1" applyFill="1" applyBorder="1" applyAlignment="1">
      <alignment horizontal="center" vertical="center"/>
    </xf>
    <xf numFmtId="0" fontId="7" fillId="0" borderId="21" xfId="3" applyFont="1" applyFill="1" applyBorder="1" applyAlignment="1">
      <alignment horizontal="center" vertical="center"/>
    </xf>
    <xf numFmtId="0" fontId="7" fillId="0" borderId="47" xfId="3" applyFont="1" applyFill="1" applyBorder="1" applyAlignment="1">
      <alignment horizontal="center" vertical="center"/>
    </xf>
    <xf numFmtId="0" fontId="7" fillId="5" borderId="21" xfId="3" applyFont="1" applyFill="1" applyBorder="1" applyAlignment="1">
      <alignment horizontal="center" vertical="center"/>
    </xf>
    <xf numFmtId="0" fontId="7" fillId="6" borderId="21" xfId="3" applyFont="1" applyFill="1" applyBorder="1" applyAlignment="1">
      <alignment horizontal="center" vertical="center"/>
    </xf>
    <xf numFmtId="0" fontId="7" fillId="6" borderId="47" xfId="3" applyFont="1" applyFill="1" applyBorder="1" applyAlignment="1">
      <alignment horizontal="center" vertical="center"/>
    </xf>
    <xf numFmtId="49" fontId="7" fillId="8" borderId="2" xfId="0" applyNumberFormat="1" applyFont="1" applyFill="1" applyBorder="1" applyAlignment="1">
      <alignment horizontal="center" vertical="center"/>
    </xf>
    <xf numFmtId="49" fontId="7" fillId="8" borderId="17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</cellXfs>
  <cellStyles count="4">
    <cellStyle name="常规" xfId="0" builtinId="0"/>
    <cellStyle name="常规 2" xfId="1"/>
    <cellStyle name="常规 3" xfId="2"/>
    <cellStyle name="常规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73"/>
  <sheetViews>
    <sheetView workbookViewId="0">
      <pane ySplit="1" topLeftCell="A2" activePane="bottomLeft" state="frozen"/>
      <selection pane="bottomLeft" activeCell="F334" sqref="F334"/>
    </sheetView>
  </sheetViews>
  <sheetFormatPr defaultRowHeight="18" customHeight="1" x14ac:dyDescent="0.2"/>
  <cols>
    <col min="1" max="1" width="15" bestFit="1" customWidth="1"/>
    <col min="2" max="2" width="15" style="13" bestFit="1" customWidth="1"/>
    <col min="3" max="3" width="9.25" bestFit="1" customWidth="1"/>
    <col min="4" max="4" width="15" bestFit="1" customWidth="1"/>
    <col min="5" max="5" width="13" bestFit="1" customWidth="1"/>
    <col min="6" max="6" width="25.75" bestFit="1" customWidth="1"/>
    <col min="7" max="7" width="13.125" bestFit="1" customWidth="1"/>
    <col min="8" max="8" width="31.625" style="2" bestFit="1" customWidth="1"/>
    <col min="9" max="9" width="17" style="2" customWidth="1"/>
    <col min="10" max="10" width="16.5" style="2" bestFit="1" customWidth="1"/>
  </cols>
  <sheetData>
    <row r="1" spans="1:10" ht="18" customHeight="1" x14ac:dyDescent="0.2">
      <c r="A1" s="5" t="s">
        <v>292</v>
      </c>
      <c r="B1" s="5" t="s">
        <v>293</v>
      </c>
      <c r="C1" s="5" t="s">
        <v>1</v>
      </c>
      <c r="D1" s="3" t="s">
        <v>140</v>
      </c>
      <c r="E1" s="3" t="s">
        <v>322</v>
      </c>
      <c r="F1" s="5" t="s">
        <v>6</v>
      </c>
      <c r="G1" s="5" t="s">
        <v>141</v>
      </c>
      <c r="H1" s="5" t="s">
        <v>232</v>
      </c>
      <c r="I1" s="5" t="s">
        <v>756</v>
      </c>
      <c r="J1" s="5" t="s">
        <v>230</v>
      </c>
    </row>
    <row r="2" spans="1:10" ht="18" customHeight="1" x14ac:dyDescent="0.2">
      <c r="A2" s="1">
        <v>0</v>
      </c>
      <c r="B2" s="14" t="str">
        <f t="shared" ref="B2:B65" si="0">"0x"&amp;DEC2HEX(A2,3)</f>
        <v>0x000</v>
      </c>
      <c r="C2" s="1" t="s">
        <v>2</v>
      </c>
      <c r="D2" s="4" t="s">
        <v>16</v>
      </c>
      <c r="E2" s="4"/>
      <c r="F2" s="14" t="s">
        <v>184</v>
      </c>
      <c r="G2" s="14" t="s">
        <v>742</v>
      </c>
      <c r="H2" s="14" t="s">
        <v>142</v>
      </c>
      <c r="I2" s="14" t="str">
        <f>IF(D2&lt;&gt;"",IF(B2=D2,"相同","不相同"),"-")</f>
        <v>不相同</v>
      </c>
      <c r="J2" s="1" t="s">
        <v>231</v>
      </c>
    </row>
    <row r="3" spans="1:10" ht="18" customHeight="1" x14ac:dyDescent="0.2">
      <c r="A3" s="1">
        <v>1</v>
      </c>
      <c r="B3" s="14" t="str">
        <f t="shared" si="0"/>
        <v>0x001</v>
      </c>
      <c r="C3" s="1" t="s">
        <v>2</v>
      </c>
      <c r="D3" s="4" t="s">
        <v>17</v>
      </c>
      <c r="E3" s="62" t="s">
        <v>323</v>
      </c>
      <c r="F3" s="14"/>
      <c r="G3" s="14" t="s">
        <v>742</v>
      </c>
      <c r="H3" s="14" t="s">
        <v>187</v>
      </c>
      <c r="I3" s="14" t="str">
        <f t="shared" ref="I3:I66" si="1">IF(D3&lt;&gt;"",IF(B3=D3,"相同","不相同"),"-")</f>
        <v>不相同</v>
      </c>
      <c r="J3" s="1" t="s">
        <v>233</v>
      </c>
    </row>
    <row r="4" spans="1:10" ht="18" customHeight="1" x14ac:dyDescent="0.2">
      <c r="A4" s="1">
        <v>2</v>
      </c>
      <c r="B4" s="14" t="str">
        <f t="shared" si="0"/>
        <v>0x002</v>
      </c>
      <c r="C4" s="1" t="s">
        <v>2</v>
      </c>
      <c r="D4" s="4" t="s">
        <v>143</v>
      </c>
      <c r="E4" s="62" t="s">
        <v>324</v>
      </c>
      <c r="F4" s="14"/>
      <c r="G4" s="14" t="s">
        <v>742</v>
      </c>
      <c r="H4" s="14" t="s">
        <v>188</v>
      </c>
      <c r="I4" s="14" t="str">
        <f t="shared" si="1"/>
        <v>不相同</v>
      </c>
      <c r="J4" s="1" t="s">
        <v>233</v>
      </c>
    </row>
    <row r="5" spans="1:10" ht="18" customHeight="1" x14ac:dyDescent="0.2">
      <c r="A5" s="1">
        <v>3</v>
      </c>
      <c r="B5" s="14" t="str">
        <f t="shared" si="0"/>
        <v>0x003</v>
      </c>
      <c r="C5" s="1" t="s">
        <v>2</v>
      </c>
      <c r="D5" s="4" t="s">
        <v>144</v>
      </c>
      <c r="E5" s="62" t="s">
        <v>325</v>
      </c>
      <c r="F5" s="14"/>
      <c r="G5" s="14" t="s">
        <v>742</v>
      </c>
      <c r="H5" s="14" t="s">
        <v>189</v>
      </c>
      <c r="I5" s="14" t="str">
        <f t="shared" si="1"/>
        <v>不相同</v>
      </c>
      <c r="J5" s="1" t="s">
        <v>233</v>
      </c>
    </row>
    <row r="6" spans="1:10" ht="18" customHeight="1" x14ac:dyDescent="0.2">
      <c r="A6" s="1">
        <v>4</v>
      </c>
      <c r="B6" s="14" t="str">
        <f t="shared" si="0"/>
        <v>0x004</v>
      </c>
      <c r="C6" s="1" t="s">
        <v>2</v>
      </c>
      <c r="D6" s="4" t="s">
        <v>145</v>
      </c>
      <c r="E6" s="62" t="s">
        <v>326</v>
      </c>
      <c r="F6" s="14"/>
      <c r="G6" s="14" t="s">
        <v>742</v>
      </c>
      <c r="H6" s="14" t="s">
        <v>190</v>
      </c>
      <c r="I6" s="14" t="str">
        <f t="shared" si="1"/>
        <v>不相同</v>
      </c>
      <c r="J6" s="1" t="s">
        <v>233</v>
      </c>
    </row>
    <row r="7" spans="1:10" ht="18" customHeight="1" x14ac:dyDescent="0.2">
      <c r="A7" s="1">
        <v>5</v>
      </c>
      <c r="B7" s="14" t="str">
        <f t="shared" si="0"/>
        <v>0x005</v>
      </c>
      <c r="C7" s="1" t="s">
        <v>2</v>
      </c>
      <c r="D7" s="4" t="s">
        <v>146</v>
      </c>
      <c r="E7" s="62" t="s">
        <v>327</v>
      </c>
      <c r="F7" s="14"/>
      <c r="G7" s="14" t="s">
        <v>742</v>
      </c>
      <c r="H7" s="14" t="s">
        <v>191</v>
      </c>
      <c r="I7" s="14" t="str">
        <f t="shared" si="1"/>
        <v>不相同</v>
      </c>
      <c r="J7" s="1" t="s">
        <v>233</v>
      </c>
    </row>
    <row r="8" spans="1:10" ht="18" customHeight="1" x14ac:dyDescent="0.2">
      <c r="A8" s="1">
        <v>6</v>
      </c>
      <c r="B8" s="14" t="str">
        <f t="shared" si="0"/>
        <v>0x006</v>
      </c>
      <c r="C8" s="1" t="s">
        <v>2</v>
      </c>
      <c r="D8" s="4" t="s">
        <v>147</v>
      </c>
      <c r="E8" s="62" t="s">
        <v>328</v>
      </c>
      <c r="F8" s="14"/>
      <c r="G8" s="14" t="s">
        <v>742</v>
      </c>
      <c r="H8" s="14" t="s">
        <v>192</v>
      </c>
      <c r="I8" s="14" t="str">
        <f t="shared" si="1"/>
        <v>不相同</v>
      </c>
      <c r="J8" s="1" t="s">
        <v>233</v>
      </c>
    </row>
    <row r="9" spans="1:10" ht="18" customHeight="1" x14ac:dyDescent="0.2">
      <c r="A9" s="1">
        <v>7</v>
      </c>
      <c r="B9" s="14" t="str">
        <f t="shared" si="0"/>
        <v>0x007</v>
      </c>
      <c r="C9" s="1" t="s">
        <v>2</v>
      </c>
      <c r="D9" s="4" t="s">
        <v>148</v>
      </c>
      <c r="E9" s="62" t="s">
        <v>329</v>
      </c>
      <c r="F9" s="14"/>
      <c r="G9" s="14" t="s">
        <v>742</v>
      </c>
      <c r="H9" s="14" t="s">
        <v>193</v>
      </c>
      <c r="I9" s="14" t="str">
        <f t="shared" si="1"/>
        <v>不相同</v>
      </c>
      <c r="J9" s="1" t="s">
        <v>233</v>
      </c>
    </row>
    <row r="10" spans="1:10" ht="18" customHeight="1" x14ac:dyDescent="0.2">
      <c r="A10" s="1">
        <v>8</v>
      </c>
      <c r="B10" s="14" t="str">
        <f t="shared" si="0"/>
        <v>0x008</v>
      </c>
      <c r="C10" s="1" t="s">
        <v>296</v>
      </c>
      <c r="D10" s="4" t="s">
        <v>68</v>
      </c>
      <c r="E10" s="4"/>
      <c r="F10" s="14"/>
      <c r="G10" s="14" t="s">
        <v>264</v>
      </c>
      <c r="H10" s="1"/>
      <c r="I10" s="14" t="str">
        <f t="shared" si="1"/>
        <v>不相同</v>
      </c>
      <c r="J10" s="1" t="s">
        <v>231</v>
      </c>
    </row>
    <row r="11" spans="1:10" ht="18" customHeight="1" x14ac:dyDescent="0.2">
      <c r="A11" s="1">
        <v>9</v>
      </c>
      <c r="B11" s="14" t="str">
        <f t="shared" si="0"/>
        <v>0x009</v>
      </c>
      <c r="C11" s="1" t="s">
        <v>296</v>
      </c>
      <c r="D11" s="4" t="s">
        <v>69</v>
      </c>
      <c r="E11" s="4"/>
      <c r="F11" s="14"/>
      <c r="G11" s="14" t="s">
        <v>236</v>
      </c>
      <c r="H11" s="1"/>
      <c r="I11" s="14" t="str">
        <f t="shared" si="1"/>
        <v>不相同</v>
      </c>
      <c r="J11" s="1" t="s">
        <v>231</v>
      </c>
    </row>
    <row r="12" spans="1:10" ht="18" customHeight="1" x14ac:dyDescent="0.2">
      <c r="A12" s="1">
        <v>10</v>
      </c>
      <c r="B12" s="14" t="str">
        <f t="shared" si="0"/>
        <v>0x00A</v>
      </c>
      <c r="C12" s="1" t="s">
        <v>297</v>
      </c>
      <c r="D12" s="4" t="s">
        <v>70</v>
      </c>
      <c r="E12" s="4"/>
      <c r="F12" s="14"/>
      <c r="G12" s="14" t="s">
        <v>236</v>
      </c>
      <c r="H12" s="1"/>
      <c r="I12" s="14" t="str">
        <f t="shared" si="1"/>
        <v>不相同</v>
      </c>
      <c r="J12" s="1" t="s">
        <v>231</v>
      </c>
    </row>
    <row r="13" spans="1:10" ht="18" customHeight="1" x14ac:dyDescent="0.2">
      <c r="A13" s="1">
        <v>11</v>
      </c>
      <c r="B13" s="14" t="str">
        <f t="shared" si="0"/>
        <v>0x00B</v>
      </c>
      <c r="C13" s="1" t="s">
        <v>297</v>
      </c>
      <c r="D13" s="4" t="s">
        <v>71</v>
      </c>
      <c r="E13" s="4"/>
      <c r="F13" s="14"/>
      <c r="G13" s="14" t="s">
        <v>236</v>
      </c>
      <c r="H13" s="1"/>
      <c r="I13" s="14" t="str">
        <f t="shared" si="1"/>
        <v>不相同</v>
      </c>
      <c r="J13" s="1" t="s">
        <v>231</v>
      </c>
    </row>
    <row r="14" spans="1:10" ht="18" customHeight="1" x14ac:dyDescent="0.2">
      <c r="A14" s="1">
        <v>12</v>
      </c>
      <c r="B14" s="14" t="str">
        <f t="shared" si="0"/>
        <v>0x00C</v>
      </c>
      <c r="C14" s="39" t="s">
        <v>296</v>
      </c>
      <c r="D14" s="4" t="s">
        <v>72</v>
      </c>
      <c r="E14" s="4"/>
      <c r="F14" s="14"/>
      <c r="G14" s="14" t="s">
        <v>236</v>
      </c>
      <c r="H14" s="1"/>
      <c r="I14" s="14" t="str">
        <f t="shared" si="1"/>
        <v>不相同</v>
      </c>
      <c r="J14" s="1" t="s">
        <v>231</v>
      </c>
    </row>
    <row r="15" spans="1:10" ht="18" customHeight="1" x14ac:dyDescent="0.2">
      <c r="A15" s="1">
        <v>13</v>
      </c>
      <c r="B15" s="14" t="str">
        <f t="shared" si="0"/>
        <v>0x00D</v>
      </c>
      <c r="C15" s="39" t="s">
        <v>296</v>
      </c>
      <c r="D15" s="4" t="s">
        <v>73</v>
      </c>
      <c r="E15" s="4"/>
      <c r="F15" s="14"/>
      <c r="G15" s="14" t="s">
        <v>236</v>
      </c>
      <c r="H15" s="1"/>
      <c r="I15" s="14" t="str">
        <f t="shared" si="1"/>
        <v>不相同</v>
      </c>
      <c r="J15" s="1" t="s">
        <v>231</v>
      </c>
    </row>
    <row r="16" spans="1:10" ht="18" customHeight="1" x14ac:dyDescent="0.2">
      <c r="A16" s="1">
        <v>14</v>
      </c>
      <c r="B16" s="14" t="str">
        <f t="shared" si="0"/>
        <v>0x00E</v>
      </c>
      <c r="C16" s="39" t="s">
        <v>297</v>
      </c>
      <c r="D16" s="4" t="s">
        <v>74</v>
      </c>
      <c r="E16" s="4"/>
      <c r="F16" s="14"/>
      <c r="G16" s="14" t="s">
        <v>236</v>
      </c>
      <c r="H16" s="1"/>
      <c r="I16" s="14" t="str">
        <f t="shared" si="1"/>
        <v>不相同</v>
      </c>
      <c r="J16" s="1" t="s">
        <v>231</v>
      </c>
    </row>
    <row r="17" spans="1:10" ht="18" customHeight="1" x14ac:dyDescent="0.2">
      <c r="A17" s="1">
        <v>15</v>
      </c>
      <c r="B17" s="14" t="str">
        <f t="shared" si="0"/>
        <v>0x00F</v>
      </c>
      <c r="C17" s="39" t="s">
        <v>297</v>
      </c>
      <c r="D17" s="4" t="s">
        <v>75</v>
      </c>
      <c r="E17" s="4"/>
      <c r="F17" s="14"/>
      <c r="G17" s="14" t="s">
        <v>236</v>
      </c>
      <c r="H17" s="1"/>
      <c r="I17" s="14" t="str">
        <f t="shared" si="1"/>
        <v>不相同</v>
      </c>
      <c r="J17" s="1" t="s">
        <v>231</v>
      </c>
    </row>
    <row r="18" spans="1:10" ht="18" customHeight="1" x14ac:dyDescent="0.2">
      <c r="A18" s="1">
        <v>16</v>
      </c>
      <c r="B18" s="14" t="str">
        <f t="shared" si="0"/>
        <v>0x010</v>
      </c>
      <c r="C18" s="39" t="s">
        <v>296</v>
      </c>
      <c r="D18" s="4" t="s">
        <v>76</v>
      </c>
      <c r="E18" s="4"/>
      <c r="F18" s="14"/>
      <c r="G18" s="14" t="s">
        <v>236</v>
      </c>
      <c r="H18" s="1"/>
      <c r="I18" s="14" t="str">
        <f t="shared" si="1"/>
        <v>不相同</v>
      </c>
      <c r="J18" s="1" t="s">
        <v>231</v>
      </c>
    </row>
    <row r="19" spans="1:10" ht="18" customHeight="1" x14ac:dyDescent="0.2">
      <c r="A19" s="1">
        <v>17</v>
      </c>
      <c r="B19" s="14" t="str">
        <f t="shared" si="0"/>
        <v>0x011</v>
      </c>
      <c r="C19" s="39" t="s">
        <v>296</v>
      </c>
      <c r="D19" s="4" t="s">
        <v>77</v>
      </c>
      <c r="E19" s="4"/>
      <c r="F19" s="14"/>
      <c r="G19" s="14" t="s">
        <v>236</v>
      </c>
      <c r="H19" s="1"/>
      <c r="I19" s="14" t="str">
        <f t="shared" si="1"/>
        <v>不相同</v>
      </c>
      <c r="J19" s="1" t="s">
        <v>231</v>
      </c>
    </row>
    <row r="20" spans="1:10" ht="18" customHeight="1" x14ac:dyDescent="0.2">
      <c r="A20" s="1">
        <v>18</v>
      </c>
      <c r="B20" s="14" t="str">
        <f t="shared" si="0"/>
        <v>0x012</v>
      </c>
      <c r="C20" s="39" t="s">
        <v>297</v>
      </c>
      <c r="D20" s="4" t="s">
        <v>149</v>
      </c>
      <c r="E20" s="4"/>
      <c r="F20" s="14"/>
      <c r="G20" s="14" t="s">
        <v>236</v>
      </c>
      <c r="H20" s="1"/>
      <c r="I20" s="14" t="str">
        <f t="shared" si="1"/>
        <v>不相同</v>
      </c>
      <c r="J20" s="1" t="s">
        <v>231</v>
      </c>
    </row>
    <row r="21" spans="1:10" ht="18" customHeight="1" x14ac:dyDescent="0.2">
      <c r="A21" s="1">
        <v>19</v>
      </c>
      <c r="B21" s="14" t="str">
        <f t="shared" si="0"/>
        <v>0x013</v>
      </c>
      <c r="C21" s="39" t="s">
        <v>297</v>
      </c>
      <c r="D21" s="4" t="s">
        <v>150</v>
      </c>
      <c r="E21" s="4"/>
      <c r="F21" s="14"/>
      <c r="G21" s="14" t="s">
        <v>236</v>
      </c>
      <c r="H21" s="1"/>
      <c r="I21" s="14" t="str">
        <f t="shared" si="1"/>
        <v>不相同</v>
      </c>
      <c r="J21" s="1" t="s">
        <v>231</v>
      </c>
    </row>
    <row r="22" spans="1:10" ht="18" customHeight="1" x14ac:dyDescent="0.2">
      <c r="A22" s="1">
        <v>20</v>
      </c>
      <c r="B22" s="14" t="str">
        <f t="shared" si="0"/>
        <v>0x014</v>
      </c>
      <c r="C22" s="39" t="s">
        <v>296</v>
      </c>
      <c r="D22" s="4" t="s">
        <v>151</v>
      </c>
      <c r="E22" s="4"/>
      <c r="F22" s="14"/>
      <c r="G22" s="14" t="s">
        <v>236</v>
      </c>
      <c r="H22" s="1"/>
      <c r="I22" s="14" t="str">
        <f t="shared" si="1"/>
        <v>不相同</v>
      </c>
      <c r="J22" s="1" t="s">
        <v>231</v>
      </c>
    </row>
    <row r="23" spans="1:10" ht="18" customHeight="1" x14ac:dyDescent="0.2">
      <c r="A23" s="1">
        <v>21</v>
      </c>
      <c r="B23" s="14" t="str">
        <f t="shared" si="0"/>
        <v>0x015</v>
      </c>
      <c r="C23" s="39" t="s">
        <v>296</v>
      </c>
      <c r="D23" s="4" t="s">
        <v>152</v>
      </c>
      <c r="E23" s="4"/>
      <c r="F23" s="14"/>
      <c r="G23" s="14" t="s">
        <v>236</v>
      </c>
      <c r="H23" s="1"/>
      <c r="I23" s="14" t="str">
        <f t="shared" si="1"/>
        <v>不相同</v>
      </c>
      <c r="J23" s="1" t="s">
        <v>231</v>
      </c>
    </row>
    <row r="24" spans="1:10" ht="18" customHeight="1" x14ac:dyDescent="0.2">
      <c r="A24" s="1">
        <v>22</v>
      </c>
      <c r="B24" s="14" t="str">
        <f t="shared" si="0"/>
        <v>0x016</v>
      </c>
      <c r="C24" s="39" t="s">
        <v>297</v>
      </c>
      <c r="D24" s="4" t="s">
        <v>153</v>
      </c>
      <c r="E24" s="4"/>
      <c r="F24" s="14"/>
      <c r="G24" s="14" t="s">
        <v>236</v>
      </c>
      <c r="H24" s="1"/>
      <c r="I24" s="14" t="str">
        <f t="shared" si="1"/>
        <v>不相同</v>
      </c>
      <c r="J24" s="1" t="s">
        <v>231</v>
      </c>
    </row>
    <row r="25" spans="1:10" ht="18" customHeight="1" x14ac:dyDescent="0.2">
      <c r="A25" s="1">
        <v>23</v>
      </c>
      <c r="B25" s="14" t="str">
        <f t="shared" si="0"/>
        <v>0x017</v>
      </c>
      <c r="C25" s="39" t="s">
        <v>297</v>
      </c>
      <c r="D25" s="4" t="s">
        <v>154</v>
      </c>
      <c r="E25" s="4"/>
      <c r="F25" s="14"/>
      <c r="G25" s="14" t="s">
        <v>236</v>
      </c>
      <c r="H25" s="1"/>
      <c r="I25" s="14" t="str">
        <f t="shared" si="1"/>
        <v>不相同</v>
      </c>
      <c r="J25" s="1" t="s">
        <v>231</v>
      </c>
    </row>
    <row r="26" spans="1:10" ht="18" customHeight="1" x14ac:dyDescent="0.2">
      <c r="A26" s="1">
        <v>24</v>
      </c>
      <c r="B26" s="14" t="str">
        <f t="shared" si="0"/>
        <v>0x018</v>
      </c>
      <c r="C26" s="39" t="s">
        <v>296</v>
      </c>
      <c r="D26" s="4" t="s">
        <v>78</v>
      </c>
      <c r="E26" s="4"/>
      <c r="F26" s="14"/>
      <c r="G26" s="14" t="s">
        <v>236</v>
      </c>
      <c r="H26" s="1"/>
      <c r="I26" s="14" t="str">
        <f t="shared" si="1"/>
        <v>不相同</v>
      </c>
      <c r="J26" s="1" t="s">
        <v>231</v>
      </c>
    </row>
    <row r="27" spans="1:10" ht="18" customHeight="1" x14ac:dyDescent="0.2">
      <c r="A27" s="1">
        <v>25</v>
      </c>
      <c r="B27" s="14" t="str">
        <f t="shared" si="0"/>
        <v>0x019</v>
      </c>
      <c r="C27" s="39" t="s">
        <v>296</v>
      </c>
      <c r="D27" s="4" t="s">
        <v>79</v>
      </c>
      <c r="E27" s="4"/>
      <c r="F27" s="14"/>
      <c r="G27" s="14" t="s">
        <v>236</v>
      </c>
      <c r="H27" s="1"/>
      <c r="I27" s="14" t="str">
        <f t="shared" si="1"/>
        <v>不相同</v>
      </c>
      <c r="J27" s="1" t="s">
        <v>231</v>
      </c>
    </row>
    <row r="28" spans="1:10" ht="18" customHeight="1" x14ac:dyDescent="0.2">
      <c r="A28" s="1">
        <v>26</v>
      </c>
      <c r="B28" s="14" t="str">
        <f t="shared" si="0"/>
        <v>0x01A</v>
      </c>
      <c r="C28" s="39" t="s">
        <v>297</v>
      </c>
      <c r="D28" s="4" t="s">
        <v>80</v>
      </c>
      <c r="E28" s="4"/>
      <c r="F28" s="14"/>
      <c r="G28" s="14" t="s">
        <v>236</v>
      </c>
      <c r="H28" s="1"/>
      <c r="I28" s="14" t="str">
        <f t="shared" si="1"/>
        <v>不相同</v>
      </c>
      <c r="J28" s="1" t="s">
        <v>231</v>
      </c>
    </row>
    <row r="29" spans="1:10" ht="18" customHeight="1" x14ac:dyDescent="0.2">
      <c r="A29" s="1">
        <v>27</v>
      </c>
      <c r="B29" s="14" t="str">
        <f t="shared" si="0"/>
        <v>0x01B</v>
      </c>
      <c r="C29" s="39" t="s">
        <v>297</v>
      </c>
      <c r="D29" s="4" t="s">
        <v>81</v>
      </c>
      <c r="E29" s="4"/>
      <c r="F29" s="14"/>
      <c r="G29" s="14" t="s">
        <v>236</v>
      </c>
      <c r="H29" s="1"/>
      <c r="I29" s="14" t="str">
        <f t="shared" si="1"/>
        <v>不相同</v>
      </c>
      <c r="J29" s="1" t="s">
        <v>231</v>
      </c>
    </row>
    <row r="30" spans="1:10" ht="18" customHeight="1" x14ac:dyDescent="0.2">
      <c r="A30" s="1">
        <v>28</v>
      </c>
      <c r="B30" s="14" t="str">
        <f t="shared" si="0"/>
        <v>0x01C</v>
      </c>
      <c r="C30" s="39" t="s">
        <v>296</v>
      </c>
      <c r="D30" s="4" t="s">
        <v>82</v>
      </c>
      <c r="E30" s="4"/>
      <c r="F30" s="14"/>
      <c r="G30" s="14" t="s">
        <v>236</v>
      </c>
      <c r="H30" s="1"/>
      <c r="I30" s="14" t="str">
        <f t="shared" si="1"/>
        <v>不相同</v>
      </c>
      <c r="J30" s="1" t="s">
        <v>231</v>
      </c>
    </row>
    <row r="31" spans="1:10" ht="18" customHeight="1" x14ac:dyDescent="0.2">
      <c r="A31" s="1">
        <v>29</v>
      </c>
      <c r="B31" s="14" t="str">
        <f t="shared" si="0"/>
        <v>0x01D</v>
      </c>
      <c r="C31" s="39" t="s">
        <v>296</v>
      </c>
      <c r="D31" s="4" t="s">
        <v>83</v>
      </c>
      <c r="E31" s="4"/>
      <c r="F31" s="14"/>
      <c r="G31" s="14" t="s">
        <v>236</v>
      </c>
      <c r="H31" s="1"/>
      <c r="I31" s="14" t="str">
        <f t="shared" si="1"/>
        <v>不相同</v>
      </c>
      <c r="J31" s="1" t="s">
        <v>231</v>
      </c>
    </row>
    <row r="32" spans="1:10" ht="18" customHeight="1" x14ac:dyDescent="0.2">
      <c r="A32" s="1">
        <v>30</v>
      </c>
      <c r="B32" s="14" t="str">
        <f t="shared" si="0"/>
        <v>0x01E</v>
      </c>
      <c r="C32" s="39" t="s">
        <v>297</v>
      </c>
      <c r="D32" s="4" t="s">
        <v>84</v>
      </c>
      <c r="E32" s="4"/>
      <c r="F32" s="14"/>
      <c r="G32" s="14" t="s">
        <v>236</v>
      </c>
      <c r="H32" s="1"/>
      <c r="I32" s="14" t="str">
        <f t="shared" si="1"/>
        <v>不相同</v>
      </c>
      <c r="J32" s="1" t="s">
        <v>231</v>
      </c>
    </row>
    <row r="33" spans="1:10" ht="18" customHeight="1" x14ac:dyDescent="0.2">
      <c r="A33" s="1">
        <v>31</v>
      </c>
      <c r="B33" s="14" t="str">
        <f t="shared" si="0"/>
        <v>0x01F</v>
      </c>
      <c r="C33" s="39" t="s">
        <v>297</v>
      </c>
      <c r="D33" s="4" t="s">
        <v>85</v>
      </c>
      <c r="E33" s="4"/>
      <c r="F33" s="14"/>
      <c r="G33" s="14" t="s">
        <v>236</v>
      </c>
      <c r="H33" s="1"/>
      <c r="I33" s="14" t="str">
        <f t="shared" si="1"/>
        <v>不相同</v>
      </c>
      <c r="J33" s="1" t="s">
        <v>231</v>
      </c>
    </row>
    <row r="34" spans="1:10" ht="18" customHeight="1" x14ac:dyDescent="0.2">
      <c r="A34" s="1">
        <v>32</v>
      </c>
      <c r="B34" s="14" t="str">
        <f t="shared" si="0"/>
        <v>0x020</v>
      </c>
      <c r="C34" s="39" t="s">
        <v>296</v>
      </c>
      <c r="D34" s="4" t="s">
        <v>86</v>
      </c>
      <c r="E34" s="4"/>
      <c r="F34" s="14"/>
      <c r="G34" s="14" t="s">
        <v>236</v>
      </c>
      <c r="H34" s="1"/>
      <c r="I34" s="14" t="str">
        <f t="shared" si="1"/>
        <v>不相同</v>
      </c>
      <c r="J34" s="1" t="s">
        <v>231</v>
      </c>
    </row>
    <row r="35" spans="1:10" ht="18" customHeight="1" x14ac:dyDescent="0.2">
      <c r="A35" s="1">
        <v>33</v>
      </c>
      <c r="B35" s="14" t="str">
        <f t="shared" si="0"/>
        <v>0x021</v>
      </c>
      <c r="C35" s="39" t="s">
        <v>296</v>
      </c>
      <c r="D35" s="4" t="s">
        <v>87</v>
      </c>
      <c r="E35" s="4"/>
      <c r="F35" s="14"/>
      <c r="G35" s="14" t="s">
        <v>236</v>
      </c>
      <c r="H35" s="1"/>
      <c r="I35" s="14" t="str">
        <f t="shared" si="1"/>
        <v>不相同</v>
      </c>
      <c r="J35" s="1" t="s">
        <v>231</v>
      </c>
    </row>
    <row r="36" spans="1:10" ht="18" customHeight="1" x14ac:dyDescent="0.2">
      <c r="A36" s="1">
        <v>34</v>
      </c>
      <c r="B36" s="14" t="str">
        <f t="shared" si="0"/>
        <v>0x022</v>
      </c>
      <c r="C36" s="39" t="s">
        <v>297</v>
      </c>
      <c r="D36" s="4" t="s">
        <v>155</v>
      </c>
      <c r="E36" s="4"/>
      <c r="F36" s="14"/>
      <c r="G36" s="14" t="s">
        <v>236</v>
      </c>
      <c r="H36" s="1"/>
      <c r="I36" s="14" t="str">
        <f t="shared" si="1"/>
        <v>不相同</v>
      </c>
      <c r="J36" s="1" t="s">
        <v>231</v>
      </c>
    </row>
    <row r="37" spans="1:10" ht="18" customHeight="1" x14ac:dyDescent="0.2">
      <c r="A37" s="1">
        <v>35</v>
      </c>
      <c r="B37" s="14" t="str">
        <f t="shared" si="0"/>
        <v>0x023</v>
      </c>
      <c r="C37" s="39" t="s">
        <v>297</v>
      </c>
      <c r="D37" s="4" t="s">
        <v>156</v>
      </c>
      <c r="E37" s="4"/>
      <c r="F37" s="14"/>
      <c r="G37" s="14" t="s">
        <v>236</v>
      </c>
      <c r="H37" s="1"/>
      <c r="I37" s="14" t="str">
        <f t="shared" si="1"/>
        <v>不相同</v>
      </c>
      <c r="J37" s="1" t="s">
        <v>231</v>
      </c>
    </row>
    <row r="38" spans="1:10" ht="18" customHeight="1" x14ac:dyDescent="0.2">
      <c r="A38" s="1">
        <v>36</v>
      </c>
      <c r="B38" s="14" t="str">
        <f t="shared" si="0"/>
        <v>0x024</v>
      </c>
      <c r="C38" s="39" t="s">
        <v>296</v>
      </c>
      <c r="D38" s="4" t="s">
        <v>157</v>
      </c>
      <c r="E38" s="4"/>
      <c r="F38" s="14"/>
      <c r="G38" s="14" t="s">
        <v>236</v>
      </c>
      <c r="H38" s="1"/>
      <c r="I38" s="14" t="str">
        <f t="shared" si="1"/>
        <v>不相同</v>
      </c>
      <c r="J38" s="1" t="s">
        <v>231</v>
      </c>
    </row>
    <row r="39" spans="1:10" ht="18" customHeight="1" x14ac:dyDescent="0.2">
      <c r="A39" s="1">
        <v>37</v>
      </c>
      <c r="B39" s="14" t="str">
        <f t="shared" si="0"/>
        <v>0x025</v>
      </c>
      <c r="C39" s="39" t="s">
        <v>296</v>
      </c>
      <c r="D39" s="4" t="s">
        <v>158</v>
      </c>
      <c r="E39" s="4"/>
      <c r="F39" s="14"/>
      <c r="G39" s="14" t="s">
        <v>236</v>
      </c>
      <c r="H39" s="1"/>
      <c r="I39" s="14" t="str">
        <f t="shared" si="1"/>
        <v>不相同</v>
      </c>
      <c r="J39" s="1" t="s">
        <v>231</v>
      </c>
    </row>
    <row r="40" spans="1:10" ht="18" customHeight="1" x14ac:dyDescent="0.2">
      <c r="A40" s="1">
        <v>38</v>
      </c>
      <c r="B40" s="14" t="str">
        <f t="shared" si="0"/>
        <v>0x026</v>
      </c>
      <c r="C40" s="39" t="s">
        <v>297</v>
      </c>
      <c r="D40" s="4" t="s">
        <v>159</v>
      </c>
      <c r="E40" s="4"/>
      <c r="F40" s="14"/>
      <c r="G40" s="14" t="s">
        <v>236</v>
      </c>
      <c r="H40" s="1"/>
      <c r="I40" s="14" t="str">
        <f t="shared" si="1"/>
        <v>不相同</v>
      </c>
      <c r="J40" s="1" t="s">
        <v>231</v>
      </c>
    </row>
    <row r="41" spans="1:10" ht="18" customHeight="1" x14ac:dyDescent="0.2">
      <c r="A41" s="1">
        <v>39</v>
      </c>
      <c r="B41" s="14" t="str">
        <f t="shared" si="0"/>
        <v>0x027</v>
      </c>
      <c r="C41" s="39" t="s">
        <v>297</v>
      </c>
      <c r="D41" s="4" t="s">
        <v>160</v>
      </c>
      <c r="E41" s="4"/>
      <c r="F41" s="14"/>
      <c r="G41" s="14" t="s">
        <v>236</v>
      </c>
      <c r="H41" s="1"/>
      <c r="I41" s="14" t="str">
        <f t="shared" si="1"/>
        <v>不相同</v>
      </c>
      <c r="J41" s="1" t="s">
        <v>231</v>
      </c>
    </row>
    <row r="42" spans="1:10" ht="18" customHeight="1" x14ac:dyDescent="0.2">
      <c r="A42" s="1">
        <v>40</v>
      </c>
      <c r="B42" s="14" t="str">
        <f t="shared" si="0"/>
        <v>0x028</v>
      </c>
      <c r="C42" s="1" t="s">
        <v>298</v>
      </c>
      <c r="D42" s="4" t="s">
        <v>18</v>
      </c>
      <c r="E42" s="4"/>
      <c r="F42" s="14"/>
      <c r="G42" s="14" t="s">
        <v>736</v>
      </c>
      <c r="H42" s="1"/>
      <c r="I42" s="14" t="str">
        <f t="shared" si="1"/>
        <v>不相同</v>
      </c>
      <c r="J42" s="1" t="s">
        <v>233</v>
      </c>
    </row>
    <row r="43" spans="1:10" ht="18" customHeight="1" x14ac:dyDescent="0.2">
      <c r="A43" s="1">
        <v>41</v>
      </c>
      <c r="B43" s="14" t="str">
        <f t="shared" si="0"/>
        <v>0x029</v>
      </c>
      <c r="C43" s="1" t="s">
        <v>298</v>
      </c>
      <c r="D43" s="4" t="s">
        <v>19</v>
      </c>
      <c r="E43" s="4"/>
      <c r="F43" s="14"/>
      <c r="G43" s="14" t="s">
        <v>736</v>
      </c>
      <c r="H43" s="1"/>
      <c r="I43" s="14" t="str">
        <f t="shared" si="1"/>
        <v>不相同</v>
      </c>
      <c r="J43" s="1" t="s">
        <v>233</v>
      </c>
    </row>
    <row r="44" spans="1:10" ht="18" customHeight="1" x14ac:dyDescent="0.2">
      <c r="A44" s="1">
        <v>42</v>
      </c>
      <c r="B44" s="14" t="str">
        <f t="shared" si="0"/>
        <v>0x02A</v>
      </c>
      <c r="C44" s="39" t="s">
        <v>298</v>
      </c>
      <c r="D44" s="4" t="s">
        <v>20</v>
      </c>
      <c r="E44" s="4"/>
      <c r="F44" s="14"/>
      <c r="G44" s="14" t="s">
        <v>724</v>
      </c>
      <c r="H44" s="1"/>
      <c r="I44" s="14" t="str">
        <f t="shared" si="1"/>
        <v>不相同</v>
      </c>
      <c r="J44" s="1" t="s">
        <v>233</v>
      </c>
    </row>
    <row r="45" spans="1:10" ht="18" customHeight="1" x14ac:dyDescent="0.2">
      <c r="A45" s="1">
        <v>43</v>
      </c>
      <c r="B45" s="14" t="str">
        <f t="shared" si="0"/>
        <v>0x02B</v>
      </c>
      <c r="C45" s="39" t="s">
        <v>298</v>
      </c>
      <c r="D45" s="4" t="s">
        <v>21</v>
      </c>
      <c r="E45" s="4"/>
      <c r="F45" s="14"/>
      <c r="G45" s="14" t="s">
        <v>724</v>
      </c>
      <c r="H45" s="1"/>
      <c r="I45" s="14" t="str">
        <f t="shared" si="1"/>
        <v>不相同</v>
      </c>
      <c r="J45" s="1" t="s">
        <v>233</v>
      </c>
    </row>
    <row r="46" spans="1:10" ht="18" customHeight="1" x14ac:dyDescent="0.2">
      <c r="A46" s="1">
        <v>44</v>
      </c>
      <c r="B46" s="14" t="str">
        <f t="shared" si="0"/>
        <v>0x02C</v>
      </c>
      <c r="C46" s="39" t="s">
        <v>298</v>
      </c>
      <c r="D46" s="4" t="s">
        <v>194</v>
      </c>
      <c r="E46" s="4"/>
      <c r="F46" s="14" t="s">
        <v>194</v>
      </c>
      <c r="G46" s="14" t="s">
        <v>724</v>
      </c>
      <c r="H46" s="1" t="s">
        <v>244</v>
      </c>
      <c r="I46" s="14" t="str">
        <f t="shared" si="1"/>
        <v>-</v>
      </c>
      <c r="J46" s="1" t="s">
        <v>233</v>
      </c>
    </row>
    <row r="47" spans="1:10" ht="18" customHeight="1" x14ac:dyDescent="0.2">
      <c r="A47" s="1">
        <v>45</v>
      </c>
      <c r="B47" s="14" t="str">
        <f t="shared" si="0"/>
        <v>0x02D</v>
      </c>
      <c r="C47" s="39" t="s">
        <v>298</v>
      </c>
      <c r="D47" s="4" t="s">
        <v>194</v>
      </c>
      <c r="E47" s="4"/>
      <c r="F47" s="14" t="s">
        <v>194</v>
      </c>
      <c r="G47" s="14" t="s">
        <v>724</v>
      </c>
      <c r="H47" s="1" t="s">
        <v>243</v>
      </c>
      <c r="I47" s="14" t="str">
        <f t="shared" si="1"/>
        <v>-</v>
      </c>
      <c r="J47" s="1" t="s">
        <v>233</v>
      </c>
    </row>
    <row r="48" spans="1:10" ht="18" customHeight="1" x14ac:dyDescent="0.2">
      <c r="A48" s="1">
        <v>46</v>
      </c>
      <c r="B48" s="14" t="str">
        <f t="shared" si="0"/>
        <v>0x02E</v>
      </c>
      <c r="C48" s="39" t="s">
        <v>298</v>
      </c>
      <c r="D48" s="4" t="s">
        <v>194</v>
      </c>
      <c r="E48" s="4"/>
      <c r="F48" s="14" t="s">
        <v>194</v>
      </c>
      <c r="G48" s="14" t="s">
        <v>724</v>
      </c>
      <c r="H48" s="1"/>
      <c r="I48" s="14" t="str">
        <f t="shared" si="1"/>
        <v>-</v>
      </c>
      <c r="J48" s="1" t="s">
        <v>233</v>
      </c>
    </row>
    <row r="49" spans="1:10" ht="18" customHeight="1" x14ac:dyDescent="0.2">
      <c r="A49" s="1">
        <v>47</v>
      </c>
      <c r="B49" s="14" t="str">
        <f t="shared" si="0"/>
        <v>0x02F</v>
      </c>
      <c r="C49" s="39" t="s">
        <v>298</v>
      </c>
      <c r="D49" s="4" t="s">
        <v>194</v>
      </c>
      <c r="E49" s="4"/>
      <c r="F49" s="14" t="s">
        <v>194</v>
      </c>
      <c r="G49" s="14" t="s">
        <v>724</v>
      </c>
      <c r="H49" s="1"/>
      <c r="I49" s="14" t="str">
        <f t="shared" si="1"/>
        <v>-</v>
      </c>
      <c r="J49" s="1" t="s">
        <v>233</v>
      </c>
    </row>
    <row r="50" spans="1:10" ht="18" customHeight="1" x14ac:dyDescent="0.2">
      <c r="A50" s="1">
        <v>48</v>
      </c>
      <c r="B50" s="14" t="str">
        <f t="shared" si="0"/>
        <v>0x030</v>
      </c>
      <c r="C50" s="39" t="s">
        <v>298</v>
      </c>
      <c r="D50" s="4" t="s">
        <v>194</v>
      </c>
      <c r="E50" s="4"/>
      <c r="F50" s="14" t="s">
        <v>194</v>
      </c>
      <c r="G50" s="14" t="s">
        <v>724</v>
      </c>
      <c r="H50" s="1"/>
      <c r="I50" s="14" t="str">
        <f t="shared" si="1"/>
        <v>-</v>
      </c>
      <c r="J50" s="1" t="s">
        <v>233</v>
      </c>
    </row>
    <row r="51" spans="1:10" ht="18" customHeight="1" x14ac:dyDescent="0.2">
      <c r="A51" s="1">
        <v>49</v>
      </c>
      <c r="B51" s="14" t="str">
        <f t="shared" si="0"/>
        <v>0x031</v>
      </c>
      <c r="C51" s="39" t="s">
        <v>298</v>
      </c>
      <c r="D51" s="4" t="s">
        <v>194</v>
      </c>
      <c r="E51" s="4"/>
      <c r="F51" s="14" t="s">
        <v>194</v>
      </c>
      <c r="G51" s="14" t="s">
        <v>724</v>
      </c>
      <c r="H51" s="1"/>
      <c r="I51" s="14" t="str">
        <f t="shared" si="1"/>
        <v>-</v>
      </c>
      <c r="J51" s="1" t="s">
        <v>233</v>
      </c>
    </row>
    <row r="52" spans="1:10" ht="18" customHeight="1" x14ac:dyDescent="0.2">
      <c r="A52" s="1">
        <v>50</v>
      </c>
      <c r="B52" s="14" t="str">
        <f t="shared" si="0"/>
        <v>0x032</v>
      </c>
      <c r="C52" s="39" t="s">
        <v>298</v>
      </c>
      <c r="D52" s="4" t="s">
        <v>194</v>
      </c>
      <c r="E52" s="4"/>
      <c r="F52" s="16" t="s">
        <v>289</v>
      </c>
      <c r="G52" s="14" t="s">
        <v>724</v>
      </c>
      <c r="H52" s="1" t="s">
        <v>246</v>
      </c>
      <c r="I52" s="14" t="str">
        <f t="shared" si="1"/>
        <v>-</v>
      </c>
      <c r="J52" s="1" t="s">
        <v>233</v>
      </c>
    </row>
    <row r="53" spans="1:10" ht="18" customHeight="1" x14ac:dyDescent="0.2">
      <c r="A53" s="1">
        <v>51</v>
      </c>
      <c r="B53" s="14" t="str">
        <f t="shared" si="0"/>
        <v>0x033</v>
      </c>
      <c r="C53" s="39" t="s">
        <v>298</v>
      </c>
      <c r="D53" s="4" t="s">
        <v>194</v>
      </c>
      <c r="E53" s="4"/>
      <c r="F53" s="16" t="s">
        <v>289</v>
      </c>
      <c r="G53" s="14" t="s">
        <v>724</v>
      </c>
      <c r="H53" s="1" t="s">
        <v>247</v>
      </c>
      <c r="I53" s="14" t="str">
        <f t="shared" si="1"/>
        <v>-</v>
      </c>
      <c r="J53" s="1" t="s">
        <v>233</v>
      </c>
    </row>
    <row r="54" spans="1:10" ht="18" customHeight="1" x14ac:dyDescent="0.2">
      <c r="A54" s="1">
        <v>52</v>
      </c>
      <c r="B54" s="14" t="str">
        <f t="shared" si="0"/>
        <v>0x034</v>
      </c>
      <c r="C54" s="39" t="s">
        <v>298</v>
      </c>
      <c r="D54" s="4" t="s">
        <v>194</v>
      </c>
      <c r="E54" s="4"/>
      <c r="F54" s="14" t="s">
        <v>194</v>
      </c>
      <c r="G54" s="14" t="s">
        <v>724</v>
      </c>
      <c r="H54" s="1"/>
      <c r="I54" s="14" t="str">
        <f t="shared" si="1"/>
        <v>-</v>
      </c>
      <c r="J54" s="1" t="s">
        <v>233</v>
      </c>
    </row>
    <row r="55" spans="1:10" ht="18" customHeight="1" x14ac:dyDescent="0.2">
      <c r="A55" s="1">
        <v>53</v>
      </c>
      <c r="B55" s="14" t="str">
        <f t="shared" si="0"/>
        <v>0x035</v>
      </c>
      <c r="C55" s="39" t="s">
        <v>298</v>
      </c>
      <c r="D55" s="4" t="s">
        <v>194</v>
      </c>
      <c r="E55" s="4"/>
      <c r="F55" s="14" t="s">
        <v>194</v>
      </c>
      <c r="G55" s="14" t="s">
        <v>724</v>
      </c>
      <c r="H55" s="1"/>
      <c r="I55" s="14" t="str">
        <f t="shared" si="1"/>
        <v>-</v>
      </c>
      <c r="J55" s="1" t="s">
        <v>233</v>
      </c>
    </row>
    <row r="56" spans="1:10" ht="18" customHeight="1" x14ac:dyDescent="0.2">
      <c r="A56" s="1">
        <v>54</v>
      </c>
      <c r="B56" s="14" t="str">
        <f t="shared" si="0"/>
        <v>0x036</v>
      </c>
      <c r="C56" s="39" t="s">
        <v>298</v>
      </c>
      <c r="D56" s="4" t="s">
        <v>194</v>
      </c>
      <c r="E56" s="4"/>
      <c r="F56" s="14" t="s">
        <v>194</v>
      </c>
      <c r="G56" s="14" t="s">
        <v>724</v>
      </c>
      <c r="H56" s="1"/>
      <c r="I56" s="14" t="str">
        <f t="shared" si="1"/>
        <v>-</v>
      </c>
      <c r="J56" s="1" t="s">
        <v>233</v>
      </c>
    </row>
    <row r="57" spans="1:10" ht="18" customHeight="1" x14ac:dyDescent="0.2">
      <c r="A57" s="1">
        <v>55</v>
      </c>
      <c r="B57" s="14" t="str">
        <f t="shared" si="0"/>
        <v>0x037</v>
      </c>
      <c r="C57" s="39" t="s">
        <v>298</v>
      </c>
      <c r="D57" s="4" t="s">
        <v>194</v>
      </c>
      <c r="E57" s="4"/>
      <c r="F57" s="14" t="s">
        <v>194</v>
      </c>
      <c r="G57" s="14" t="s">
        <v>724</v>
      </c>
      <c r="H57" s="1"/>
      <c r="I57" s="14" t="str">
        <f t="shared" si="1"/>
        <v>-</v>
      </c>
      <c r="J57" s="1" t="s">
        <v>233</v>
      </c>
    </row>
    <row r="58" spans="1:10" ht="18" customHeight="1" x14ac:dyDescent="0.2">
      <c r="A58" s="1">
        <v>56</v>
      </c>
      <c r="B58" s="14" t="str">
        <f t="shared" si="0"/>
        <v>0x038</v>
      </c>
      <c r="C58" s="1" t="s">
        <v>299</v>
      </c>
      <c r="D58" s="4" t="s">
        <v>194</v>
      </c>
      <c r="E58" s="4"/>
      <c r="F58" s="14" t="s">
        <v>194</v>
      </c>
      <c r="G58" s="14" t="s">
        <v>737</v>
      </c>
      <c r="H58" s="1" t="s">
        <v>239</v>
      </c>
      <c r="I58" s="14" t="str">
        <f t="shared" si="1"/>
        <v>-</v>
      </c>
      <c r="J58" s="1" t="s">
        <v>233</v>
      </c>
    </row>
    <row r="59" spans="1:10" ht="18" customHeight="1" x14ac:dyDescent="0.2">
      <c r="A59" s="1">
        <v>57</v>
      </c>
      <c r="B59" s="14" t="str">
        <f t="shared" si="0"/>
        <v>0x039</v>
      </c>
      <c r="C59" s="1" t="s">
        <v>299</v>
      </c>
      <c r="D59" s="4" t="s">
        <v>194</v>
      </c>
      <c r="E59" s="4"/>
      <c r="F59" s="14" t="s">
        <v>194</v>
      </c>
      <c r="G59" s="14" t="s">
        <v>737</v>
      </c>
      <c r="H59" s="1" t="s">
        <v>239</v>
      </c>
      <c r="I59" s="14" t="str">
        <f t="shared" si="1"/>
        <v>-</v>
      </c>
      <c r="J59" s="1" t="s">
        <v>233</v>
      </c>
    </row>
    <row r="60" spans="1:10" ht="18" customHeight="1" x14ac:dyDescent="0.2">
      <c r="A60" s="1">
        <v>58</v>
      </c>
      <c r="B60" s="14" t="str">
        <f t="shared" si="0"/>
        <v>0x03A</v>
      </c>
      <c r="C60" s="39" t="s">
        <v>299</v>
      </c>
      <c r="D60" s="4" t="s">
        <v>194</v>
      </c>
      <c r="E60" s="4"/>
      <c r="F60" s="14" t="s">
        <v>194</v>
      </c>
      <c r="G60" s="14" t="s">
        <v>726</v>
      </c>
      <c r="H60" s="1" t="s">
        <v>239</v>
      </c>
      <c r="I60" s="14" t="str">
        <f t="shared" si="1"/>
        <v>-</v>
      </c>
      <c r="J60" s="1" t="s">
        <v>233</v>
      </c>
    </row>
    <row r="61" spans="1:10" ht="18" customHeight="1" x14ac:dyDescent="0.2">
      <c r="A61" s="1">
        <v>59</v>
      </c>
      <c r="B61" s="14" t="str">
        <f t="shared" si="0"/>
        <v>0x03B</v>
      </c>
      <c r="C61" s="39" t="s">
        <v>299</v>
      </c>
      <c r="D61" s="4" t="s">
        <v>194</v>
      </c>
      <c r="E61" s="4"/>
      <c r="F61" s="14" t="s">
        <v>194</v>
      </c>
      <c r="G61" s="14" t="s">
        <v>726</v>
      </c>
      <c r="H61" s="1" t="s">
        <v>239</v>
      </c>
      <c r="I61" s="14" t="str">
        <f t="shared" si="1"/>
        <v>-</v>
      </c>
      <c r="J61" s="1" t="s">
        <v>233</v>
      </c>
    </row>
    <row r="62" spans="1:10" ht="18" customHeight="1" x14ac:dyDescent="0.2">
      <c r="A62" s="1">
        <v>60</v>
      </c>
      <c r="B62" s="14" t="str">
        <f t="shared" si="0"/>
        <v>0x03C</v>
      </c>
      <c r="C62" s="39" t="s">
        <v>299</v>
      </c>
      <c r="D62" s="4" t="s">
        <v>194</v>
      </c>
      <c r="E62" s="4"/>
      <c r="F62" s="14" t="s">
        <v>194</v>
      </c>
      <c r="G62" s="14" t="s">
        <v>726</v>
      </c>
      <c r="H62" s="1" t="s">
        <v>239</v>
      </c>
      <c r="I62" s="14" t="str">
        <f t="shared" si="1"/>
        <v>-</v>
      </c>
      <c r="J62" s="1" t="s">
        <v>233</v>
      </c>
    </row>
    <row r="63" spans="1:10" ht="18" customHeight="1" x14ac:dyDescent="0.2">
      <c r="A63" s="1">
        <v>61</v>
      </c>
      <c r="B63" s="14" t="str">
        <f t="shared" si="0"/>
        <v>0x03D</v>
      </c>
      <c r="C63" s="39" t="s">
        <v>299</v>
      </c>
      <c r="D63" s="4" t="s">
        <v>194</v>
      </c>
      <c r="E63" s="4"/>
      <c r="F63" s="14" t="s">
        <v>194</v>
      </c>
      <c r="G63" s="14" t="s">
        <v>726</v>
      </c>
      <c r="H63" s="1" t="s">
        <v>239</v>
      </c>
      <c r="I63" s="14" t="str">
        <f t="shared" si="1"/>
        <v>-</v>
      </c>
      <c r="J63" s="1" t="s">
        <v>233</v>
      </c>
    </row>
    <row r="64" spans="1:10" ht="18" customHeight="1" x14ac:dyDescent="0.2">
      <c r="A64" s="1">
        <v>62</v>
      </c>
      <c r="B64" s="14" t="str">
        <f t="shared" si="0"/>
        <v>0x03E</v>
      </c>
      <c r="C64" s="39" t="s">
        <v>299</v>
      </c>
      <c r="D64" s="4" t="s">
        <v>194</v>
      </c>
      <c r="E64" s="4"/>
      <c r="F64" s="14" t="s">
        <v>194</v>
      </c>
      <c r="G64" s="14" t="s">
        <v>726</v>
      </c>
      <c r="H64" s="1" t="s">
        <v>239</v>
      </c>
      <c r="I64" s="14" t="str">
        <f t="shared" si="1"/>
        <v>-</v>
      </c>
      <c r="J64" s="1" t="s">
        <v>233</v>
      </c>
    </row>
    <row r="65" spans="1:10" ht="18" customHeight="1" x14ac:dyDescent="0.2">
      <c r="A65" s="1">
        <v>63</v>
      </c>
      <c r="B65" s="14" t="str">
        <f t="shared" si="0"/>
        <v>0x03F</v>
      </c>
      <c r="C65" s="39" t="s">
        <v>299</v>
      </c>
      <c r="D65" s="4" t="s">
        <v>194</v>
      </c>
      <c r="E65" s="4"/>
      <c r="F65" s="14" t="s">
        <v>194</v>
      </c>
      <c r="G65" s="14" t="s">
        <v>726</v>
      </c>
      <c r="H65" s="1" t="s">
        <v>239</v>
      </c>
      <c r="I65" s="14" t="str">
        <f t="shared" si="1"/>
        <v>-</v>
      </c>
      <c r="J65" s="1" t="s">
        <v>233</v>
      </c>
    </row>
    <row r="66" spans="1:10" ht="18" customHeight="1" x14ac:dyDescent="0.2">
      <c r="A66" s="1">
        <v>64</v>
      </c>
      <c r="B66" s="14" t="str">
        <f t="shared" ref="B66:B129" si="2">"0x"&amp;DEC2HEX(A66,3)</f>
        <v>0x040</v>
      </c>
      <c r="C66" s="39" t="s">
        <v>299</v>
      </c>
      <c r="D66" s="4" t="s">
        <v>194</v>
      </c>
      <c r="E66" s="4"/>
      <c r="F66" s="14" t="s">
        <v>194</v>
      </c>
      <c r="G66" s="14" t="s">
        <v>726</v>
      </c>
      <c r="H66" s="1" t="s">
        <v>239</v>
      </c>
      <c r="I66" s="14" t="str">
        <f t="shared" si="1"/>
        <v>-</v>
      </c>
      <c r="J66" s="1" t="s">
        <v>233</v>
      </c>
    </row>
    <row r="67" spans="1:10" ht="18" customHeight="1" x14ac:dyDescent="0.2">
      <c r="A67" s="1">
        <v>65</v>
      </c>
      <c r="B67" s="14" t="str">
        <f t="shared" si="2"/>
        <v>0x041</v>
      </c>
      <c r="C67" s="39" t="s">
        <v>299</v>
      </c>
      <c r="D67" s="4" t="s">
        <v>194</v>
      </c>
      <c r="E67" s="4"/>
      <c r="F67" s="14" t="s">
        <v>194</v>
      </c>
      <c r="G67" s="14" t="s">
        <v>726</v>
      </c>
      <c r="H67" s="1" t="s">
        <v>239</v>
      </c>
      <c r="I67" s="14" t="str">
        <f t="shared" ref="I67:I130" si="3">IF(D67&lt;&gt;"",IF(B67=D67,"相同","不相同"),"-")</f>
        <v>-</v>
      </c>
      <c r="J67" s="1" t="s">
        <v>233</v>
      </c>
    </row>
    <row r="68" spans="1:10" ht="18" customHeight="1" x14ac:dyDescent="0.2">
      <c r="A68" s="1">
        <v>66</v>
      </c>
      <c r="B68" s="14" t="str">
        <f t="shared" si="2"/>
        <v>0x042</v>
      </c>
      <c r="C68" s="39" t="s">
        <v>299</v>
      </c>
      <c r="D68" s="4" t="s">
        <v>194</v>
      </c>
      <c r="E68" s="4"/>
      <c r="F68" s="14" t="s">
        <v>194</v>
      </c>
      <c r="G68" s="14" t="s">
        <v>726</v>
      </c>
      <c r="H68" s="1" t="s">
        <v>239</v>
      </c>
      <c r="I68" s="14" t="str">
        <f t="shared" si="3"/>
        <v>-</v>
      </c>
      <c r="J68" s="1" t="s">
        <v>233</v>
      </c>
    </row>
    <row r="69" spans="1:10" ht="18" customHeight="1" x14ac:dyDescent="0.2">
      <c r="A69" s="1">
        <v>67</v>
      </c>
      <c r="B69" s="14" t="str">
        <f t="shared" si="2"/>
        <v>0x043</v>
      </c>
      <c r="C69" s="39" t="s">
        <v>299</v>
      </c>
      <c r="D69" s="4" t="s">
        <v>194</v>
      </c>
      <c r="E69" s="4"/>
      <c r="F69" s="14" t="s">
        <v>194</v>
      </c>
      <c r="G69" s="14" t="s">
        <v>726</v>
      </c>
      <c r="H69" s="1" t="s">
        <v>239</v>
      </c>
      <c r="I69" s="14" t="str">
        <f t="shared" si="3"/>
        <v>-</v>
      </c>
      <c r="J69" s="1" t="s">
        <v>233</v>
      </c>
    </row>
    <row r="70" spans="1:10" ht="18" customHeight="1" x14ac:dyDescent="0.2">
      <c r="A70" s="1">
        <v>68</v>
      </c>
      <c r="B70" s="14" t="str">
        <f t="shared" si="2"/>
        <v>0x044</v>
      </c>
      <c r="C70" s="39" t="s">
        <v>299</v>
      </c>
      <c r="D70" s="4" t="s">
        <v>194</v>
      </c>
      <c r="E70" s="4"/>
      <c r="F70" s="14" t="s">
        <v>194</v>
      </c>
      <c r="G70" s="14" t="s">
        <v>726</v>
      </c>
      <c r="H70" s="1" t="s">
        <v>239</v>
      </c>
      <c r="I70" s="14" t="str">
        <f t="shared" si="3"/>
        <v>-</v>
      </c>
      <c r="J70" s="1" t="s">
        <v>233</v>
      </c>
    </row>
    <row r="71" spans="1:10" ht="18" customHeight="1" x14ac:dyDescent="0.2">
      <c r="A71" s="1">
        <v>69</v>
      </c>
      <c r="B71" s="14" t="str">
        <f t="shared" si="2"/>
        <v>0x045</v>
      </c>
      <c r="C71" s="39" t="s">
        <v>299</v>
      </c>
      <c r="D71" s="4" t="s">
        <v>194</v>
      </c>
      <c r="E71" s="4"/>
      <c r="F71" s="14" t="s">
        <v>194</v>
      </c>
      <c r="G71" s="14" t="s">
        <v>726</v>
      </c>
      <c r="H71" s="1" t="s">
        <v>239</v>
      </c>
      <c r="I71" s="14" t="str">
        <f t="shared" si="3"/>
        <v>-</v>
      </c>
      <c r="J71" s="1" t="s">
        <v>233</v>
      </c>
    </row>
    <row r="72" spans="1:10" ht="18" customHeight="1" x14ac:dyDescent="0.2">
      <c r="A72" s="1">
        <v>70</v>
      </c>
      <c r="B72" s="14" t="str">
        <f t="shared" si="2"/>
        <v>0x046</v>
      </c>
      <c r="C72" s="39" t="s">
        <v>299</v>
      </c>
      <c r="D72" s="4" t="s">
        <v>194</v>
      </c>
      <c r="E72" s="4"/>
      <c r="F72" s="14" t="s">
        <v>194</v>
      </c>
      <c r="G72" s="14" t="s">
        <v>726</v>
      </c>
      <c r="H72" s="1"/>
      <c r="I72" s="14" t="str">
        <f t="shared" si="3"/>
        <v>-</v>
      </c>
      <c r="J72" s="1" t="s">
        <v>233</v>
      </c>
    </row>
    <row r="73" spans="1:10" ht="18" customHeight="1" x14ac:dyDescent="0.2">
      <c r="A73" s="1">
        <v>71</v>
      </c>
      <c r="B73" s="14" t="str">
        <f t="shared" si="2"/>
        <v>0x047</v>
      </c>
      <c r="C73" s="39" t="s">
        <v>299</v>
      </c>
      <c r="D73" s="4" t="s">
        <v>194</v>
      </c>
      <c r="E73" s="4"/>
      <c r="F73" s="14" t="s">
        <v>194</v>
      </c>
      <c r="G73" s="14" t="s">
        <v>726</v>
      </c>
      <c r="H73" s="1"/>
      <c r="I73" s="14" t="str">
        <f t="shared" si="3"/>
        <v>-</v>
      </c>
      <c r="J73" s="1" t="s">
        <v>233</v>
      </c>
    </row>
    <row r="74" spans="1:10" ht="18" customHeight="1" x14ac:dyDescent="0.2">
      <c r="A74" s="1">
        <v>72</v>
      </c>
      <c r="B74" s="14" t="str">
        <f t="shared" si="2"/>
        <v>0x048</v>
      </c>
      <c r="C74" s="39" t="s">
        <v>299</v>
      </c>
      <c r="D74" s="4" t="s">
        <v>194</v>
      </c>
      <c r="E74" s="4"/>
      <c r="F74" s="14" t="s">
        <v>194</v>
      </c>
      <c r="G74" s="14" t="s">
        <v>726</v>
      </c>
      <c r="H74" s="1"/>
      <c r="I74" s="14" t="str">
        <f t="shared" si="3"/>
        <v>-</v>
      </c>
      <c r="J74" s="1" t="s">
        <v>233</v>
      </c>
    </row>
    <row r="75" spans="1:10" ht="18" customHeight="1" x14ac:dyDescent="0.2">
      <c r="A75" s="1">
        <v>73</v>
      </c>
      <c r="B75" s="14" t="str">
        <f t="shared" si="2"/>
        <v>0x049</v>
      </c>
      <c r="C75" s="39" t="s">
        <v>299</v>
      </c>
      <c r="D75" s="4" t="s">
        <v>194</v>
      </c>
      <c r="E75" s="4"/>
      <c r="F75" s="14" t="s">
        <v>194</v>
      </c>
      <c r="G75" s="14" t="s">
        <v>726</v>
      </c>
      <c r="H75" s="1"/>
      <c r="I75" s="14" t="str">
        <f t="shared" si="3"/>
        <v>-</v>
      </c>
      <c r="J75" s="1" t="s">
        <v>233</v>
      </c>
    </row>
    <row r="76" spans="1:10" ht="18" customHeight="1" x14ac:dyDescent="0.2">
      <c r="A76" s="1">
        <v>74</v>
      </c>
      <c r="B76" s="14" t="str">
        <f t="shared" si="2"/>
        <v>0x04A</v>
      </c>
      <c r="C76" s="39" t="s">
        <v>299</v>
      </c>
      <c r="D76" s="4" t="s">
        <v>194</v>
      </c>
      <c r="E76" s="4"/>
      <c r="F76" s="14" t="s">
        <v>194</v>
      </c>
      <c r="G76" s="14" t="s">
        <v>726</v>
      </c>
      <c r="H76" s="1"/>
      <c r="I76" s="14" t="str">
        <f t="shared" si="3"/>
        <v>-</v>
      </c>
      <c r="J76" s="1" t="s">
        <v>233</v>
      </c>
    </row>
    <row r="77" spans="1:10" ht="18" customHeight="1" x14ac:dyDescent="0.2">
      <c r="A77" s="1">
        <v>75</v>
      </c>
      <c r="B77" s="14" t="str">
        <f t="shared" si="2"/>
        <v>0x04B</v>
      </c>
      <c r="C77" s="39" t="s">
        <v>299</v>
      </c>
      <c r="D77" s="4" t="s">
        <v>194</v>
      </c>
      <c r="E77" s="4"/>
      <c r="F77" s="14" t="s">
        <v>194</v>
      </c>
      <c r="G77" s="14" t="s">
        <v>726</v>
      </c>
      <c r="H77" s="1"/>
      <c r="I77" s="14" t="str">
        <f t="shared" si="3"/>
        <v>-</v>
      </c>
      <c r="J77" s="1" t="s">
        <v>233</v>
      </c>
    </row>
    <row r="78" spans="1:10" ht="18" customHeight="1" x14ac:dyDescent="0.2">
      <c r="A78" s="1">
        <v>76</v>
      </c>
      <c r="B78" s="14" t="str">
        <f t="shared" si="2"/>
        <v>0x04C</v>
      </c>
      <c r="C78" s="1" t="s">
        <v>300</v>
      </c>
      <c r="D78" s="4" t="s">
        <v>194</v>
      </c>
      <c r="E78" s="4"/>
      <c r="F78" s="14" t="s">
        <v>194</v>
      </c>
      <c r="G78" s="14" t="s">
        <v>738</v>
      </c>
      <c r="H78" s="1"/>
      <c r="I78" s="14" t="str">
        <f t="shared" si="3"/>
        <v>-</v>
      </c>
      <c r="J78" s="1" t="s">
        <v>233</v>
      </c>
    </row>
    <row r="79" spans="1:10" ht="18" customHeight="1" x14ac:dyDescent="0.2">
      <c r="A79" s="1">
        <v>77</v>
      </c>
      <c r="B79" s="14" t="str">
        <f t="shared" si="2"/>
        <v>0x04D</v>
      </c>
      <c r="C79" s="1" t="s">
        <v>300</v>
      </c>
      <c r="D79" s="4" t="s">
        <v>194</v>
      </c>
      <c r="E79" s="4"/>
      <c r="F79" s="14" t="s">
        <v>194</v>
      </c>
      <c r="G79" s="14" t="s">
        <v>738</v>
      </c>
      <c r="H79" s="1"/>
      <c r="I79" s="14" t="str">
        <f t="shared" si="3"/>
        <v>-</v>
      </c>
      <c r="J79" s="1" t="s">
        <v>233</v>
      </c>
    </row>
    <row r="80" spans="1:10" ht="18" customHeight="1" x14ac:dyDescent="0.2">
      <c r="A80" s="1">
        <v>78</v>
      </c>
      <c r="B80" s="14" t="str">
        <f t="shared" si="2"/>
        <v>0x04E</v>
      </c>
      <c r="C80" s="39" t="s">
        <v>300</v>
      </c>
      <c r="D80" s="4" t="s">
        <v>194</v>
      </c>
      <c r="E80" s="4"/>
      <c r="F80" s="14" t="s">
        <v>194</v>
      </c>
      <c r="G80" s="14" t="s">
        <v>728</v>
      </c>
      <c r="H80" s="1"/>
      <c r="I80" s="14" t="str">
        <f t="shared" si="3"/>
        <v>-</v>
      </c>
      <c r="J80" s="1" t="s">
        <v>233</v>
      </c>
    </row>
    <row r="81" spans="1:10" ht="18" customHeight="1" x14ac:dyDescent="0.2">
      <c r="A81" s="1">
        <v>79</v>
      </c>
      <c r="B81" s="14" t="str">
        <f t="shared" si="2"/>
        <v>0x04F</v>
      </c>
      <c r="C81" s="39" t="s">
        <v>300</v>
      </c>
      <c r="D81" s="4" t="s">
        <v>194</v>
      </c>
      <c r="E81" s="4"/>
      <c r="F81" s="14" t="s">
        <v>194</v>
      </c>
      <c r="G81" s="14" t="s">
        <v>728</v>
      </c>
      <c r="H81" s="1"/>
      <c r="I81" s="14" t="str">
        <f t="shared" si="3"/>
        <v>-</v>
      </c>
      <c r="J81" s="1" t="s">
        <v>233</v>
      </c>
    </row>
    <row r="82" spans="1:10" ht="18" customHeight="1" x14ac:dyDescent="0.2">
      <c r="A82" s="1">
        <v>80</v>
      </c>
      <c r="B82" s="14" t="str">
        <f t="shared" si="2"/>
        <v>0x050</v>
      </c>
      <c r="C82" s="39" t="s">
        <v>300</v>
      </c>
      <c r="D82" s="4" t="s">
        <v>194</v>
      </c>
      <c r="E82" s="4"/>
      <c r="F82" s="14" t="s">
        <v>194</v>
      </c>
      <c r="G82" s="14" t="s">
        <v>728</v>
      </c>
      <c r="H82" s="1"/>
      <c r="I82" s="14" t="str">
        <f t="shared" si="3"/>
        <v>-</v>
      </c>
      <c r="J82" s="1" t="s">
        <v>233</v>
      </c>
    </row>
    <row r="83" spans="1:10" ht="18" customHeight="1" x14ac:dyDescent="0.2">
      <c r="A83" s="1">
        <v>81</v>
      </c>
      <c r="B83" s="14" t="str">
        <f t="shared" si="2"/>
        <v>0x051</v>
      </c>
      <c r="C83" s="39" t="s">
        <v>300</v>
      </c>
      <c r="D83" s="4" t="s">
        <v>194</v>
      </c>
      <c r="E83" s="4"/>
      <c r="F83" s="14" t="s">
        <v>194</v>
      </c>
      <c r="G83" s="14" t="s">
        <v>728</v>
      </c>
      <c r="H83" s="1"/>
      <c r="I83" s="14" t="str">
        <f t="shared" si="3"/>
        <v>-</v>
      </c>
      <c r="J83" s="1" t="s">
        <v>233</v>
      </c>
    </row>
    <row r="84" spans="1:10" ht="18" customHeight="1" x14ac:dyDescent="0.2">
      <c r="A84" s="1">
        <v>82</v>
      </c>
      <c r="B84" s="14" t="str">
        <f t="shared" si="2"/>
        <v>0x052</v>
      </c>
      <c r="C84" s="39" t="s">
        <v>300</v>
      </c>
      <c r="D84" s="4" t="s">
        <v>194</v>
      </c>
      <c r="E84" s="4"/>
      <c r="F84" s="14" t="s">
        <v>194</v>
      </c>
      <c r="G84" s="14" t="s">
        <v>728</v>
      </c>
      <c r="H84" s="1"/>
      <c r="I84" s="14" t="str">
        <f t="shared" si="3"/>
        <v>-</v>
      </c>
      <c r="J84" s="1" t="s">
        <v>233</v>
      </c>
    </row>
    <row r="85" spans="1:10" ht="18" customHeight="1" x14ac:dyDescent="0.2">
      <c r="A85" s="1">
        <v>83</v>
      </c>
      <c r="B85" s="14" t="str">
        <f t="shared" si="2"/>
        <v>0x053</v>
      </c>
      <c r="C85" s="39" t="s">
        <v>300</v>
      </c>
      <c r="D85" s="4" t="s">
        <v>194</v>
      </c>
      <c r="E85" s="4"/>
      <c r="F85" s="14" t="s">
        <v>194</v>
      </c>
      <c r="G85" s="14" t="s">
        <v>728</v>
      </c>
      <c r="H85" s="1"/>
      <c r="I85" s="14" t="str">
        <f t="shared" si="3"/>
        <v>-</v>
      </c>
      <c r="J85" s="1" t="s">
        <v>233</v>
      </c>
    </row>
    <row r="86" spans="1:10" ht="18" customHeight="1" x14ac:dyDescent="0.2">
      <c r="A86" s="1">
        <v>84</v>
      </c>
      <c r="B86" s="14" t="str">
        <f t="shared" si="2"/>
        <v>0x054</v>
      </c>
      <c r="C86" s="39" t="s">
        <v>300</v>
      </c>
      <c r="D86" s="4" t="s">
        <v>194</v>
      </c>
      <c r="E86" s="4"/>
      <c r="F86" s="14" t="s">
        <v>194</v>
      </c>
      <c r="G86" s="14" t="s">
        <v>728</v>
      </c>
      <c r="H86" s="1"/>
      <c r="I86" s="14" t="str">
        <f t="shared" si="3"/>
        <v>-</v>
      </c>
      <c r="J86" s="1" t="s">
        <v>233</v>
      </c>
    </row>
    <row r="87" spans="1:10" ht="18" customHeight="1" x14ac:dyDescent="0.2">
      <c r="A87" s="1">
        <v>85</v>
      </c>
      <c r="B87" s="14" t="str">
        <f t="shared" si="2"/>
        <v>0x055</v>
      </c>
      <c r="C87" s="39" t="s">
        <v>300</v>
      </c>
      <c r="D87" s="4" t="s">
        <v>194</v>
      </c>
      <c r="E87" s="4"/>
      <c r="F87" s="14" t="s">
        <v>194</v>
      </c>
      <c r="G87" s="14" t="s">
        <v>728</v>
      </c>
      <c r="H87" s="1"/>
      <c r="I87" s="14" t="str">
        <f t="shared" si="3"/>
        <v>-</v>
      </c>
      <c r="J87" s="1" t="s">
        <v>233</v>
      </c>
    </row>
    <row r="88" spans="1:10" ht="18" customHeight="1" x14ac:dyDescent="0.2">
      <c r="A88" s="1">
        <v>86</v>
      </c>
      <c r="B88" s="14" t="str">
        <f t="shared" si="2"/>
        <v>0x056</v>
      </c>
      <c r="C88" s="39" t="s">
        <v>300</v>
      </c>
      <c r="D88" s="4" t="s">
        <v>194</v>
      </c>
      <c r="E88" s="4"/>
      <c r="F88" s="14" t="s">
        <v>194</v>
      </c>
      <c r="G88" s="14" t="s">
        <v>728</v>
      </c>
      <c r="H88" s="1"/>
      <c r="I88" s="14" t="str">
        <f t="shared" si="3"/>
        <v>-</v>
      </c>
      <c r="J88" s="1" t="s">
        <v>233</v>
      </c>
    </row>
    <row r="89" spans="1:10" ht="18" customHeight="1" x14ac:dyDescent="0.2">
      <c r="A89" s="1">
        <v>87</v>
      </c>
      <c r="B89" s="14" t="str">
        <f t="shared" si="2"/>
        <v>0x057</v>
      </c>
      <c r="C89" s="39" t="s">
        <v>300</v>
      </c>
      <c r="D89" s="4" t="s">
        <v>194</v>
      </c>
      <c r="E89" s="4"/>
      <c r="F89" s="14" t="s">
        <v>194</v>
      </c>
      <c r="G89" s="14" t="s">
        <v>728</v>
      </c>
      <c r="H89" s="1"/>
      <c r="I89" s="14" t="str">
        <f t="shared" si="3"/>
        <v>-</v>
      </c>
      <c r="J89" s="1" t="s">
        <v>233</v>
      </c>
    </row>
    <row r="90" spans="1:10" ht="18" customHeight="1" x14ac:dyDescent="0.2">
      <c r="A90" s="1">
        <v>88</v>
      </c>
      <c r="B90" s="14" t="str">
        <f t="shared" si="2"/>
        <v>0x058</v>
      </c>
      <c r="C90" s="39" t="s">
        <v>300</v>
      </c>
      <c r="D90" s="4" t="s">
        <v>194</v>
      </c>
      <c r="E90" s="4"/>
      <c r="F90" s="14" t="s">
        <v>194</v>
      </c>
      <c r="G90" s="14" t="s">
        <v>728</v>
      </c>
      <c r="H90" s="1"/>
      <c r="I90" s="14" t="str">
        <f t="shared" si="3"/>
        <v>-</v>
      </c>
      <c r="J90" s="1" t="s">
        <v>233</v>
      </c>
    </row>
    <row r="91" spans="1:10" ht="18" customHeight="1" x14ac:dyDescent="0.2">
      <c r="A91" s="1">
        <v>89</v>
      </c>
      <c r="B91" s="14" t="str">
        <f t="shared" si="2"/>
        <v>0x059</v>
      </c>
      <c r="C91" s="39" t="s">
        <v>300</v>
      </c>
      <c r="D91" s="4" t="s">
        <v>194</v>
      </c>
      <c r="E91" s="4"/>
      <c r="F91" s="14" t="s">
        <v>194</v>
      </c>
      <c r="G91" s="14" t="s">
        <v>728</v>
      </c>
      <c r="H91" s="1"/>
      <c r="I91" s="14" t="str">
        <f t="shared" si="3"/>
        <v>-</v>
      </c>
      <c r="J91" s="1" t="s">
        <v>233</v>
      </c>
    </row>
    <row r="92" spans="1:10" ht="18" customHeight="1" x14ac:dyDescent="0.2">
      <c r="A92" s="1">
        <v>90</v>
      </c>
      <c r="B92" s="14" t="str">
        <f t="shared" si="2"/>
        <v>0x05A</v>
      </c>
      <c r="C92" s="39" t="s">
        <v>300</v>
      </c>
      <c r="D92" s="4" t="s">
        <v>194</v>
      </c>
      <c r="E92" s="4"/>
      <c r="F92" s="14" t="s">
        <v>194</v>
      </c>
      <c r="G92" s="14" t="s">
        <v>728</v>
      </c>
      <c r="H92" s="1"/>
      <c r="I92" s="14" t="str">
        <f t="shared" si="3"/>
        <v>-</v>
      </c>
      <c r="J92" s="1" t="s">
        <v>233</v>
      </c>
    </row>
    <row r="93" spans="1:10" ht="18" customHeight="1" x14ac:dyDescent="0.2">
      <c r="A93" s="1">
        <v>91</v>
      </c>
      <c r="B93" s="14" t="str">
        <f t="shared" si="2"/>
        <v>0x05B</v>
      </c>
      <c r="C93" s="39" t="s">
        <v>300</v>
      </c>
      <c r="D93" s="4" t="s">
        <v>194</v>
      </c>
      <c r="E93" s="4"/>
      <c r="F93" s="14" t="s">
        <v>194</v>
      </c>
      <c r="G93" s="14" t="s">
        <v>728</v>
      </c>
      <c r="H93" s="1"/>
      <c r="I93" s="14" t="str">
        <f t="shared" si="3"/>
        <v>-</v>
      </c>
      <c r="J93" s="1" t="s">
        <v>233</v>
      </c>
    </row>
    <row r="94" spans="1:10" ht="18" customHeight="1" x14ac:dyDescent="0.2">
      <c r="A94" s="1">
        <v>92</v>
      </c>
      <c r="B94" s="14" t="str">
        <f t="shared" si="2"/>
        <v>0x05C</v>
      </c>
      <c r="C94" s="39" t="s">
        <v>300</v>
      </c>
      <c r="D94" s="4" t="s">
        <v>194</v>
      </c>
      <c r="E94" s="4"/>
      <c r="F94" s="14" t="s">
        <v>194</v>
      </c>
      <c r="G94" s="14" t="s">
        <v>728</v>
      </c>
      <c r="H94" s="1"/>
      <c r="I94" s="14" t="str">
        <f t="shared" si="3"/>
        <v>-</v>
      </c>
      <c r="J94" s="1" t="s">
        <v>233</v>
      </c>
    </row>
    <row r="95" spans="1:10" ht="18" customHeight="1" x14ac:dyDescent="0.2">
      <c r="A95" s="1">
        <v>93</v>
      </c>
      <c r="B95" s="14" t="str">
        <f t="shared" si="2"/>
        <v>0x05D</v>
      </c>
      <c r="C95" s="39" t="s">
        <v>300</v>
      </c>
      <c r="D95" s="4" t="s">
        <v>194</v>
      </c>
      <c r="E95" s="4"/>
      <c r="F95" s="14" t="s">
        <v>194</v>
      </c>
      <c r="G95" s="14" t="s">
        <v>728</v>
      </c>
      <c r="H95" s="1"/>
      <c r="I95" s="14" t="str">
        <f t="shared" si="3"/>
        <v>-</v>
      </c>
      <c r="J95" s="1" t="s">
        <v>233</v>
      </c>
    </row>
    <row r="96" spans="1:10" ht="18" customHeight="1" x14ac:dyDescent="0.2">
      <c r="A96" s="1">
        <v>94</v>
      </c>
      <c r="B96" s="14" t="str">
        <f t="shared" si="2"/>
        <v>0x05E</v>
      </c>
      <c r="C96" s="39" t="s">
        <v>300</v>
      </c>
      <c r="D96" s="4" t="s">
        <v>194</v>
      </c>
      <c r="E96" s="4"/>
      <c r="F96" s="14" t="s">
        <v>194</v>
      </c>
      <c r="G96" s="14" t="s">
        <v>728</v>
      </c>
      <c r="H96" s="1"/>
      <c r="I96" s="14" t="str">
        <f t="shared" si="3"/>
        <v>-</v>
      </c>
      <c r="J96" s="1" t="s">
        <v>233</v>
      </c>
    </row>
    <row r="97" spans="1:10" ht="18" customHeight="1" x14ac:dyDescent="0.2">
      <c r="A97" s="1">
        <v>95</v>
      </c>
      <c r="B97" s="14" t="str">
        <f t="shared" si="2"/>
        <v>0x05F</v>
      </c>
      <c r="C97" s="39" t="s">
        <v>300</v>
      </c>
      <c r="D97" s="4" t="s">
        <v>194</v>
      </c>
      <c r="E97" s="4"/>
      <c r="F97" s="14" t="s">
        <v>194</v>
      </c>
      <c r="G97" s="14" t="s">
        <v>728</v>
      </c>
      <c r="H97" s="1"/>
      <c r="I97" s="14" t="str">
        <f t="shared" si="3"/>
        <v>-</v>
      </c>
      <c r="J97" s="1" t="s">
        <v>233</v>
      </c>
    </row>
    <row r="98" spans="1:10" ht="18" customHeight="1" x14ac:dyDescent="0.2">
      <c r="A98" s="1">
        <v>96</v>
      </c>
      <c r="B98" s="14" t="str">
        <f t="shared" si="2"/>
        <v>0x060</v>
      </c>
      <c r="C98" s="39" t="s">
        <v>300</v>
      </c>
      <c r="D98" s="4" t="s">
        <v>194</v>
      </c>
      <c r="E98" s="4"/>
      <c r="F98" s="14" t="s">
        <v>194</v>
      </c>
      <c r="G98" s="14" t="s">
        <v>728</v>
      </c>
      <c r="H98" s="1"/>
      <c r="I98" s="14" t="str">
        <f t="shared" si="3"/>
        <v>-</v>
      </c>
      <c r="J98" s="1" t="s">
        <v>233</v>
      </c>
    </row>
    <row r="99" spans="1:10" ht="18" customHeight="1" x14ac:dyDescent="0.2">
      <c r="A99" s="1">
        <v>97</v>
      </c>
      <c r="B99" s="14" t="str">
        <f t="shared" si="2"/>
        <v>0x061</v>
      </c>
      <c r="C99" s="39" t="s">
        <v>300</v>
      </c>
      <c r="D99" s="4" t="s">
        <v>194</v>
      </c>
      <c r="E99" s="4"/>
      <c r="F99" s="14" t="s">
        <v>194</v>
      </c>
      <c r="G99" s="14" t="s">
        <v>728</v>
      </c>
      <c r="H99" s="1"/>
      <c r="I99" s="14" t="str">
        <f t="shared" si="3"/>
        <v>-</v>
      </c>
      <c r="J99" s="1" t="s">
        <v>233</v>
      </c>
    </row>
    <row r="100" spans="1:10" ht="18" customHeight="1" x14ac:dyDescent="0.2">
      <c r="A100" s="1">
        <v>98</v>
      </c>
      <c r="B100" s="14" t="str">
        <f t="shared" si="2"/>
        <v>0x062</v>
      </c>
      <c r="C100" s="39" t="s">
        <v>300</v>
      </c>
      <c r="D100" s="4" t="s">
        <v>194</v>
      </c>
      <c r="E100" s="4"/>
      <c r="F100" s="14" t="s">
        <v>194</v>
      </c>
      <c r="G100" s="14" t="s">
        <v>728</v>
      </c>
      <c r="H100" s="1"/>
      <c r="I100" s="14" t="str">
        <f t="shared" si="3"/>
        <v>-</v>
      </c>
      <c r="J100" s="1" t="s">
        <v>233</v>
      </c>
    </row>
    <row r="101" spans="1:10" ht="18" customHeight="1" x14ac:dyDescent="0.2">
      <c r="A101" s="1">
        <v>99</v>
      </c>
      <c r="B101" s="14" t="str">
        <f t="shared" si="2"/>
        <v>0x063</v>
      </c>
      <c r="C101" s="39" t="s">
        <v>300</v>
      </c>
      <c r="D101" s="4" t="s">
        <v>194</v>
      </c>
      <c r="E101" s="4"/>
      <c r="F101" s="14" t="s">
        <v>194</v>
      </c>
      <c r="G101" s="14" t="s">
        <v>728</v>
      </c>
      <c r="H101" s="1"/>
      <c r="I101" s="14" t="str">
        <f t="shared" si="3"/>
        <v>-</v>
      </c>
      <c r="J101" s="1" t="s">
        <v>233</v>
      </c>
    </row>
    <row r="102" spans="1:10" ht="18" customHeight="1" x14ac:dyDescent="0.2">
      <c r="A102" s="1">
        <v>100</v>
      </c>
      <c r="B102" s="14" t="str">
        <f t="shared" si="2"/>
        <v>0x064</v>
      </c>
      <c r="C102" s="39" t="s">
        <v>300</v>
      </c>
      <c r="D102" s="4" t="s">
        <v>194</v>
      </c>
      <c r="E102" s="4"/>
      <c r="F102" s="14" t="s">
        <v>194</v>
      </c>
      <c r="G102" s="14" t="s">
        <v>728</v>
      </c>
      <c r="H102" s="1"/>
      <c r="I102" s="14" t="str">
        <f t="shared" si="3"/>
        <v>-</v>
      </c>
      <c r="J102" s="1" t="s">
        <v>233</v>
      </c>
    </row>
    <row r="103" spans="1:10" ht="18" customHeight="1" x14ac:dyDescent="0.2">
      <c r="A103" s="1">
        <v>101</v>
      </c>
      <c r="B103" s="14" t="str">
        <f t="shared" si="2"/>
        <v>0x065</v>
      </c>
      <c r="C103" s="39" t="s">
        <v>300</v>
      </c>
      <c r="D103" s="4" t="s">
        <v>194</v>
      </c>
      <c r="E103" s="4"/>
      <c r="F103" s="14" t="s">
        <v>194</v>
      </c>
      <c r="G103" s="14" t="s">
        <v>728</v>
      </c>
      <c r="H103" s="1"/>
      <c r="I103" s="14" t="str">
        <f t="shared" si="3"/>
        <v>-</v>
      </c>
      <c r="J103" s="1" t="s">
        <v>233</v>
      </c>
    </row>
    <row r="104" spans="1:10" ht="18" customHeight="1" x14ac:dyDescent="0.2">
      <c r="A104" s="1">
        <v>102</v>
      </c>
      <c r="B104" s="14" t="str">
        <f t="shared" si="2"/>
        <v>0x066</v>
      </c>
      <c r="C104" s="39" t="s">
        <v>300</v>
      </c>
      <c r="D104" s="4" t="s">
        <v>194</v>
      </c>
      <c r="E104" s="4"/>
      <c r="F104" s="14" t="s">
        <v>194</v>
      </c>
      <c r="G104" s="14" t="s">
        <v>728</v>
      </c>
      <c r="H104" s="1" t="s">
        <v>240</v>
      </c>
      <c r="I104" s="14" t="str">
        <f t="shared" si="3"/>
        <v>-</v>
      </c>
      <c r="J104" s="1" t="s">
        <v>233</v>
      </c>
    </row>
    <row r="105" spans="1:10" ht="18" customHeight="1" x14ac:dyDescent="0.2">
      <c r="A105" s="1">
        <v>103</v>
      </c>
      <c r="B105" s="14" t="str">
        <f t="shared" si="2"/>
        <v>0x067</v>
      </c>
      <c r="C105" s="39" t="s">
        <v>300</v>
      </c>
      <c r="D105" s="4" t="s">
        <v>194</v>
      </c>
      <c r="E105" s="4"/>
      <c r="F105" s="14" t="s">
        <v>194</v>
      </c>
      <c r="G105" s="14" t="s">
        <v>728</v>
      </c>
      <c r="H105" s="1" t="s">
        <v>240</v>
      </c>
      <c r="I105" s="14" t="str">
        <f t="shared" si="3"/>
        <v>-</v>
      </c>
      <c r="J105" s="1" t="s">
        <v>233</v>
      </c>
    </row>
    <row r="106" spans="1:10" ht="18" customHeight="1" x14ac:dyDescent="0.2">
      <c r="A106" s="1">
        <v>104</v>
      </c>
      <c r="B106" s="14" t="str">
        <f t="shared" si="2"/>
        <v>0x068</v>
      </c>
      <c r="C106" s="39" t="s">
        <v>300</v>
      </c>
      <c r="D106" s="4" t="s">
        <v>194</v>
      </c>
      <c r="E106" s="4"/>
      <c r="F106" s="14" t="s">
        <v>194</v>
      </c>
      <c r="G106" s="14" t="s">
        <v>728</v>
      </c>
      <c r="H106" s="1" t="s">
        <v>240</v>
      </c>
      <c r="I106" s="14" t="str">
        <f t="shared" si="3"/>
        <v>-</v>
      </c>
      <c r="J106" s="1" t="s">
        <v>233</v>
      </c>
    </row>
    <row r="107" spans="1:10" ht="18" customHeight="1" x14ac:dyDescent="0.2">
      <c r="A107" s="1">
        <v>105</v>
      </c>
      <c r="B107" s="14" t="str">
        <f t="shared" si="2"/>
        <v>0x069</v>
      </c>
      <c r="C107" s="39" t="s">
        <v>300</v>
      </c>
      <c r="D107" s="4" t="s">
        <v>194</v>
      </c>
      <c r="E107" s="4"/>
      <c r="F107" s="14" t="s">
        <v>194</v>
      </c>
      <c r="G107" s="14" t="s">
        <v>728</v>
      </c>
      <c r="H107" s="1" t="s">
        <v>240</v>
      </c>
      <c r="I107" s="14" t="str">
        <f t="shared" si="3"/>
        <v>-</v>
      </c>
      <c r="J107" s="1" t="s">
        <v>233</v>
      </c>
    </row>
    <row r="108" spans="1:10" ht="18" customHeight="1" x14ac:dyDescent="0.2">
      <c r="A108" s="1">
        <v>106</v>
      </c>
      <c r="B108" s="14" t="str">
        <f t="shared" si="2"/>
        <v>0x06A</v>
      </c>
      <c r="C108" s="39" t="s">
        <v>300</v>
      </c>
      <c r="D108" s="4" t="s">
        <v>194</v>
      </c>
      <c r="E108" s="4"/>
      <c r="F108" s="14" t="s">
        <v>194</v>
      </c>
      <c r="G108" s="14" t="s">
        <v>728</v>
      </c>
      <c r="H108" s="1" t="s">
        <v>240</v>
      </c>
      <c r="I108" s="14" t="str">
        <f t="shared" si="3"/>
        <v>-</v>
      </c>
      <c r="J108" s="1" t="s">
        <v>233</v>
      </c>
    </row>
    <row r="109" spans="1:10" ht="18" customHeight="1" x14ac:dyDescent="0.2">
      <c r="A109" s="1">
        <v>107</v>
      </c>
      <c r="B109" s="14" t="str">
        <f t="shared" si="2"/>
        <v>0x06B</v>
      </c>
      <c r="C109" s="39" t="s">
        <v>300</v>
      </c>
      <c r="D109" s="4" t="s">
        <v>194</v>
      </c>
      <c r="E109" s="4"/>
      <c r="F109" s="14" t="s">
        <v>194</v>
      </c>
      <c r="G109" s="14" t="s">
        <v>728</v>
      </c>
      <c r="H109" s="1" t="s">
        <v>240</v>
      </c>
      <c r="I109" s="14" t="str">
        <f t="shared" si="3"/>
        <v>-</v>
      </c>
      <c r="J109" s="1" t="s">
        <v>233</v>
      </c>
    </row>
    <row r="110" spans="1:10" ht="18" customHeight="1" x14ac:dyDescent="0.2">
      <c r="A110" s="1">
        <v>108</v>
      </c>
      <c r="B110" s="14" t="str">
        <f t="shared" si="2"/>
        <v>0x06C</v>
      </c>
      <c r="C110" s="39" t="s">
        <v>300</v>
      </c>
      <c r="D110" s="4" t="s">
        <v>194</v>
      </c>
      <c r="E110" s="4"/>
      <c r="F110" s="14" t="s">
        <v>194</v>
      </c>
      <c r="G110" s="14" t="s">
        <v>728</v>
      </c>
      <c r="H110" s="1" t="s">
        <v>240</v>
      </c>
      <c r="I110" s="14" t="str">
        <f t="shared" si="3"/>
        <v>-</v>
      </c>
      <c r="J110" s="1" t="s">
        <v>233</v>
      </c>
    </row>
    <row r="111" spans="1:10" ht="18" customHeight="1" x14ac:dyDescent="0.2">
      <c r="A111" s="1">
        <v>109</v>
      </c>
      <c r="B111" s="14" t="str">
        <f t="shared" si="2"/>
        <v>0x06D</v>
      </c>
      <c r="C111" s="39" t="s">
        <v>300</v>
      </c>
      <c r="D111" s="4" t="s">
        <v>194</v>
      </c>
      <c r="E111" s="4"/>
      <c r="F111" s="14" t="s">
        <v>194</v>
      </c>
      <c r="G111" s="14" t="s">
        <v>728</v>
      </c>
      <c r="H111" s="1" t="s">
        <v>240</v>
      </c>
      <c r="I111" s="14" t="str">
        <f t="shared" si="3"/>
        <v>-</v>
      </c>
      <c r="J111" s="1" t="s">
        <v>233</v>
      </c>
    </row>
    <row r="112" spans="1:10" ht="18" customHeight="1" x14ac:dyDescent="0.2">
      <c r="A112" s="1">
        <v>110</v>
      </c>
      <c r="B112" s="14" t="str">
        <f t="shared" si="2"/>
        <v>0x06E</v>
      </c>
      <c r="C112" s="39" t="s">
        <v>300</v>
      </c>
      <c r="D112" s="4" t="s">
        <v>194</v>
      </c>
      <c r="E112" s="4"/>
      <c r="F112" s="14" t="s">
        <v>194</v>
      </c>
      <c r="G112" s="14" t="s">
        <v>728</v>
      </c>
      <c r="H112" s="1" t="s">
        <v>240</v>
      </c>
      <c r="I112" s="14" t="str">
        <f t="shared" si="3"/>
        <v>-</v>
      </c>
      <c r="J112" s="1" t="s">
        <v>233</v>
      </c>
    </row>
    <row r="113" spans="1:10" ht="18" customHeight="1" x14ac:dyDescent="0.2">
      <c r="A113" s="1">
        <v>111</v>
      </c>
      <c r="B113" s="14" t="str">
        <f t="shared" si="2"/>
        <v>0x06F</v>
      </c>
      <c r="C113" s="39" t="s">
        <v>300</v>
      </c>
      <c r="D113" s="4" t="s">
        <v>194</v>
      </c>
      <c r="E113" s="4"/>
      <c r="F113" s="14" t="s">
        <v>194</v>
      </c>
      <c r="G113" s="14" t="s">
        <v>728</v>
      </c>
      <c r="H113" s="1" t="s">
        <v>240</v>
      </c>
      <c r="I113" s="14" t="str">
        <f t="shared" si="3"/>
        <v>-</v>
      </c>
      <c r="J113" s="1" t="s">
        <v>233</v>
      </c>
    </row>
    <row r="114" spans="1:10" ht="18" customHeight="1" x14ac:dyDescent="0.2">
      <c r="A114" s="1">
        <v>112</v>
      </c>
      <c r="B114" s="14" t="str">
        <f t="shared" si="2"/>
        <v>0x070</v>
      </c>
      <c r="C114" s="39" t="s">
        <v>300</v>
      </c>
      <c r="D114" s="4" t="s">
        <v>194</v>
      </c>
      <c r="E114" s="4"/>
      <c r="F114" s="14" t="s">
        <v>194</v>
      </c>
      <c r="G114" s="14" t="s">
        <v>728</v>
      </c>
      <c r="H114" s="1" t="s">
        <v>240</v>
      </c>
      <c r="I114" s="14" t="str">
        <f t="shared" si="3"/>
        <v>-</v>
      </c>
      <c r="J114" s="1" t="s">
        <v>233</v>
      </c>
    </row>
    <row r="115" spans="1:10" ht="18" customHeight="1" x14ac:dyDescent="0.2">
      <c r="A115" s="1">
        <v>113</v>
      </c>
      <c r="B115" s="14" t="str">
        <f t="shared" si="2"/>
        <v>0x071</v>
      </c>
      <c r="C115" s="39" t="s">
        <v>300</v>
      </c>
      <c r="D115" s="4" t="s">
        <v>194</v>
      </c>
      <c r="E115" s="4"/>
      <c r="F115" s="14" t="s">
        <v>194</v>
      </c>
      <c r="G115" s="14" t="s">
        <v>728</v>
      </c>
      <c r="H115" s="1" t="s">
        <v>240</v>
      </c>
      <c r="I115" s="14" t="str">
        <f t="shared" si="3"/>
        <v>-</v>
      </c>
      <c r="J115" s="1" t="s">
        <v>233</v>
      </c>
    </row>
    <row r="116" spans="1:10" ht="18" customHeight="1" x14ac:dyDescent="0.2">
      <c r="A116" s="1">
        <v>114</v>
      </c>
      <c r="B116" s="14" t="str">
        <f t="shared" si="2"/>
        <v>0x072</v>
      </c>
      <c r="C116" s="39" t="s">
        <v>300</v>
      </c>
      <c r="D116" s="4" t="s">
        <v>194</v>
      </c>
      <c r="E116" s="4"/>
      <c r="F116" s="14" t="s">
        <v>194</v>
      </c>
      <c r="G116" s="14" t="s">
        <v>728</v>
      </c>
      <c r="H116" s="1" t="s">
        <v>240</v>
      </c>
      <c r="I116" s="14" t="str">
        <f t="shared" si="3"/>
        <v>-</v>
      </c>
      <c r="J116" s="1" t="s">
        <v>233</v>
      </c>
    </row>
    <row r="117" spans="1:10" ht="18" customHeight="1" x14ac:dyDescent="0.2">
      <c r="A117" s="1">
        <v>115</v>
      </c>
      <c r="B117" s="14" t="str">
        <f t="shared" si="2"/>
        <v>0x073</v>
      </c>
      <c r="C117" s="39" t="s">
        <v>300</v>
      </c>
      <c r="D117" s="4" t="s">
        <v>194</v>
      </c>
      <c r="E117" s="4"/>
      <c r="F117" s="14" t="s">
        <v>194</v>
      </c>
      <c r="G117" s="14" t="s">
        <v>728</v>
      </c>
      <c r="H117" s="1" t="s">
        <v>240</v>
      </c>
      <c r="I117" s="14" t="str">
        <f t="shared" si="3"/>
        <v>-</v>
      </c>
      <c r="J117" s="1" t="s">
        <v>233</v>
      </c>
    </row>
    <row r="118" spans="1:10" ht="18" customHeight="1" x14ac:dyDescent="0.2">
      <c r="A118" s="1">
        <v>116</v>
      </c>
      <c r="B118" s="14" t="str">
        <f t="shared" si="2"/>
        <v>0x074</v>
      </c>
      <c r="C118" s="39" t="s">
        <v>300</v>
      </c>
      <c r="D118" s="4" t="s">
        <v>194</v>
      </c>
      <c r="E118" s="4"/>
      <c r="F118" s="14" t="s">
        <v>194</v>
      </c>
      <c r="G118" s="14" t="s">
        <v>728</v>
      </c>
      <c r="H118" s="1"/>
      <c r="I118" s="14" t="str">
        <f t="shared" si="3"/>
        <v>-</v>
      </c>
      <c r="J118" s="1" t="s">
        <v>233</v>
      </c>
    </row>
    <row r="119" spans="1:10" ht="18" customHeight="1" x14ac:dyDescent="0.2">
      <c r="A119" s="1">
        <v>117</v>
      </c>
      <c r="B119" s="14" t="str">
        <f t="shared" si="2"/>
        <v>0x075</v>
      </c>
      <c r="C119" s="39" t="s">
        <v>300</v>
      </c>
      <c r="D119" s="4" t="s">
        <v>194</v>
      </c>
      <c r="E119" s="4"/>
      <c r="F119" s="14" t="s">
        <v>194</v>
      </c>
      <c r="G119" s="14" t="s">
        <v>728</v>
      </c>
      <c r="H119" s="1"/>
      <c r="I119" s="14" t="str">
        <f t="shared" si="3"/>
        <v>-</v>
      </c>
      <c r="J119" s="1" t="s">
        <v>233</v>
      </c>
    </row>
    <row r="120" spans="1:10" ht="18" customHeight="1" x14ac:dyDescent="0.2">
      <c r="A120" s="1">
        <v>118</v>
      </c>
      <c r="B120" s="14" t="str">
        <f t="shared" si="2"/>
        <v>0x076</v>
      </c>
      <c r="C120" s="39" t="s">
        <v>300</v>
      </c>
      <c r="D120" s="4" t="s">
        <v>194</v>
      </c>
      <c r="E120" s="4"/>
      <c r="F120" s="14" t="s">
        <v>194</v>
      </c>
      <c r="G120" s="14" t="s">
        <v>728</v>
      </c>
      <c r="H120" s="1"/>
      <c r="I120" s="14" t="str">
        <f t="shared" si="3"/>
        <v>-</v>
      </c>
      <c r="J120" s="1" t="s">
        <v>233</v>
      </c>
    </row>
    <row r="121" spans="1:10" ht="18" customHeight="1" x14ac:dyDescent="0.2">
      <c r="A121" s="1">
        <v>119</v>
      </c>
      <c r="B121" s="14" t="str">
        <f t="shared" si="2"/>
        <v>0x077</v>
      </c>
      <c r="C121" s="39" t="s">
        <v>300</v>
      </c>
      <c r="D121" s="4" t="s">
        <v>194</v>
      </c>
      <c r="E121" s="4"/>
      <c r="F121" s="14" t="s">
        <v>194</v>
      </c>
      <c r="G121" s="14" t="s">
        <v>728</v>
      </c>
      <c r="H121" s="1"/>
      <c r="I121" s="14" t="str">
        <f t="shared" si="3"/>
        <v>-</v>
      </c>
      <c r="J121" s="1" t="s">
        <v>233</v>
      </c>
    </row>
    <row r="122" spans="1:10" ht="18" customHeight="1" x14ac:dyDescent="0.2">
      <c r="A122" s="1">
        <v>120</v>
      </c>
      <c r="B122" s="14" t="str">
        <f t="shared" si="2"/>
        <v>0x078</v>
      </c>
      <c r="C122" s="39" t="s">
        <v>300</v>
      </c>
      <c r="D122" s="4" t="s">
        <v>194</v>
      </c>
      <c r="E122" s="4"/>
      <c r="F122" s="14" t="s">
        <v>194</v>
      </c>
      <c r="G122" s="14" t="s">
        <v>728</v>
      </c>
      <c r="H122" s="1"/>
      <c r="I122" s="14" t="str">
        <f t="shared" si="3"/>
        <v>-</v>
      </c>
      <c r="J122" s="1" t="s">
        <v>233</v>
      </c>
    </row>
    <row r="123" spans="1:10" ht="18" customHeight="1" x14ac:dyDescent="0.2">
      <c r="A123" s="1">
        <v>121</v>
      </c>
      <c r="B123" s="14" t="str">
        <f t="shared" si="2"/>
        <v>0x079</v>
      </c>
      <c r="C123" s="39" t="s">
        <v>300</v>
      </c>
      <c r="D123" s="4" t="s">
        <v>194</v>
      </c>
      <c r="E123" s="4"/>
      <c r="F123" s="14" t="s">
        <v>194</v>
      </c>
      <c r="G123" s="14" t="s">
        <v>728</v>
      </c>
      <c r="H123" s="1"/>
      <c r="I123" s="14" t="str">
        <f t="shared" si="3"/>
        <v>-</v>
      </c>
      <c r="J123" s="1" t="s">
        <v>233</v>
      </c>
    </row>
    <row r="124" spans="1:10" ht="18" customHeight="1" x14ac:dyDescent="0.2">
      <c r="A124" s="1">
        <v>122</v>
      </c>
      <c r="B124" s="14" t="str">
        <f t="shared" si="2"/>
        <v>0x07A</v>
      </c>
      <c r="C124" s="39" t="s">
        <v>300</v>
      </c>
      <c r="D124" s="4" t="s">
        <v>194</v>
      </c>
      <c r="E124" s="4"/>
      <c r="F124" s="14" t="s">
        <v>194</v>
      </c>
      <c r="G124" s="14" t="s">
        <v>728</v>
      </c>
      <c r="H124" s="1"/>
      <c r="I124" s="14" t="str">
        <f t="shared" si="3"/>
        <v>-</v>
      </c>
      <c r="J124" s="1" t="s">
        <v>233</v>
      </c>
    </row>
    <row r="125" spans="1:10" ht="18" customHeight="1" x14ac:dyDescent="0.2">
      <c r="A125" s="1">
        <v>123</v>
      </c>
      <c r="B125" s="14" t="str">
        <f t="shared" si="2"/>
        <v>0x07B</v>
      </c>
      <c r="C125" s="39" t="s">
        <v>300</v>
      </c>
      <c r="D125" s="4" t="s">
        <v>194</v>
      </c>
      <c r="E125" s="4"/>
      <c r="F125" s="14" t="s">
        <v>194</v>
      </c>
      <c r="G125" s="14" t="s">
        <v>728</v>
      </c>
      <c r="H125" s="1"/>
      <c r="I125" s="14" t="str">
        <f t="shared" si="3"/>
        <v>-</v>
      </c>
      <c r="J125" s="1" t="s">
        <v>233</v>
      </c>
    </row>
    <row r="126" spans="1:10" ht="18" customHeight="1" x14ac:dyDescent="0.2">
      <c r="A126" s="1">
        <v>124</v>
      </c>
      <c r="B126" s="14" t="str">
        <f t="shared" si="2"/>
        <v>0x07C</v>
      </c>
      <c r="C126" s="39" t="s">
        <v>300</v>
      </c>
      <c r="D126" s="4" t="s">
        <v>194</v>
      </c>
      <c r="E126" s="4"/>
      <c r="F126" s="14" t="s">
        <v>194</v>
      </c>
      <c r="G126" s="14" t="s">
        <v>728</v>
      </c>
      <c r="H126" s="1"/>
      <c r="I126" s="14" t="str">
        <f t="shared" si="3"/>
        <v>-</v>
      </c>
      <c r="J126" s="1" t="s">
        <v>233</v>
      </c>
    </row>
    <row r="127" spans="1:10" ht="18" customHeight="1" x14ac:dyDescent="0.2">
      <c r="A127" s="1">
        <v>125</v>
      </c>
      <c r="B127" s="14" t="str">
        <f t="shared" si="2"/>
        <v>0x07D</v>
      </c>
      <c r="C127" s="39" t="s">
        <v>300</v>
      </c>
      <c r="D127" s="4" t="s">
        <v>194</v>
      </c>
      <c r="E127" s="4"/>
      <c r="F127" s="14" t="s">
        <v>194</v>
      </c>
      <c r="G127" s="14" t="s">
        <v>728</v>
      </c>
      <c r="H127" s="1"/>
      <c r="I127" s="14" t="str">
        <f t="shared" si="3"/>
        <v>-</v>
      </c>
      <c r="J127" s="1" t="s">
        <v>233</v>
      </c>
    </row>
    <row r="128" spans="1:10" ht="18" customHeight="1" x14ac:dyDescent="0.2">
      <c r="A128" s="1">
        <v>126</v>
      </c>
      <c r="B128" s="14" t="str">
        <f t="shared" si="2"/>
        <v>0x07E</v>
      </c>
      <c r="C128" s="39" t="s">
        <v>300</v>
      </c>
      <c r="D128" s="4" t="s">
        <v>194</v>
      </c>
      <c r="E128" s="4"/>
      <c r="F128" s="14" t="s">
        <v>194</v>
      </c>
      <c r="G128" s="14" t="s">
        <v>728</v>
      </c>
      <c r="H128" s="1"/>
      <c r="I128" s="14" t="str">
        <f t="shared" si="3"/>
        <v>-</v>
      </c>
      <c r="J128" s="1" t="s">
        <v>233</v>
      </c>
    </row>
    <row r="129" spans="1:10" ht="18" customHeight="1" x14ac:dyDescent="0.2">
      <c r="A129" s="1">
        <v>127</v>
      </c>
      <c r="B129" s="14" t="str">
        <f t="shared" si="2"/>
        <v>0x07F</v>
      </c>
      <c r="C129" s="39" t="s">
        <v>300</v>
      </c>
      <c r="D129" s="4" t="s">
        <v>194</v>
      </c>
      <c r="E129" s="4"/>
      <c r="F129" s="14" t="s">
        <v>194</v>
      </c>
      <c r="G129" s="14" t="s">
        <v>728</v>
      </c>
      <c r="H129" s="1"/>
      <c r="I129" s="14" t="str">
        <f t="shared" si="3"/>
        <v>-</v>
      </c>
      <c r="J129" s="1" t="s">
        <v>233</v>
      </c>
    </row>
    <row r="130" spans="1:10" ht="18" customHeight="1" x14ac:dyDescent="0.2">
      <c r="A130" s="1">
        <v>128</v>
      </c>
      <c r="B130" s="14" t="str">
        <f t="shared" ref="B130:B193" si="4">"0x"&amp;DEC2HEX(A130,3)</f>
        <v>0x080</v>
      </c>
      <c r="C130" s="39" t="s">
        <v>300</v>
      </c>
      <c r="D130" s="4" t="s">
        <v>194</v>
      </c>
      <c r="E130" s="4"/>
      <c r="F130" s="14" t="s">
        <v>194</v>
      </c>
      <c r="G130" s="14" t="s">
        <v>728</v>
      </c>
      <c r="H130" s="1"/>
      <c r="I130" s="14" t="str">
        <f t="shared" si="3"/>
        <v>-</v>
      </c>
      <c r="J130" s="1" t="s">
        <v>233</v>
      </c>
    </row>
    <row r="131" spans="1:10" ht="18" customHeight="1" x14ac:dyDescent="0.2">
      <c r="A131" s="1">
        <v>129</v>
      </c>
      <c r="B131" s="14" t="str">
        <f t="shared" si="4"/>
        <v>0x081</v>
      </c>
      <c r="C131" s="39" t="s">
        <v>300</v>
      </c>
      <c r="D131" s="4" t="s">
        <v>194</v>
      </c>
      <c r="E131" s="4"/>
      <c r="F131" s="14" t="s">
        <v>194</v>
      </c>
      <c r="G131" s="14" t="s">
        <v>728</v>
      </c>
      <c r="H131" s="1"/>
      <c r="I131" s="14" t="str">
        <f t="shared" ref="I131:I194" si="5">IF(D131&lt;&gt;"",IF(B131=D131,"相同","不相同"),"-")</f>
        <v>-</v>
      </c>
      <c r="J131" s="1" t="s">
        <v>233</v>
      </c>
    </row>
    <row r="132" spans="1:10" ht="18" customHeight="1" x14ac:dyDescent="0.2">
      <c r="A132" s="1">
        <v>130</v>
      </c>
      <c r="B132" s="14" t="str">
        <f t="shared" si="4"/>
        <v>0x082</v>
      </c>
      <c r="C132" s="39" t="s">
        <v>300</v>
      </c>
      <c r="D132" s="4" t="s">
        <v>194</v>
      </c>
      <c r="E132" s="4"/>
      <c r="F132" s="14" t="s">
        <v>194</v>
      </c>
      <c r="G132" s="14" t="s">
        <v>728</v>
      </c>
      <c r="H132" s="1"/>
      <c r="I132" s="14" t="str">
        <f t="shared" si="5"/>
        <v>-</v>
      </c>
      <c r="J132" s="1" t="s">
        <v>233</v>
      </c>
    </row>
    <row r="133" spans="1:10" ht="18" customHeight="1" x14ac:dyDescent="0.2">
      <c r="A133" s="1">
        <v>131</v>
      </c>
      <c r="B133" s="14" t="str">
        <f t="shared" si="4"/>
        <v>0x083</v>
      </c>
      <c r="C133" s="39" t="s">
        <v>300</v>
      </c>
      <c r="D133" s="4" t="s">
        <v>194</v>
      </c>
      <c r="E133" s="4"/>
      <c r="F133" s="14" t="s">
        <v>194</v>
      </c>
      <c r="G133" s="14" t="s">
        <v>728</v>
      </c>
      <c r="H133" s="1"/>
      <c r="I133" s="14" t="str">
        <f t="shared" si="5"/>
        <v>-</v>
      </c>
      <c r="J133" s="1" t="s">
        <v>233</v>
      </c>
    </row>
    <row r="134" spans="1:10" ht="18" customHeight="1" x14ac:dyDescent="0.2">
      <c r="A134" s="1">
        <v>132</v>
      </c>
      <c r="B134" s="14" t="str">
        <f t="shared" si="4"/>
        <v>0x084</v>
      </c>
      <c r="C134" s="39" t="s">
        <v>300</v>
      </c>
      <c r="D134" s="4" t="s">
        <v>194</v>
      </c>
      <c r="E134" s="4"/>
      <c r="F134" s="14" t="s">
        <v>194</v>
      </c>
      <c r="G134" s="14" t="s">
        <v>728</v>
      </c>
      <c r="H134" s="1"/>
      <c r="I134" s="14" t="str">
        <f t="shared" si="5"/>
        <v>-</v>
      </c>
      <c r="J134" s="1" t="s">
        <v>233</v>
      </c>
    </row>
    <row r="135" spans="1:10" ht="18" customHeight="1" x14ac:dyDescent="0.2">
      <c r="A135" s="1">
        <v>133</v>
      </c>
      <c r="B135" s="14" t="str">
        <f t="shared" si="4"/>
        <v>0x085</v>
      </c>
      <c r="C135" s="39" t="s">
        <v>300</v>
      </c>
      <c r="D135" s="4" t="s">
        <v>194</v>
      </c>
      <c r="E135" s="4"/>
      <c r="F135" s="14" t="s">
        <v>194</v>
      </c>
      <c r="G135" s="14" t="s">
        <v>728</v>
      </c>
      <c r="H135" s="1"/>
      <c r="I135" s="14" t="str">
        <f t="shared" si="5"/>
        <v>-</v>
      </c>
      <c r="J135" s="1" t="s">
        <v>233</v>
      </c>
    </row>
    <row r="136" spans="1:10" ht="18" customHeight="1" x14ac:dyDescent="0.2">
      <c r="A136" s="1">
        <v>134</v>
      </c>
      <c r="B136" s="14" t="str">
        <f t="shared" si="4"/>
        <v>0x086</v>
      </c>
      <c r="C136" s="39" t="s">
        <v>300</v>
      </c>
      <c r="D136" s="4" t="s">
        <v>194</v>
      </c>
      <c r="E136" s="4"/>
      <c r="F136" s="14" t="s">
        <v>194</v>
      </c>
      <c r="G136" s="14" t="s">
        <v>728</v>
      </c>
      <c r="H136" s="1"/>
      <c r="I136" s="14" t="str">
        <f t="shared" si="5"/>
        <v>-</v>
      </c>
      <c r="J136" s="1" t="s">
        <v>233</v>
      </c>
    </row>
    <row r="137" spans="1:10" ht="18" customHeight="1" x14ac:dyDescent="0.2">
      <c r="A137" s="1">
        <v>135</v>
      </c>
      <c r="B137" s="14" t="str">
        <f t="shared" si="4"/>
        <v>0x087</v>
      </c>
      <c r="C137" s="39" t="s">
        <v>300</v>
      </c>
      <c r="D137" s="4" t="s">
        <v>194</v>
      </c>
      <c r="E137" s="4"/>
      <c r="F137" s="14" t="s">
        <v>194</v>
      </c>
      <c r="G137" s="14" t="s">
        <v>728</v>
      </c>
      <c r="H137" s="1"/>
      <c r="I137" s="14" t="str">
        <f t="shared" si="5"/>
        <v>-</v>
      </c>
      <c r="J137" s="1" t="s">
        <v>233</v>
      </c>
    </row>
    <row r="138" spans="1:10" ht="18" customHeight="1" x14ac:dyDescent="0.2">
      <c r="A138" s="1">
        <v>136</v>
      </c>
      <c r="B138" s="14" t="str">
        <f t="shared" si="4"/>
        <v>0x088</v>
      </c>
      <c r="C138" s="39" t="s">
        <v>300</v>
      </c>
      <c r="D138" s="4" t="s">
        <v>194</v>
      </c>
      <c r="E138" s="4"/>
      <c r="F138" s="14" t="s">
        <v>194</v>
      </c>
      <c r="G138" s="14" t="s">
        <v>728</v>
      </c>
      <c r="H138" s="1"/>
      <c r="I138" s="14" t="str">
        <f t="shared" si="5"/>
        <v>-</v>
      </c>
      <c r="J138" s="1" t="s">
        <v>233</v>
      </c>
    </row>
    <row r="139" spans="1:10" ht="18" customHeight="1" x14ac:dyDescent="0.2">
      <c r="A139" s="1">
        <v>137</v>
      </c>
      <c r="B139" s="14" t="str">
        <f t="shared" si="4"/>
        <v>0x089</v>
      </c>
      <c r="C139" s="39" t="s">
        <v>300</v>
      </c>
      <c r="D139" s="4" t="s">
        <v>194</v>
      </c>
      <c r="E139" s="4"/>
      <c r="F139" s="14" t="s">
        <v>194</v>
      </c>
      <c r="G139" s="14" t="s">
        <v>728</v>
      </c>
      <c r="H139" s="1"/>
      <c r="I139" s="14" t="str">
        <f t="shared" si="5"/>
        <v>-</v>
      </c>
      <c r="J139" s="1" t="s">
        <v>233</v>
      </c>
    </row>
    <row r="140" spans="1:10" ht="18" customHeight="1" x14ac:dyDescent="0.2">
      <c r="A140" s="1">
        <v>138</v>
      </c>
      <c r="B140" s="14" t="str">
        <f t="shared" si="4"/>
        <v>0x08A</v>
      </c>
      <c r="C140" s="39" t="s">
        <v>300</v>
      </c>
      <c r="D140" s="4" t="s">
        <v>194</v>
      </c>
      <c r="E140" s="4"/>
      <c r="F140" s="14" t="s">
        <v>194</v>
      </c>
      <c r="G140" s="14" t="s">
        <v>728</v>
      </c>
      <c r="H140" s="1"/>
      <c r="I140" s="14" t="str">
        <f t="shared" si="5"/>
        <v>-</v>
      </c>
      <c r="J140" s="1" t="s">
        <v>233</v>
      </c>
    </row>
    <row r="141" spans="1:10" ht="18" customHeight="1" x14ac:dyDescent="0.2">
      <c r="A141" s="1">
        <v>139</v>
      </c>
      <c r="B141" s="14" t="str">
        <f t="shared" si="4"/>
        <v>0x08B</v>
      </c>
      <c r="C141" s="39" t="s">
        <v>300</v>
      </c>
      <c r="D141" s="4" t="s">
        <v>194</v>
      </c>
      <c r="E141" s="4"/>
      <c r="F141" s="14" t="s">
        <v>194</v>
      </c>
      <c r="G141" s="14" t="s">
        <v>728</v>
      </c>
      <c r="H141" s="1"/>
      <c r="I141" s="14" t="str">
        <f t="shared" si="5"/>
        <v>-</v>
      </c>
      <c r="J141" s="1" t="s">
        <v>233</v>
      </c>
    </row>
    <row r="142" spans="1:10" ht="18" customHeight="1" x14ac:dyDescent="0.2">
      <c r="A142" s="1">
        <v>140</v>
      </c>
      <c r="B142" s="14" t="str">
        <f t="shared" si="4"/>
        <v>0x08C</v>
      </c>
      <c r="C142" s="39" t="s">
        <v>300</v>
      </c>
      <c r="D142" s="4" t="s">
        <v>194</v>
      </c>
      <c r="E142" s="4"/>
      <c r="F142" s="14" t="s">
        <v>194</v>
      </c>
      <c r="G142" s="14" t="s">
        <v>728</v>
      </c>
      <c r="H142" s="1"/>
      <c r="I142" s="14" t="str">
        <f t="shared" si="5"/>
        <v>-</v>
      </c>
      <c r="J142" s="1" t="s">
        <v>233</v>
      </c>
    </row>
    <row r="143" spans="1:10" ht="18" customHeight="1" x14ac:dyDescent="0.2">
      <c r="A143" s="1">
        <v>141</v>
      </c>
      <c r="B143" s="14" t="str">
        <f t="shared" si="4"/>
        <v>0x08D</v>
      </c>
      <c r="C143" s="39" t="s">
        <v>300</v>
      </c>
      <c r="D143" s="4" t="s">
        <v>194</v>
      </c>
      <c r="E143" s="4"/>
      <c r="F143" s="14" t="s">
        <v>194</v>
      </c>
      <c r="G143" s="14" t="s">
        <v>728</v>
      </c>
      <c r="H143" s="1"/>
      <c r="I143" s="14" t="str">
        <f t="shared" si="5"/>
        <v>-</v>
      </c>
      <c r="J143" s="1" t="s">
        <v>233</v>
      </c>
    </row>
    <row r="144" spans="1:10" ht="18" customHeight="1" x14ac:dyDescent="0.2">
      <c r="A144" s="1">
        <v>142</v>
      </c>
      <c r="B144" s="14" t="str">
        <f t="shared" si="4"/>
        <v>0x08E</v>
      </c>
      <c r="C144" s="39" t="s">
        <v>300</v>
      </c>
      <c r="D144" s="4" t="s">
        <v>194</v>
      </c>
      <c r="E144" s="4"/>
      <c r="F144" s="14" t="s">
        <v>194</v>
      </c>
      <c r="G144" s="14" t="s">
        <v>728</v>
      </c>
      <c r="H144" s="1"/>
      <c r="I144" s="14" t="str">
        <f t="shared" si="5"/>
        <v>-</v>
      </c>
      <c r="J144" s="1" t="s">
        <v>233</v>
      </c>
    </row>
    <row r="145" spans="1:10" ht="18" customHeight="1" x14ac:dyDescent="0.2">
      <c r="A145" s="1">
        <v>143</v>
      </c>
      <c r="B145" s="14" t="str">
        <f t="shared" si="4"/>
        <v>0x08F</v>
      </c>
      <c r="C145" s="39" t="s">
        <v>300</v>
      </c>
      <c r="D145" s="4" t="s">
        <v>194</v>
      </c>
      <c r="E145" s="4"/>
      <c r="F145" s="14" t="s">
        <v>194</v>
      </c>
      <c r="G145" s="14" t="s">
        <v>728</v>
      </c>
      <c r="H145" s="1"/>
      <c r="I145" s="14" t="str">
        <f t="shared" si="5"/>
        <v>-</v>
      </c>
      <c r="J145" s="1" t="s">
        <v>233</v>
      </c>
    </row>
    <row r="146" spans="1:10" ht="18" customHeight="1" x14ac:dyDescent="0.2">
      <c r="A146" s="1">
        <v>144</v>
      </c>
      <c r="B146" s="14" t="str">
        <f t="shared" si="4"/>
        <v>0x090</v>
      </c>
      <c r="C146" s="39" t="s">
        <v>300</v>
      </c>
      <c r="D146" s="4" t="s">
        <v>194</v>
      </c>
      <c r="E146" s="4"/>
      <c r="F146" s="14" t="s">
        <v>194</v>
      </c>
      <c r="G146" s="14" t="s">
        <v>728</v>
      </c>
      <c r="H146" s="1"/>
      <c r="I146" s="14" t="str">
        <f t="shared" si="5"/>
        <v>-</v>
      </c>
      <c r="J146" s="1" t="s">
        <v>233</v>
      </c>
    </row>
    <row r="147" spans="1:10" ht="18" customHeight="1" x14ac:dyDescent="0.2">
      <c r="A147" s="1">
        <v>145</v>
      </c>
      <c r="B147" s="14" t="str">
        <f t="shared" si="4"/>
        <v>0x091</v>
      </c>
      <c r="C147" s="39" t="s">
        <v>300</v>
      </c>
      <c r="D147" s="4" t="s">
        <v>194</v>
      </c>
      <c r="E147" s="4"/>
      <c r="F147" s="14" t="s">
        <v>194</v>
      </c>
      <c r="G147" s="14" t="s">
        <v>728</v>
      </c>
      <c r="H147" s="1"/>
      <c r="I147" s="14" t="str">
        <f t="shared" si="5"/>
        <v>-</v>
      </c>
      <c r="J147" s="1" t="s">
        <v>233</v>
      </c>
    </row>
    <row r="148" spans="1:10" ht="18" customHeight="1" x14ac:dyDescent="0.2">
      <c r="A148" s="1">
        <v>146</v>
      </c>
      <c r="B148" s="14" t="str">
        <f t="shared" si="4"/>
        <v>0x092</v>
      </c>
      <c r="C148" s="39" t="s">
        <v>300</v>
      </c>
      <c r="D148" s="4" t="s">
        <v>194</v>
      </c>
      <c r="E148" s="4"/>
      <c r="F148" s="14" t="s">
        <v>194</v>
      </c>
      <c r="G148" s="14" t="s">
        <v>728</v>
      </c>
      <c r="H148" s="1"/>
      <c r="I148" s="14" t="str">
        <f t="shared" si="5"/>
        <v>-</v>
      </c>
      <c r="J148" s="1" t="s">
        <v>233</v>
      </c>
    </row>
    <row r="149" spans="1:10" ht="18" customHeight="1" x14ac:dyDescent="0.2">
      <c r="A149" s="1">
        <v>147</v>
      </c>
      <c r="B149" s="14" t="str">
        <f t="shared" si="4"/>
        <v>0x093</v>
      </c>
      <c r="C149" s="39" t="s">
        <v>300</v>
      </c>
      <c r="D149" s="4" t="s">
        <v>194</v>
      </c>
      <c r="E149" s="4"/>
      <c r="F149" s="14" t="s">
        <v>194</v>
      </c>
      <c r="G149" s="14" t="s">
        <v>728</v>
      </c>
      <c r="H149" s="1"/>
      <c r="I149" s="14" t="str">
        <f t="shared" si="5"/>
        <v>-</v>
      </c>
      <c r="J149" s="1" t="s">
        <v>233</v>
      </c>
    </row>
    <row r="150" spans="1:10" ht="18" customHeight="1" x14ac:dyDescent="0.2">
      <c r="A150" s="1">
        <v>148</v>
      </c>
      <c r="B150" s="14" t="str">
        <f t="shared" si="4"/>
        <v>0x094</v>
      </c>
      <c r="C150" s="39" t="s">
        <v>300</v>
      </c>
      <c r="D150" s="4" t="s">
        <v>194</v>
      </c>
      <c r="E150" s="4"/>
      <c r="F150" s="14" t="s">
        <v>194</v>
      </c>
      <c r="G150" s="14" t="s">
        <v>728</v>
      </c>
      <c r="H150" s="1"/>
      <c r="I150" s="14" t="str">
        <f t="shared" si="5"/>
        <v>-</v>
      </c>
      <c r="J150" s="1" t="s">
        <v>233</v>
      </c>
    </row>
    <row r="151" spans="1:10" ht="18" customHeight="1" x14ac:dyDescent="0.2">
      <c r="A151" s="1">
        <v>149</v>
      </c>
      <c r="B151" s="14" t="str">
        <f t="shared" si="4"/>
        <v>0x095</v>
      </c>
      <c r="C151" s="39" t="s">
        <v>300</v>
      </c>
      <c r="D151" s="4" t="s">
        <v>194</v>
      </c>
      <c r="E151" s="4"/>
      <c r="F151" s="14" t="s">
        <v>194</v>
      </c>
      <c r="G151" s="14" t="s">
        <v>728</v>
      </c>
      <c r="H151" s="1"/>
      <c r="I151" s="14" t="str">
        <f t="shared" si="5"/>
        <v>-</v>
      </c>
      <c r="J151" s="1" t="s">
        <v>233</v>
      </c>
    </row>
    <row r="152" spans="1:10" ht="18" customHeight="1" x14ac:dyDescent="0.2">
      <c r="A152" s="1">
        <v>150</v>
      </c>
      <c r="B152" s="14" t="str">
        <f t="shared" si="4"/>
        <v>0x096</v>
      </c>
      <c r="C152" s="39" t="s">
        <v>300</v>
      </c>
      <c r="D152" s="4" t="s">
        <v>194</v>
      </c>
      <c r="E152" s="4"/>
      <c r="F152" s="14" t="s">
        <v>194</v>
      </c>
      <c r="G152" s="14" t="s">
        <v>728</v>
      </c>
      <c r="H152" s="1"/>
      <c r="I152" s="14" t="str">
        <f t="shared" si="5"/>
        <v>-</v>
      </c>
      <c r="J152" s="1" t="s">
        <v>233</v>
      </c>
    </row>
    <row r="153" spans="1:10" ht="18" customHeight="1" x14ac:dyDescent="0.2">
      <c r="A153" s="1">
        <v>151</v>
      </c>
      <c r="B153" s="14" t="str">
        <f t="shared" si="4"/>
        <v>0x097</v>
      </c>
      <c r="C153" s="39" t="s">
        <v>300</v>
      </c>
      <c r="D153" s="4" t="s">
        <v>194</v>
      </c>
      <c r="E153" s="4"/>
      <c r="F153" s="14" t="s">
        <v>194</v>
      </c>
      <c r="G153" s="14" t="s">
        <v>728</v>
      </c>
      <c r="H153" s="1"/>
      <c r="I153" s="14" t="str">
        <f t="shared" si="5"/>
        <v>-</v>
      </c>
      <c r="J153" s="1" t="s">
        <v>233</v>
      </c>
    </row>
    <row r="154" spans="1:10" ht="18" customHeight="1" x14ac:dyDescent="0.2">
      <c r="A154" s="1">
        <v>152</v>
      </c>
      <c r="B154" s="14" t="str">
        <f t="shared" si="4"/>
        <v>0x098</v>
      </c>
      <c r="C154" s="39" t="s">
        <v>300</v>
      </c>
      <c r="D154" s="4" t="s">
        <v>194</v>
      </c>
      <c r="E154" s="4"/>
      <c r="F154" s="14" t="s">
        <v>194</v>
      </c>
      <c r="G154" s="14" t="s">
        <v>728</v>
      </c>
      <c r="H154" s="1"/>
      <c r="I154" s="14" t="str">
        <f t="shared" si="5"/>
        <v>-</v>
      </c>
      <c r="J154" s="1" t="s">
        <v>233</v>
      </c>
    </row>
    <row r="155" spans="1:10" ht="18" customHeight="1" x14ac:dyDescent="0.2">
      <c r="A155" s="1">
        <v>153</v>
      </c>
      <c r="B155" s="14" t="str">
        <f t="shared" si="4"/>
        <v>0x099</v>
      </c>
      <c r="C155" s="39" t="s">
        <v>300</v>
      </c>
      <c r="D155" s="4" t="s">
        <v>194</v>
      </c>
      <c r="E155" s="4"/>
      <c r="F155" s="14" t="s">
        <v>194</v>
      </c>
      <c r="G155" s="14" t="s">
        <v>728</v>
      </c>
      <c r="H155" s="1"/>
      <c r="I155" s="14" t="str">
        <f t="shared" si="5"/>
        <v>-</v>
      </c>
      <c r="J155" s="1" t="s">
        <v>233</v>
      </c>
    </row>
    <row r="156" spans="1:10" ht="18" customHeight="1" x14ac:dyDescent="0.2">
      <c r="A156" s="1">
        <v>154</v>
      </c>
      <c r="B156" s="14" t="str">
        <f t="shared" si="4"/>
        <v>0x09A</v>
      </c>
      <c r="C156" s="39" t="s">
        <v>300</v>
      </c>
      <c r="D156" s="4" t="s">
        <v>194</v>
      </c>
      <c r="E156" s="4"/>
      <c r="F156" s="14" t="s">
        <v>194</v>
      </c>
      <c r="G156" s="14" t="s">
        <v>728</v>
      </c>
      <c r="H156" s="1"/>
      <c r="I156" s="14" t="str">
        <f t="shared" si="5"/>
        <v>-</v>
      </c>
      <c r="J156" s="1" t="s">
        <v>233</v>
      </c>
    </row>
    <row r="157" spans="1:10" ht="18" customHeight="1" x14ac:dyDescent="0.2">
      <c r="A157" s="1">
        <v>155</v>
      </c>
      <c r="B157" s="14" t="str">
        <f t="shared" si="4"/>
        <v>0x09B</v>
      </c>
      <c r="C157" s="39" t="s">
        <v>300</v>
      </c>
      <c r="D157" s="4" t="s">
        <v>194</v>
      </c>
      <c r="E157" s="4"/>
      <c r="F157" s="14" t="s">
        <v>194</v>
      </c>
      <c r="G157" s="14" t="s">
        <v>728</v>
      </c>
      <c r="H157" s="1"/>
      <c r="I157" s="14" t="str">
        <f t="shared" si="5"/>
        <v>-</v>
      </c>
      <c r="J157" s="1" t="s">
        <v>233</v>
      </c>
    </row>
    <row r="158" spans="1:10" ht="18" customHeight="1" x14ac:dyDescent="0.2">
      <c r="A158" s="1">
        <v>156</v>
      </c>
      <c r="B158" s="14" t="str">
        <f t="shared" si="4"/>
        <v>0x09C</v>
      </c>
      <c r="C158" s="39" t="s">
        <v>300</v>
      </c>
      <c r="D158" s="4" t="s">
        <v>194</v>
      </c>
      <c r="E158" s="4"/>
      <c r="F158" s="14" t="s">
        <v>194</v>
      </c>
      <c r="G158" s="14" t="s">
        <v>728</v>
      </c>
      <c r="H158" s="1"/>
      <c r="I158" s="14" t="str">
        <f t="shared" si="5"/>
        <v>-</v>
      </c>
      <c r="J158" s="1" t="s">
        <v>233</v>
      </c>
    </row>
    <row r="159" spans="1:10" ht="18" customHeight="1" x14ac:dyDescent="0.2">
      <c r="A159" s="1">
        <v>157</v>
      </c>
      <c r="B159" s="14" t="str">
        <f t="shared" si="4"/>
        <v>0x09D</v>
      </c>
      <c r="C159" s="39" t="s">
        <v>300</v>
      </c>
      <c r="D159" s="4" t="s">
        <v>194</v>
      </c>
      <c r="E159" s="4"/>
      <c r="F159" s="14" t="s">
        <v>194</v>
      </c>
      <c r="G159" s="14" t="s">
        <v>728</v>
      </c>
      <c r="H159" s="1"/>
      <c r="I159" s="14" t="str">
        <f t="shared" si="5"/>
        <v>-</v>
      </c>
      <c r="J159" s="1" t="s">
        <v>233</v>
      </c>
    </row>
    <row r="160" spans="1:10" ht="18" customHeight="1" x14ac:dyDescent="0.2">
      <c r="A160" s="1">
        <v>158</v>
      </c>
      <c r="B160" s="14" t="str">
        <f t="shared" si="4"/>
        <v>0x09E</v>
      </c>
      <c r="C160" s="39" t="s">
        <v>300</v>
      </c>
      <c r="D160" s="4" t="s">
        <v>194</v>
      </c>
      <c r="E160" s="4"/>
      <c r="F160" s="14" t="s">
        <v>194</v>
      </c>
      <c r="G160" s="14" t="s">
        <v>728</v>
      </c>
      <c r="H160" s="1"/>
      <c r="I160" s="14" t="str">
        <f t="shared" si="5"/>
        <v>-</v>
      </c>
      <c r="J160" s="1" t="s">
        <v>233</v>
      </c>
    </row>
    <row r="161" spans="1:10" ht="18" customHeight="1" x14ac:dyDescent="0.2">
      <c r="A161" s="1">
        <v>159</v>
      </c>
      <c r="B161" s="14" t="str">
        <f t="shared" si="4"/>
        <v>0x09F</v>
      </c>
      <c r="C161" s="39" t="s">
        <v>300</v>
      </c>
      <c r="D161" s="4" t="s">
        <v>194</v>
      </c>
      <c r="E161" s="4"/>
      <c r="F161" s="14" t="s">
        <v>194</v>
      </c>
      <c r="G161" s="14" t="s">
        <v>728</v>
      </c>
      <c r="H161" s="1"/>
      <c r="I161" s="14" t="str">
        <f t="shared" si="5"/>
        <v>-</v>
      </c>
      <c r="J161" s="1" t="s">
        <v>233</v>
      </c>
    </row>
    <row r="162" spans="1:10" ht="18" customHeight="1" x14ac:dyDescent="0.2">
      <c r="A162" s="1">
        <v>160</v>
      </c>
      <c r="B162" s="14" t="str">
        <f t="shared" si="4"/>
        <v>0x0A0</v>
      </c>
      <c r="C162" s="39" t="s">
        <v>300</v>
      </c>
      <c r="D162" s="4" t="s">
        <v>194</v>
      </c>
      <c r="E162" s="4"/>
      <c r="F162" s="14" t="s">
        <v>194</v>
      </c>
      <c r="G162" s="14" t="s">
        <v>728</v>
      </c>
      <c r="H162" s="1"/>
      <c r="I162" s="14" t="str">
        <f t="shared" si="5"/>
        <v>-</v>
      </c>
      <c r="J162" s="1" t="s">
        <v>233</v>
      </c>
    </row>
    <row r="163" spans="1:10" ht="18" customHeight="1" x14ac:dyDescent="0.2">
      <c r="A163" s="1">
        <v>161</v>
      </c>
      <c r="B163" s="14" t="str">
        <f t="shared" si="4"/>
        <v>0x0A1</v>
      </c>
      <c r="C163" s="39" t="s">
        <v>300</v>
      </c>
      <c r="D163" s="4" t="s">
        <v>194</v>
      </c>
      <c r="E163" s="4"/>
      <c r="F163" s="14" t="s">
        <v>194</v>
      </c>
      <c r="G163" s="14" t="s">
        <v>728</v>
      </c>
      <c r="H163" s="1"/>
      <c r="I163" s="14" t="str">
        <f t="shared" si="5"/>
        <v>-</v>
      </c>
      <c r="J163" s="1" t="s">
        <v>233</v>
      </c>
    </row>
    <row r="164" spans="1:10" ht="18" customHeight="1" x14ac:dyDescent="0.2">
      <c r="A164" s="1">
        <v>162</v>
      </c>
      <c r="B164" s="14" t="str">
        <f t="shared" si="4"/>
        <v>0x0A2</v>
      </c>
      <c r="C164" s="39" t="s">
        <v>300</v>
      </c>
      <c r="D164" s="4" t="s">
        <v>194</v>
      </c>
      <c r="E164" s="4"/>
      <c r="F164" s="14" t="s">
        <v>194</v>
      </c>
      <c r="G164" s="14" t="s">
        <v>728</v>
      </c>
      <c r="H164" s="1"/>
      <c r="I164" s="14" t="str">
        <f t="shared" si="5"/>
        <v>-</v>
      </c>
      <c r="J164" s="1" t="s">
        <v>233</v>
      </c>
    </row>
    <row r="165" spans="1:10" ht="18" customHeight="1" x14ac:dyDescent="0.2">
      <c r="A165" s="1">
        <v>163</v>
      </c>
      <c r="B165" s="14" t="str">
        <f t="shared" si="4"/>
        <v>0x0A3</v>
      </c>
      <c r="C165" s="39" t="s">
        <v>300</v>
      </c>
      <c r="D165" s="4" t="s">
        <v>194</v>
      </c>
      <c r="E165" s="4"/>
      <c r="F165" s="14" t="s">
        <v>194</v>
      </c>
      <c r="G165" s="14" t="s">
        <v>728</v>
      </c>
      <c r="H165" s="1"/>
      <c r="I165" s="14" t="str">
        <f t="shared" si="5"/>
        <v>-</v>
      </c>
      <c r="J165" s="1" t="s">
        <v>233</v>
      </c>
    </row>
    <row r="166" spans="1:10" ht="18" customHeight="1" x14ac:dyDescent="0.2">
      <c r="A166" s="1">
        <v>164</v>
      </c>
      <c r="B166" s="14" t="str">
        <f t="shared" si="4"/>
        <v>0x0A4</v>
      </c>
      <c r="C166" s="39" t="s">
        <v>300</v>
      </c>
      <c r="D166" s="4" t="s">
        <v>194</v>
      </c>
      <c r="E166" s="4"/>
      <c r="F166" s="14" t="s">
        <v>194</v>
      </c>
      <c r="G166" s="14" t="s">
        <v>728</v>
      </c>
      <c r="H166" s="1"/>
      <c r="I166" s="14" t="str">
        <f t="shared" si="5"/>
        <v>-</v>
      </c>
      <c r="J166" s="1" t="s">
        <v>233</v>
      </c>
    </row>
    <row r="167" spans="1:10" ht="18" customHeight="1" x14ac:dyDescent="0.2">
      <c r="A167" s="1">
        <v>165</v>
      </c>
      <c r="B167" s="14" t="str">
        <f t="shared" si="4"/>
        <v>0x0A5</v>
      </c>
      <c r="C167" s="39" t="s">
        <v>300</v>
      </c>
      <c r="D167" s="4" t="s">
        <v>194</v>
      </c>
      <c r="E167" s="4"/>
      <c r="F167" s="14" t="s">
        <v>194</v>
      </c>
      <c r="G167" s="14" t="s">
        <v>728</v>
      </c>
      <c r="H167" s="1"/>
      <c r="I167" s="14" t="str">
        <f t="shared" si="5"/>
        <v>-</v>
      </c>
      <c r="J167" s="1" t="s">
        <v>233</v>
      </c>
    </row>
    <row r="168" spans="1:10" ht="18" customHeight="1" x14ac:dyDescent="0.2">
      <c r="A168" s="1">
        <v>166</v>
      </c>
      <c r="B168" s="14" t="str">
        <f t="shared" si="4"/>
        <v>0x0A6</v>
      </c>
      <c r="C168" s="39" t="s">
        <v>300</v>
      </c>
      <c r="D168" s="4" t="s">
        <v>194</v>
      </c>
      <c r="E168" s="4"/>
      <c r="F168" s="14" t="s">
        <v>194</v>
      </c>
      <c r="G168" s="14" t="s">
        <v>728</v>
      </c>
      <c r="H168" s="1"/>
      <c r="I168" s="14" t="str">
        <f t="shared" si="5"/>
        <v>-</v>
      </c>
      <c r="J168" s="1" t="s">
        <v>233</v>
      </c>
    </row>
    <row r="169" spans="1:10" ht="18" customHeight="1" x14ac:dyDescent="0.2">
      <c r="A169" s="1">
        <v>167</v>
      </c>
      <c r="B169" s="14" t="str">
        <f t="shared" si="4"/>
        <v>0x0A7</v>
      </c>
      <c r="C169" s="39" t="s">
        <v>300</v>
      </c>
      <c r="D169" s="4" t="s">
        <v>194</v>
      </c>
      <c r="E169" s="4"/>
      <c r="F169" s="14" t="s">
        <v>194</v>
      </c>
      <c r="G169" s="14" t="s">
        <v>728</v>
      </c>
      <c r="H169" s="1"/>
      <c r="I169" s="14" t="str">
        <f t="shared" si="5"/>
        <v>-</v>
      </c>
      <c r="J169" s="1" t="s">
        <v>233</v>
      </c>
    </row>
    <row r="170" spans="1:10" ht="18" customHeight="1" x14ac:dyDescent="0.2">
      <c r="A170" s="1">
        <v>168</v>
      </c>
      <c r="B170" s="14" t="str">
        <f t="shared" si="4"/>
        <v>0x0A8</v>
      </c>
      <c r="C170" s="39" t="s">
        <v>300</v>
      </c>
      <c r="D170" s="4" t="s">
        <v>194</v>
      </c>
      <c r="E170" s="4"/>
      <c r="F170" s="14" t="s">
        <v>194</v>
      </c>
      <c r="G170" s="14" t="s">
        <v>728</v>
      </c>
      <c r="H170" s="1"/>
      <c r="I170" s="14" t="str">
        <f t="shared" si="5"/>
        <v>-</v>
      </c>
      <c r="J170" s="1" t="s">
        <v>233</v>
      </c>
    </row>
    <row r="171" spans="1:10" ht="18" customHeight="1" x14ac:dyDescent="0.2">
      <c r="A171" s="1">
        <v>169</v>
      </c>
      <c r="B171" s="14" t="str">
        <f t="shared" si="4"/>
        <v>0x0A9</v>
      </c>
      <c r="C171" s="39" t="s">
        <v>300</v>
      </c>
      <c r="D171" s="4" t="s">
        <v>194</v>
      </c>
      <c r="E171" s="4"/>
      <c r="F171" s="14" t="s">
        <v>194</v>
      </c>
      <c r="G171" s="14" t="s">
        <v>728</v>
      </c>
      <c r="H171" s="1"/>
      <c r="I171" s="14" t="str">
        <f t="shared" si="5"/>
        <v>-</v>
      </c>
      <c r="J171" s="1" t="s">
        <v>233</v>
      </c>
    </row>
    <row r="172" spans="1:10" ht="18" customHeight="1" x14ac:dyDescent="0.2">
      <c r="A172" s="1">
        <v>170</v>
      </c>
      <c r="B172" s="14" t="str">
        <f t="shared" si="4"/>
        <v>0x0AA</v>
      </c>
      <c r="C172" s="39" t="s">
        <v>300</v>
      </c>
      <c r="D172" s="4" t="s">
        <v>194</v>
      </c>
      <c r="E172" s="4"/>
      <c r="F172" s="14" t="s">
        <v>194</v>
      </c>
      <c r="G172" s="14" t="s">
        <v>728</v>
      </c>
      <c r="H172" s="1"/>
      <c r="I172" s="14" t="str">
        <f t="shared" si="5"/>
        <v>-</v>
      </c>
      <c r="J172" s="1" t="s">
        <v>233</v>
      </c>
    </row>
    <row r="173" spans="1:10" ht="18" customHeight="1" x14ac:dyDescent="0.2">
      <c r="A173" s="1">
        <v>171</v>
      </c>
      <c r="B173" s="14" t="str">
        <f t="shared" si="4"/>
        <v>0x0AB</v>
      </c>
      <c r="C173" s="39" t="s">
        <v>300</v>
      </c>
      <c r="D173" s="4" t="s">
        <v>194</v>
      </c>
      <c r="E173" s="4"/>
      <c r="F173" s="14" t="s">
        <v>194</v>
      </c>
      <c r="G173" s="14" t="s">
        <v>728</v>
      </c>
      <c r="H173" s="1"/>
      <c r="I173" s="14" t="str">
        <f t="shared" si="5"/>
        <v>-</v>
      </c>
      <c r="J173" s="1" t="s">
        <v>233</v>
      </c>
    </row>
    <row r="174" spans="1:10" ht="18" customHeight="1" x14ac:dyDescent="0.2">
      <c r="A174" s="1">
        <v>172</v>
      </c>
      <c r="B174" s="14" t="str">
        <f t="shared" si="4"/>
        <v>0x0AC</v>
      </c>
      <c r="C174" s="1" t="s">
        <v>301</v>
      </c>
      <c r="D174" s="4" t="s">
        <v>194</v>
      </c>
      <c r="E174" s="4"/>
      <c r="F174" s="14" t="s">
        <v>194</v>
      </c>
      <c r="G174" s="14" t="s">
        <v>739</v>
      </c>
      <c r="H174" s="1" t="s">
        <v>245</v>
      </c>
      <c r="I174" s="14" t="str">
        <f t="shared" si="5"/>
        <v>-</v>
      </c>
      <c r="J174" s="1" t="s">
        <v>233</v>
      </c>
    </row>
    <row r="175" spans="1:10" ht="18" customHeight="1" x14ac:dyDescent="0.2">
      <c r="A175" s="1">
        <v>173</v>
      </c>
      <c r="B175" s="14" t="str">
        <f t="shared" si="4"/>
        <v>0x0AD</v>
      </c>
      <c r="C175" s="1" t="s">
        <v>301</v>
      </c>
      <c r="D175" s="4" t="s">
        <v>194</v>
      </c>
      <c r="E175" s="4"/>
      <c r="F175" s="14" t="s">
        <v>194</v>
      </c>
      <c r="G175" s="14" t="s">
        <v>739</v>
      </c>
      <c r="H175" s="1" t="s">
        <v>245</v>
      </c>
      <c r="I175" s="14" t="str">
        <f t="shared" si="5"/>
        <v>-</v>
      </c>
      <c r="J175" s="1" t="s">
        <v>233</v>
      </c>
    </row>
    <row r="176" spans="1:10" ht="18" customHeight="1" x14ac:dyDescent="0.2">
      <c r="A176" s="1">
        <v>174</v>
      </c>
      <c r="B176" s="14" t="str">
        <f t="shared" si="4"/>
        <v>0x0AE</v>
      </c>
      <c r="C176" s="39" t="s">
        <v>301</v>
      </c>
      <c r="D176" s="4" t="s">
        <v>194</v>
      </c>
      <c r="E176" s="4"/>
      <c r="F176" s="14" t="s">
        <v>194</v>
      </c>
      <c r="G176" s="14" t="s">
        <v>730</v>
      </c>
      <c r="H176" s="1" t="s">
        <v>245</v>
      </c>
      <c r="I176" s="14" t="str">
        <f t="shared" si="5"/>
        <v>-</v>
      </c>
      <c r="J176" s="1" t="s">
        <v>233</v>
      </c>
    </row>
    <row r="177" spans="1:10" ht="18" customHeight="1" x14ac:dyDescent="0.2">
      <c r="A177" s="1">
        <v>175</v>
      </c>
      <c r="B177" s="14" t="str">
        <f t="shared" si="4"/>
        <v>0x0AF</v>
      </c>
      <c r="C177" s="39" t="s">
        <v>301</v>
      </c>
      <c r="D177" s="4" t="s">
        <v>194</v>
      </c>
      <c r="E177" s="4"/>
      <c r="F177" s="14" t="s">
        <v>194</v>
      </c>
      <c r="G177" s="14" t="s">
        <v>730</v>
      </c>
      <c r="H177" s="1" t="s">
        <v>245</v>
      </c>
      <c r="I177" s="14" t="str">
        <f t="shared" si="5"/>
        <v>-</v>
      </c>
      <c r="J177" s="1" t="s">
        <v>233</v>
      </c>
    </row>
    <row r="178" spans="1:10" ht="18" customHeight="1" x14ac:dyDescent="0.2">
      <c r="A178" s="1">
        <v>176</v>
      </c>
      <c r="B178" s="14" t="str">
        <f t="shared" si="4"/>
        <v>0x0B0</v>
      </c>
      <c r="C178" s="39" t="s">
        <v>301</v>
      </c>
      <c r="D178" s="4" t="s">
        <v>194</v>
      </c>
      <c r="E178" s="4"/>
      <c r="F178" s="14" t="s">
        <v>194</v>
      </c>
      <c r="G178" s="14" t="s">
        <v>730</v>
      </c>
      <c r="H178" s="1" t="s">
        <v>245</v>
      </c>
      <c r="I178" s="14" t="str">
        <f t="shared" si="5"/>
        <v>-</v>
      </c>
      <c r="J178" s="1" t="s">
        <v>233</v>
      </c>
    </row>
    <row r="179" spans="1:10" ht="18" customHeight="1" x14ac:dyDescent="0.2">
      <c r="A179" s="1">
        <v>177</v>
      </c>
      <c r="B179" s="14" t="str">
        <f t="shared" si="4"/>
        <v>0x0B1</v>
      </c>
      <c r="C179" s="39" t="s">
        <v>301</v>
      </c>
      <c r="D179" s="4" t="s">
        <v>194</v>
      </c>
      <c r="E179" s="4"/>
      <c r="F179" s="14" t="s">
        <v>194</v>
      </c>
      <c r="G179" s="14" t="s">
        <v>730</v>
      </c>
      <c r="H179" s="1" t="s">
        <v>245</v>
      </c>
      <c r="I179" s="14" t="str">
        <f t="shared" si="5"/>
        <v>-</v>
      </c>
      <c r="J179" s="1" t="s">
        <v>233</v>
      </c>
    </row>
    <row r="180" spans="1:10" ht="18" customHeight="1" x14ac:dyDescent="0.2">
      <c r="A180" s="1">
        <v>178</v>
      </c>
      <c r="B180" s="14" t="str">
        <f t="shared" si="4"/>
        <v>0x0B2</v>
      </c>
      <c r="C180" s="39" t="s">
        <v>301</v>
      </c>
      <c r="D180" s="4" t="s">
        <v>194</v>
      </c>
      <c r="E180" s="4"/>
      <c r="F180" s="14" t="s">
        <v>194</v>
      </c>
      <c r="G180" s="14" t="s">
        <v>730</v>
      </c>
      <c r="H180" s="1" t="s">
        <v>245</v>
      </c>
      <c r="I180" s="14" t="str">
        <f t="shared" si="5"/>
        <v>-</v>
      </c>
      <c r="J180" s="1" t="s">
        <v>233</v>
      </c>
    </row>
    <row r="181" spans="1:10" ht="18" customHeight="1" x14ac:dyDescent="0.2">
      <c r="A181" s="1">
        <v>179</v>
      </c>
      <c r="B181" s="14" t="str">
        <f t="shared" si="4"/>
        <v>0x0B3</v>
      </c>
      <c r="C181" s="39" t="s">
        <v>301</v>
      </c>
      <c r="D181" s="4" t="s">
        <v>194</v>
      </c>
      <c r="E181" s="4"/>
      <c r="F181" s="14" t="s">
        <v>194</v>
      </c>
      <c r="G181" s="14" t="s">
        <v>730</v>
      </c>
      <c r="H181" s="1" t="s">
        <v>245</v>
      </c>
      <c r="I181" s="14" t="str">
        <f t="shared" si="5"/>
        <v>-</v>
      </c>
      <c r="J181" s="1" t="s">
        <v>233</v>
      </c>
    </row>
    <row r="182" spans="1:10" ht="18" customHeight="1" x14ac:dyDescent="0.2">
      <c r="A182" s="1">
        <v>180</v>
      </c>
      <c r="B182" s="14" t="str">
        <f t="shared" si="4"/>
        <v>0x0B4</v>
      </c>
      <c r="C182" s="39" t="s">
        <v>301</v>
      </c>
      <c r="D182" s="4" t="s">
        <v>194</v>
      </c>
      <c r="E182" s="4"/>
      <c r="F182" s="14" t="s">
        <v>194</v>
      </c>
      <c r="G182" s="14" t="s">
        <v>730</v>
      </c>
      <c r="H182" s="1" t="s">
        <v>241</v>
      </c>
      <c r="I182" s="14" t="str">
        <f t="shared" si="5"/>
        <v>-</v>
      </c>
      <c r="J182" s="1" t="s">
        <v>233</v>
      </c>
    </row>
    <row r="183" spans="1:10" ht="18" customHeight="1" x14ac:dyDescent="0.2">
      <c r="A183" s="1">
        <v>181</v>
      </c>
      <c r="B183" s="14" t="str">
        <f t="shared" si="4"/>
        <v>0x0B5</v>
      </c>
      <c r="C183" s="39" t="s">
        <v>301</v>
      </c>
      <c r="D183" s="4" t="s">
        <v>194</v>
      </c>
      <c r="E183" s="4"/>
      <c r="F183" s="14" t="s">
        <v>194</v>
      </c>
      <c r="G183" s="14" t="s">
        <v>730</v>
      </c>
      <c r="H183" s="1" t="s">
        <v>242</v>
      </c>
      <c r="I183" s="14" t="str">
        <f t="shared" si="5"/>
        <v>-</v>
      </c>
      <c r="J183" s="1" t="s">
        <v>233</v>
      </c>
    </row>
    <row r="184" spans="1:10" ht="18" customHeight="1" x14ac:dyDescent="0.2">
      <c r="A184" s="1">
        <v>182</v>
      </c>
      <c r="B184" s="14" t="str">
        <f t="shared" si="4"/>
        <v>0x0B6</v>
      </c>
      <c r="C184" s="39" t="s">
        <v>301</v>
      </c>
      <c r="D184" s="4" t="s">
        <v>194</v>
      </c>
      <c r="E184" s="4"/>
      <c r="F184" s="14" t="s">
        <v>194</v>
      </c>
      <c r="G184" s="14" t="s">
        <v>730</v>
      </c>
      <c r="H184" s="1" t="s">
        <v>238</v>
      </c>
      <c r="I184" s="14" t="str">
        <f t="shared" si="5"/>
        <v>-</v>
      </c>
      <c r="J184" s="1" t="s">
        <v>233</v>
      </c>
    </row>
    <row r="185" spans="1:10" ht="18" customHeight="1" x14ac:dyDescent="0.2">
      <c r="A185" s="1">
        <v>183</v>
      </c>
      <c r="B185" s="14" t="str">
        <f t="shared" si="4"/>
        <v>0x0B7</v>
      </c>
      <c r="C185" s="39" t="s">
        <v>301</v>
      </c>
      <c r="D185" s="4" t="s">
        <v>194</v>
      </c>
      <c r="E185" s="4"/>
      <c r="F185" s="14" t="s">
        <v>194</v>
      </c>
      <c r="G185" s="14" t="s">
        <v>730</v>
      </c>
      <c r="H185" s="1" t="s">
        <v>238</v>
      </c>
      <c r="I185" s="14" t="str">
        <f t="shared" si="5"/>
        <v>-</v>
      </c>
      <c r="J185" s="1" t="s">
        <v>233</v>
      </c>
    </row>
    <row r="186" spans="1:10" ht="18" customHeight="1" x14ac:dyDescent="0.2">
      <c r="A186" s="1">
        <v>184</v>
      </c>
      <c r="B186" s="14" t="str">
        <f t="shared" si="4"/>
        <v>0x0B8</v>
      </c>
      <c r="C186" s="39" t="s">
        <v>301</v>
      </c>
      <c r="D186" s="4" t="s">
        <v>194</v>
      </c>
      <c r="E186" s="4"/>
      <c r="F186" s="14" t="s">
        <v>194</v>
      </c>
      <c r="G186" s="14" t="s">
        <v>730</v>
      </c>
      <c r="H186" s="1" t="s">
        <v>238</v>
      </c>
      <c r="I186" s="14" t="str">
        <f t="shared" si="5"/>
        <v>-</v>
      </c>
      <c r="J186" s="1" t="s">
        <v>233</v>
      </c>
    </row>
    <row r="187" spans="1:10" ht="18" customHeight="1" x14ac:dyDescent="0.2">
      <c r="A187" s="1">
        <v>185</v>
      </c>
      <c r="B187" s="14" t="str">
        <f t="shared" si="4"/>
        <v>0x0B9</v>
      </c>
      <c r="C187" s="39" t="s">
        <v>301</v>
      </c>
      <c r="D187" s="4" t="s">
        <v>194</v>
      </c>
      <c r="E187" s="4"/>
      <c r="F187" s="14" t="s">
        <v>194</v>
      </c>
      <c r="G187" s="14" t="s">
        <v>730</v>
      </c>
      <c r="H187" s="1" t="s">
        <v>238</v>
      </c>
      <c r="I187" s="14" t="str">
        <f t="shared" si="5"/>
        <v>-</v>
      </c>
      <c r="J187" s="1" t="s">
        <v>233</v>
      </c>
    </row>
    <row r="188" spans="1:10" ht="18" customHeight="1" x14ac:dyDescent="0.2">
      <c r="A188" s="1">
        <v>186</v>
      </c>
      <c r="B188" s="14" t="str">
        <f t="shared" si="4"/>
        <v>0x0BA</v>
      </c>
      <c r="C188" s="39" t="s">
        <v>301</v>
      </c>
      <c r="D188" s="4" t="s">
        <v>194</v>
      </c>
      <c r="E188" s="4"/>
      <c r="F188" s="14" t="s">
        <v>194</v>
      </c>
      <c r="G188" s="14" t="s">
        <v>730</v>
      </c>
      <c r="H188" s="1"/>
      <c r="I188" s="14" t="str">
        <f t="shared" si="5"/>
        <v>-</v>
      </c>
      <c r="J188" s="1" t="s">
        <v>233</v>
      </c>
    </row>
    <row r="189" spans="1:10" ht="18" customHeight="1" x14ac:dyDescent="0.2">
      <c r="A189" s="1">
        <v>187</v>
      </c>
      <c r="B189" s="14" t="str">
        <f t="shared" si="4"/>
        <v>0x0BB</v>
      </c>
      <c r="C189" s="39" t="s">
        <v>301</v>
      </c>
      <c r="D189" s="4" t="s">
        <v>194</v>
      </c>
      <c r="E189" s="4"/>
      <c r="F189" s="14" t="s">
        <v>194</v>
      </c>
      <c r="G189" s="14" t="s">
        <v>730</v>
      </c>
      <c r="H189" s="1"/>
      <c r="I189" s="14" t="str">
        <f t="shared" si="5"/>
        <v>-</v>
      </c>
      <c r="J189" s="1" t="s">
        <v>233</v>
      </c>
    </row>
    <row r="190" spans="1:10" ht="18" customHeight="1" x14ac:dyDescent="0.2">
      <c r="A190" s="1">
        <v>188</v>
      </c>
      <c r="B190" s="14" t="str">
        <f t="shared" si="4"/>
        <v>0x0BC</v>
      </c>
      <c r="C190" s="1" t="s">
        <v>302</v>
      </c>
      <c r="D190" s="4" t="s">
        <v>194</v>
      </c>
      <c r="E190" s="4"/>
      <c r="F190" s="14" t="s">
        <v>194</v>
      </c>
      <c r="G190" s="14" t="s">
        <v>740</v>
      </c>
      <c r="H190" s="1"/>
      <c r="I190" s="14" t="str">
        <f t="shared" si="5"/>
        <v>-</v>
      </c>
      <c r="J190" s="1" t="s">
        <v>233</v>
      </c>
    </row>
    <row r="191" spans="1:10" ht="18" customHeight="1" x14ac:dyDescent="0.2">
      <c r="A191" s="1">
        <v>189</v>
      </c>
      <c r="B191" s="14" t="str">
        <f t="shared" si="4"/>
        <v>0x0BD</v>
      </c>
      <c r="C191" s="1" t="s">
        <v>302</v>
      </c>
      <c r="D191" s="4" t="s">
        <v>194</v>
      </c>
      <c r="E191" s="4"/>
      <c r="F191" s="14" t="s">
        <v>194</v>
      </c>
      <c r="G191" s="14" t="s">
        <v>732</v>
      </c>
      <c r="H191" s="1"/>
      <c r="I191" s="14" t="str">
        <f t="shared" si="5"/>
        <v>-</v>
      </c>
      <c r="J191" s="1" t="s">
        <v>233</v>
      </c>
    </row>
    <row r="192" spans="1:10" ht="18" customHeight="1" x14ac:dyDescent="0.2">
      <c r="A192" s="1">
        <v>190</v>
      </c>
      <c r="B192" s="14" t="str">
        <f t="shared" si="4"/>
        <v>0x0BE</v>
      </c>
      <c r="C192" s="39" t="s">
        <v>302</v>
      </c>
      <c r="D192" s="4" t="s">
        <v>194</v>
      </c>
      <c r="E192" s="4"/>
      <c r="F192" s="14" t="s">
        <v>194</v>
      </c>
      <c r="G192" s="14" t="s">
        <v>732</v>
      </c>
      <c r="H192" s="1"/>
      <c r="I192" s="14" t="str">
        <f t="shared" si="5"/>
        <v>-</v>
      </c>
      <c r="J192" s="1" t="s">
        <v>233</v>
      </c>
    </row>
    <row r="193" spans="1:10" ht="18" customHeight="1" x14ac:dyDescent="0.2">
      <c r="A193" s="1">
        <v>191</v>
      </c>
      <c r="B193" s="14" t="str">
        <f t="shared" si="4"/>
        <v>0x0BF</v>
      </c>
      <c r="C193" s="39" t="s">
        <v>302</v>
      </c>
      <c r="D193" s="4" t="s">
        <v>194</v>
      </c>
      <c r="E193" s="4"/>
      <c r="F193" s="14" t="s">
        <v>194</v>
      </c>
      <c r="G193" s="14" t="s">
        <v>732</v>
      </c>
      <c r="H193" s="1"/>
      <c r="I193" s="14" t="str">
        <f t="shared" si="5"/>
        <v>-</v>
      </c>
      <c r="J193" s="1" t="s">
        <v>233</v>
      </c>
    </row>
    <row r="194" spans="1:10" ht="18" customHeight="1" x14ac:dyDescent="0.2">
      <c r="A194" s="1">
        <v>192</v>
      </c>
      <c r="B194" s="14" t="str">
        <f t="shared" ref="B194:B257" si="6">"0x"&amp;DEC2HEX(A194,3)</f>
        <v>0x0C0</v>
      </c>
      <c r="C194" s="39" t="s">
        <v>302</v>
      </c>
      <c r="D194" s="4" t="s">
        <v>194</v>
      </c>
      <c r="E194" s="4"/>
      <c r="F194" s="14" t="s">
        <v>194</v>
      </c>
      <c r="G194" s="14" t="s">
        <v>732</v>
      </c>
      <c r="H194" s="1"/>
      <c r="I194" s="14" t="str">
        <f t="shared" si="5"/>
        <v>-</v>
      </c>
      <c r="J194" s="1" t="s">
        <v>233</v>
      </c>
    </row>
    <row r="195" spans="1:10" ht="18" customHeight="1" x14ac:dyDescent="0.2">
      <c r="A195" s="1">
        <v>193</v>
      </c>
      <c r="B195" s="14" t="str">
        <f t="shared" si="6"/>
        <v>0x0C1</v>
      </c>
      <c r="C195" s="39" t="s">
        <v>302</v>
      </c>
      <c r="D195" s="4" t="s">
        <v>194</v>
      </c>
      <c r="E195" s="4"/>
      <c r="F195" s="14" t="s">
        <v>194</v>
      </c>
      <c r="G195" s="14" t="s">
        <v>732</v>
      </c>
      <c r="H195" s="1"/>
      <c r="I195" s="14" t="str">
        <f t="shared" ref="I195:I258" si="7">IF(D195&lt;&gt;"",IF(B195=D195,"相同","不相同"),"-")</f>
        <v>-</v>
      </c>
      <c r="J195" s="1" t="s">
        <v>233</v>
      </c>
    </row>
    <row r="196" spans="1:10" ht="18" customHeight="1" x14ac:dyDescent="0.2">
      <c r="A196" s="1">
        <v>194</v>
      </c>
      <c r="B196" s="14" t="str">
        <f t="shared" si="6"/>
        <v>0x0C2</v>
      </c>
      <c r="C196" s="39" t="s">
        <v>302</v>
      </c>
      <c r="D196" s="4" t="s">
        <v>194</v>
      </c>
      <c r="E196" s="4"/>
      <c r="F196" s="14" t="s">
        <v>194</v>
      </c>
      <c r="G196" s="14" t="s">
        <v>732</v>
      </c>
      <c r="H196" s="1"/>
      <c r="I196" s="14" t="str">
        <f t="shared" si="7"/>
        <v>-</v>
      </c>
      <c r="J196" s="1" t="s">
        <v>233</v>
      </c>
    </row>
    <row r="197" spans="1:10" ht="18" customHeight="1" x14ac:dyDescent="0.2">
      <c r="A197" s="1">
        <v>195</v>
      </c>
      <c r="B197" s="14" t="str">
        <f t="shared" si="6"/>
        <v>0x0C3</v>
      </c>
      <c r="C197" s="39" t="s">
        <v>302</v>
      </c>
      <c r="D197" s="4" t="s">
        <v>194</v>
      </c>
      <c r="E197" s="4"/>
      <c r="F197" s="14" t="s">
        <v>194</v>
      </c>
      <c r="G197" s="14" t="s">
        <v>732</v>
      </c>
      <c r="H197" s="1"/>
      <c r="I197" s="14" t="str">
        <f t="shared" si="7"/>
        <v>-</v>
      </c>
      <c r="J197" s="1" t="s">
        <v>233</v>
      </c>
    </row>
    <row r="198" spans="1:10" ht="18" customHeight="1" x14ac:dyDescent="0.2">
      <c r="A198" s="1">
        <v>196</v>
      </c>
      <c r="B198" s="14" t="str">
        <f t="shared" si="6"/>
        <v>0x0C4</v>
      </c>
      <c r="C198" s="39" t="s">
        <v>302</v>
      </c>
      <c r="D198" s="4" t="s">
        <v>194</v>
      </c>
      <c r="E198" s="4"/>
      <c r="F198" s="14" t="s">
        <v>194</v>
      </c>
      <c r="G198" s="14" t="s">
        <v>732</v>
      </c>
      <c r="H198" s="1"/>
      <c r="I198" s="14" t="str">
        <f t="shared" si="7"/>
        <v>-</v>
      </c>
      <c r="J198" s="1" t="s">
        <v>233</v>
      </c>
    </row>
    <row r="199" spans="1:10" ht="18" customHeight="1" x14ac:dyDescent="0.2">
      <c r="A199" s="1">
        <v>197</v>
      </c>
      <c r="B199" s="14" t="str">
        <f t="shared" si="6"/>
        <v>0x0C5</v>
      </c>
      <c r="C199" s="39" t="s">
        <v>302</v>
      </c>
      <c r="D199" s="4" t="s">
        <v>194</v>
      </c>
      <c r="E199" s="4"/>
      <c r="F199" s="14" t="s">
        <v>194</v>
      </c>
      <c r="G199" s="14" t="s">
        <v>732</v>
      </c>
      <c r="H199" s="1"/>
      <c r="I199" s="14" t="str">
        <f t="shared" si="7"/>
        <v>-</v>
      </c>
      <c r="J199" s="1" t="s">
        <v>233</v>
      </c>
    </row>
    <row r="200" spans="1:10" ht="18" customHeight="1" x14ac:dyDescent="0.2">
      <c r="A200" s="1">
        <v>198</v>
      </c>
      <c r="B200" s="14" t="str">
        <f t="shared" si="6"/>
        <v>0x0C6</v>
      </c>
      <c r="C200" s="39" t="s">
        <v>302</v>
      </c>
      <c r="D200" s="4" t="s">
        <v>194</v>
      </c>
      <c r="E200" s="4"/>
      <c r="F200" s="14" t="s">
        <v>194</v>
      </c>
      <c r="G200" s="14" t="s">
        <v>732</v>
      </c>
      <c r="H200" s="1"/>
      <c r="I200" s="14" t="str">
        <f t="shared" si="7"/>
        <v>-</v>
      </c>
      <c r="J200" s="1" t="s">
        <v>233</v>
      </c>
    </row>
    <row r="201" spans="1:10" ht="18" customHeight="1" x14ac:dyDescent="0.2">
      <c r="A201" s="1">
        <v>199</v>
      </c>
      <c r="B201" s="14" t="str">
        <f t="shared" si="6"/>
        <v>0x0C7</v>
      </c>
      <c r="C201" s="39" t="s">
        <v>302</v>
      </c>
      <c r="D201" s="4" t="s">
        <v>194</v>
      </c>
      <c r="E201" s="4"/>
      <c r="F201" s="14" t="s">
        <v>194</v>
      </c>
      <c r="G201" s="14" t="s">
        <v>732</v>
      </c>
      <c r="H201" s="1"/>
      <c r="I201" s="14" t="str">
        <f t="shared" si="7"/>
        <v>-</v>
      </c>
      <c r="J201" s="1" t="s">
        <v>233</v>
      </c>
    </row>
    <row r="202" spans="1:10" ht="18" customHeight="1" x14ac:dyDescent="0.2">
      <c r="A202" s="1">
        <v>200</v>
      </c>
      <c r="B202" s="14" t="str">
        <f t="shared" si="6"/>
        <v>0x0C8</v>
      </c>
      <c r="C202" s="39" t="s">
        <v>302</v>
      </c>
      <c r="D202" s="4" t="s">
        <v>194</v>
      </c>
      <c r="E202" s="4"/>
      <c r="F202" s="14" t="s">
        <v>194</v>
      </c>
      <c r="G202" s="14" t="s">
        <v>732</v>
      </c>
      <c r="H202" s="1"/>
      <c r="I202" s="14" t="str">
        <f t="shared" si="7"/>
        <v>-</v>
      </c>
      <c r="J202" s="1" t="s">
        <v>233</v>
      </c>
    </row>
    <row r="203" spans="1:10" ht="18" customHeight="1" x14ac:dyDescent="0.2">
      <c r="A203" s="1">
        <v>201</v>
      </c>
      <c r="B203" s="14" t="str">
        <f t="shared" si="6"/>
        <v>0x0C9</v>
      </c>
      <c r="C203" s="39" t="s">
        <v>302</v>
      </c>
      <c r="D203" s="4" t="s">
        <v>194</v>
      </c>
      <c r="E203" s="4"/>
      <c r="F203" s="14" t="s">
        <v>194</v>
      </c>
      <c r="G203" s="14" t="s">
        <v>732</v>
      </c>
      <c r="H203" s="1"/>
      <c r="I203" s="14" t="str">
        <f t="shared" si="7"/>
        <v>-</v>
      </c>
      <c r="J203" s="1" t="s">
        <v>233</v>
      </c>
    </row>
    <row r="204" spans="1:10" ht="18" customHeight="1" x14ac:dyDescent="0.2">
      <c r="A204" s="1">
        <v>202</v>
      </c>
      <c r="B204" s="14" t="str">
        <f t="shared" si="6"/>
        <v>0x0CA</v>
      </c>
      <c r="C204" s="39" t="s">
        <v>302</v>
      </c>
      <c r="D204" s="4" t="s">
        <v>194</v>
      </c>
      <c r="E204" s="4"/>
      <c r="F204" s="14" t="s">
        <v>194</v>
      </c>
      <c r="G204" s="14" t="s">
        <v>732</v>
      </c>
      <c r="H204" s="1"/>
      <c r="I204" s="14" t="str">
        <f t="shared" si="7"/>
        <v>-</v>
      </c>
      <c r="J204" s="1" t="s">
        <v>233</v>
      </c>
    </row>
    <row r="205" spans="1:10" ht="18" customHeight="1" x14ac:dyDescent="0.2">
      <c r="A205" s="1">
        <v>203</v>
      </c>
      <c r="B205" s="14" t="str">
        <f t="shared" si="6"/>
        <v>0x0CB</v>
      </c>
      <c r="C205" s="39" t="s">
        <v>302</v>
      </c>
      <c r="D205" s="4" t="s">
        <v>194</v>
      </c>
      <c r="E205" s="4"/>
      <c r="F205" s="14" t="s">
        <v>194</v>
      </c>
      <c r="G205" s="14" t="s">
        <v>732</v>
      </c>
      <c r="H205" s="1"/>
      <c r="I205" s="14" t="str">
        <f t="shared" si="7"/>
        <v>-</v>
      </c>
      <c r="J205" s="1" t="s">
        <v>233</v>
      </c>
    </row>
    <row r="206" spans="1:10" ht="18" customHeight="1" x14ac:dyDescent="0.2">
      <c r="A206" s="1">
        <v>204</v>
      </c>
      <c r="B206" s="14" t="str">
        <f t="shared" si="6"/>
        <v>0x0CC</v>
      </c>
      <c r="C206" s="39" t="s">
        <v>302</v>
      </c>
      <c r="D206" s="4" t="s">
        <v>194</v>
      </c>
      <c r="E206" s="4"/>
      <c r="F206" s="14" t="s">
        <v>194</v>
      </c>
      <c r="G206" s="14" t="s">
        <v>732</v>
      </c>
      <c r="H206" s="1"/>
      <c r="I206" s="14" t="str">
        <f t="shared" si="7"/>
        <v>-</v>
      </c>
      <c r="J206" s="1" t="s">
        <v>233</v>
      </c>
    </row>
    <row r="207" spans="1:10" ht="18" customHeight="1" x14ac:dyDescent="0.2">
      <c r="A207" s="1">
        <v>205</v>
      </c>
      <c r="B207" s="14" t="str">
        <f t="shared" si="6"/>
        <v>0x0CD</v>
      </c>
      <c r="C207" s="39" t="s">
        <v>302</v>
      </c>
      <c r="D207" s="4" t="s">
        <v>194</v>
      </c>
      <c r="E207" s="4"/>
      <c r="F207" s="14" t="s">
        <v>194</v>
      </c>
      <c r="G207" s="14" t="s">
        <v>732</v>
      </c>
      <c r="H207" s="1"/>
      <c r="I207" s="14" t="str">
        <f t="shared" si="7"/>
        <v>-</v>
      </c>
      <c r="J207" s="1" t="s">
        <v>233</v>
      </c>
    </row>
    <row r="208" spans="1:10" ht="18" customHeight="1" x14ac:dyDescent="0.2">
      <c r="A208" s="1">
        <v>206</v>
      </c>
      <c r="B208" s="14" t="str">
        <f t="shared" si="6"/>
        <v>0x0CE</v>
      </c>
      <c r="C208" s="39" t="s">
        <v>302</v>
      </c>
      <c r="D208" s="4" t="s">
        <v>194</v>
      </c>
      <c r="E208" s="4"/>
      <c r="F208" s="14" t="s">
        <v>194</v>
      </c>
      <c r="G208" s="14" t="s">
        <v>732</v>
      </c>
      <c r="H208" s="1"/>
      <c r="I208" s="14" t="str">
        <f t="shared" si="7"/>
        <v>-</v>
      </c>
      <c r="J208" s="1" t="s">
        <v>233</v>
      </c>
    </row>
    <row r="209" spans="1:10" ht="18" customHeight="1" x14ac:dyDescent="0.2">
      <c r="A209" s="1">
        <v>207</v>
      </c>
      <c r="B209" s="14" t="str">
        <f t="shared" si="6"/>
        <v>0x0CF</v>
      </c>
      <c r="C209" s="39" t="s">
        <v>302</v>
      </c>
      <c r="D209" s="4" t="s">
        <v>194</v>
      </c>
      <c r="E209" s="4"/>
      <c r="F209" s="14" t="s">
        <v>194</v>
      </c>
      <c r="G209" s="14" t="s">
        <v>732</v>
      </c>
      <c r="H209" s="1"/>
      <c r="I209" s="14" t="str">
        <f t="shared" si="7"/>
        <v>-</v>
      </c>
      <c r="J209" s="1" t="s">
        <v>233</v>
      </c>
    </row>
    <row r="210" spans="1:10" ht="18" customHeight="1" x14ac:dyDescent="0.2">
      <c r="A210" s="1">
        <v>208</v>
      </c>
      <c r="B210" s="14" t="str">
        <f t="shared" si="6"/>
        <v>0x0D0</v>
      </c>
      <c r="C210" s="39" t="s">
        <v>302</v>
      </c>
      <c r="D210" s="4" t="s">
        <v>194</v>
      </c>
      <c r="E210" s="4"/>
      <c r="F210" s="14" t="s">
        <v>194</v>
      </c>
      <c r="G210" s="14" t="s">
        <v>732</v>
      </c>
      <c r="H210" s="1"/>
      <c r="I210" s="14" t="str">
        <f t="shared" si="7"/>
        <v>-</v>
      </c>
      <c r="J210" s="1" t="s">
        <v>233</v>
      </c>
    </row>
    <row r="211" spans="1:10" ht="18" customHeight="1" x14ac:dyDescent="0.2">
      <c r="A211" s="1">
        <v>209</v>
      </c>
      <c r="B211" s="14" t="str">
        <f t="shared" si="6"/>
        <v>0x0D1</v>
      </c>
      <c r="C211" s="39" t="s">
        <v>302</v>
      </c>
      <c r="D211" s="4" t="s">
        <v>194</v>
      </c>
      <c r="E211" s="4"/>
      <c r="F211" s="14" t="s">
        <v>194</v>
      </c>
      <c r="G211" s="14" t="s">
        <v>732</v>
      </c>
      <c r="H211" s="1"/>
      <c r="I211" s="14" t="str">
        <f t="shared" si="7"/>
        <v>-</v>
      </c>
      <c r="J211" s="1" t="s">
        <v>233</v>
      </c>
    </row>
    <row r="212" spans="1:10" ht="18" customHeight="1" x14ac:dyDescent="0.2">
      <c r="A212" s="1">
        <v>210</v>
      </c>
      <c r="B212" s="14" t="str">
        <f t="shared" si="6"/>
        <v>0x0D2</v>
      </c>
      <c r="C212" s="39" t="s">
        <v>302</v>
      </c>
      <c r="D212" s="4" t="s">
        <v>194</v>
      </c>
      <c r="E212" s="4"/>
      <c r="F212" s="14" t="s">
        <v>194</v>
      </c>
      <c r="G212" s="14" t="s">
        <v>732</v>
      </c>
      <c r="H212" s="1"/>
      <c r="I212" s="14" t="str">
        <f t="shared" si="7"/>
        <v>-</v>
      </c>
      <c r="J212" s="1" t="s">
        <v>233</v>
      </c>
    </row>
    <row r="213" spans="1:10" ht="18" customHeight="1" x14ac:dyDescent="0.2">
      <c r="A213" s="1">
        <v>211</v>
      </c>
      <c r="B213" s="14" t="str">
        <f t="shared" si="6"/>
        <v>0x0D3</v>
      </c>
      <c r="C213" s="39" t="s">
        <v>302</v>
      </c>
      <c r="D213" s="4" t="s">
        <v>194</v>
      </c>
      <c r="E213" s="4"/>
      <c r="F213" s="14" t="s">
        <v>194</v>
      </c>
      <c r="G213" s="14" t="s">
        <v>732</v>
      </c>
      <c r="H213" s="1"/>
      <c r="I213" s="14" t="str">
        <f t="shared" si="7"/>
        <v>-</v>
      </c>
      <c r="J213" s="1" t="s">
        <v>233</v>
      </c>
    </row>
    <row r="214" spans="1:10" ht="18" customHeight="1" x14ac:dyDescent="0.2">
      <c r="A214" s="1">
        <v>212</v>
      </c>
      <c r="B214" s="14" t="str">
        <f t="shared" si="6"/>
        <v>0x0D4</v>
      </c>
      <c r="C214" s="39" t="s">
        <v>302</v>
      </c>
      <c r="D214" s="4" t="s">
        <v>194</v>
      </c>
      <c r="E214" s="4"/>
      <c r="F214" s="14" t="s">
        <v>194</v>
      </c>
      <c r="G214" s="14" t="s">
        <v>732</v>
      </c>
      <c r="H214" s="1"/>
      <c r="I214" s="14" t="str">
        <f t="shared" si="7"/>
        <v>-</v>
      </c>
      <c r="J214" s="1" t="s">
        <v>233</v>
      </c>
    </row>
    <row r="215" spans="1:10" ht="18" customHeight="1" x14ac:dyDescent="0.2">
      <c r="A215" s="1">
        <v>213</v>
      </c>
      <c r="B215" s="14" t="str">
        <f t="shared" si="6"/>
        <v>0x0D5</v>
      </c>
      <c r="C215" s="39" t="s">
        <v>302</v>
      </c>
      <c r="D215" s="4" t="s">
        <v>194</v>
      </c>
      <c r="E215" s="4"/>
      <c r="F215" s="14" t="s">
        <v>194</v>
      </c>
      <c r="G215" s="14" t="s">
        <v>732</v>
      </c>
      <c r="H215" s="1"/>
      <c r="I215" s="14" t="str">
        <f t="shared" si="7"/>
        <v>-</v>
      </c>
      <c r="J215" s="1" t="s">
        <v>233</v>
      </c>
    </row>
    <row r="216" spans="1:10" ht="18" customHeight="1" x14ac:dyDescent="0.2">
      <c r="A216" s="1">
        <v>214</v>
      </c>
      <c r="B216" s="14" t="str">
        <f t="shared" si="6"/>
        <v>0x0D6</v>
      </c>
      <c r="C216" s="39" t="s">
        <v>302</v>
      </c>
      <c r="D216" s="4" t="s">
        <v>194</v>
      </c>
      <c r="E216" s="4"/>
      <c r="F216" s="14" t="s">
        <v>194</v>
      </c>
      <c r="G216" s="14" t="s">
        <v>732</v>
      </c>
      <c r="H216" s="1"/>
      <c r="I216" s="14" t="str">
        <f t="shared" si="7"/>
        <v>-</v>
      </c>
      <c r="J216" s="1" t="s">
        <v>233</v>
      </c>
    </row>
    <row r="217" spans="1:10" ht="18" customHeight="1" x14ac:dyDescent="0.2">
      <c r="A217" s="1">
        <v>215</v>
      </c>
      <c r="B217" s="14" t="str">
        <f t="shared" si="6"/>
        <v>0x0D7</v>
      </c>
      <c r="C217" s="39" t="s">
        <v>302</v>
      </c>
      <c r="D217" s="4" t="s">
        <v>194</v>
      </c>
      <c r="E217" s="4"/>
      <c r="F217" s="14" t="s">
        <v>194</v>
      </c>
      <c r="G217" s="14" t="s">
        <v>732</v>
      </c>
      <c r="H217" s="1"/>
      <c r="I217" s="14" t="str">
        <f t="shared" si="7"/>
        <v>-</v>
      </c>
      <c r="J217" s="1" t="s">
        <v>233</v>
      </c>
    </row>
    <row r="218" spans="1:10" ht="18" customHeight="1" x14ac:dyDescent="0.2">
      <c r="A218" s="1">
        <v>216</v>
      </c>
      <c r="B218" s="14" t="str">
        <f t="shared" si="6"/>
        <v>0x0D8</v>
      </c>
      <c r="C218" s="39" t="s">
        <v>302</v>
      </c>
      <c r="D218" s="4" t="s">
        <v>194</v>
      </c>
      <c r="E218" s="4"/>
      <c r="F218" s="14" t="s">
        <v>194</v>
      </c>
      <c r="G218" s="14" t="s">
        <v>732</v>
      </c>
      <c r="H218" s="1"/>
      <c r="I218" s="14" t="str">
        <f t="shared" si="7"/>
        <v>-</v>
      </c>
      <c r="J218" s="1" t="s">
        <v>233</v>
      </c>
    </row>
    <row r="219" spans="1:10" ht="18" customHeight="1" x14ac:dyDescent="0.2">
      <c r="A219" s="1">
        <v>217</v>
      </c>
      <c r="B219" s="14" t="str">
        <f t="shared" si="6"/>
        <v>0x0D9</v>
      </c>
      <c r="C219" s="39" t="s">
        <v>302</v>
      </c>
      <c r="D219" s="4" t="s">
        <v>194</v>
      </c>
      <c r="E219" s="4"/>
      <c r="F219" s="14" t="s">
        <v>194</v>
      </c>
      <c r="G219" s="14" t="s">
        <v>732</v>
      </c>
      <c r="H219" s="1"/>
      <c r="I219" s="14" t="str">
        <f t="shared" si="7"/>
        <v>-</v>
      </c>
      <c r="J219" s="1" t="s">
        <v>233</v>
      </c>
    </row>
    <row r="220" spans="1:10" ht="18" customHeight="1" x14ac:dyDescent="0.2">
      <c r="A220" s="1">
        <v>218</v>
      </c>
      <c r="B220" s="14" t="str">
        <f t="shared" si="6"/>
        <v>0x0DA</v>
      </c>
      <c r="C220" s="39" t="s">
        <v>302</v>
      </c>
      <c r="D220" s="4" t="s">
        <v>194</v>
      </c>
      <c r="E220" s="4"/>
      <c r="F220" s="14" t="s">
        <v>194</v>
      </c>
      <c r="G220" s="14" t="s">
        <v>732</v>
      </c>
      <c r="H220" s="1"/>
      <c r="I220" s="14" t="str">
        <f t="shared" si="7"/>
        <v>-</v>
      </c>
      <c r="J220" s="1" t="s">
        <v>233</v>
      </c>
    </row>
    <row r="221" spans="1:10" ht="18" customHeight="1" x14ac:dyDescent="0.2">
      <c r="A221" s="1">
        <v>219</v>
      </c>
      <c r="B221" s="14" t="str">
        <f t="shared" si="6"/>
        <v>0x0DB</v>
      </c>
      <c r="C221" s="39" t="s">
        <v>302</v>
      </c>
      <c r="D221" s="4" t="s">
        <v>194</v>
      </c>
      <c r="E221" s="4"/>
      <c r="F221" s="14" t="s">
        <v>194</v>
      </c>
      <c r="G221" s="14" t="s">
        <v>732</v>
      </c>
      <c r="H221" s="1"/>
      <c r="I221" s="14" t="str">
        <f t="shared" si="7"/>
        <v>-</v>
      </c>
      <c r="J221" s="1" t="s">
        <v>233</v>
      </c>
    </row>
    <row r="222" spans="1:10" ht="18" customHeight="1" x14ac:dyDescent="0.2">
      <c r="A222" s="1">
        <v>220</v>
      </c>
      <c r="B222" s="14" t="str">
        <f t="shared" si="6"/>
        <v>0x0DC</v>
      </c>
      <c r="C222" s="1" t="s">
        <v>303</v>
      </c>
      <c r="D222" s="4" t="s">
        <v>194</v>
      </c>
      <c r="E222" s="4"/>
      <c r="F222" s="14" t="s">
        <v>194</v>
      </c>
      <c r="G222" s="14" t="s">
        <v>741</v>
      </c>
      <c r="H222" s="1"/>
      <c r="I222" s="14" t="str">
        <f t="shared" si="7"/>
        <v>-</v>
      </c>
      <c r="J222" s="1" t="s">
        <v>233</v>
      </c>
    </row>
    <row r="223" spans="1:10" ht="18" customHeight="1" x14ac:dyDescent="0.2">
      <c r="A223" s="1">
        <v>221</v>
      </c>
      <c r="B223" s="14" t="str">
        <f t="shared" si="6"/>
        <v>0x0DD</v>
      </c>
      <c r="C223" s="1" t="s">
        <v>303</v>
      </c>
      <c r="D223" s="4" t="s">
        <v>194</v>
      </c>
      <c r="E223" s="4"/>
      <c r="F223" s="14" t="s">
        <v>194</v>
      </c>
      <c r="G223" s="14" t="s">
        <v>741</v>
      </c>
      <c r="H223" s="1"/>
      <c r="I223" s="14" t="str">
        <f t="shared" si="7"/>
        <v>-</v>
      </c>
      <c r="J223" s="1" t="s">
        <v>233</v>
      </c>
    </row>
    <row r="224" spans="1:10" ht="18" customHeight="1" x14ac:dyDescent="0.2">
      <c r="A224" s="1">
        <v>222</v>
      </c>
      <c r="B224" s="14" t="str">
        <f t="shared" si="6"/>
        <v>0x0DE</v>
      </c>
      <c r="C224" s="39" t="s">
        <v>303</v>
      </c>
      <c r="D224" s="4" t="s">
        <v>194</v>
      </c>
      <c r="E224" s="4"/>
      <c r="F224" s="14" t="s">
        <v>194</v>
      </c>
      <c r="G224" s="14" t="s">
        <v>734</v>
      </c>
      <c r="H224" s="1"/>
      <c r="I224" s="14" t="str">
        <f t="shared" si="7"/>
        <v>-</v>
      </c>
      <c r="J224" s="1" t="s">
        <v>233</v>
      </c>
    </row>
    <row r="225" spans="1:10" ht="18" customHeight="1" x14ac:dyDescent="0.2">
      <c r="A225" s="1">
        <v>223</v>
      </c>
      <c r="B225" s="14" t="str">
        <f t="shared" si="6"/>
        <v>0x0DF</v>
      </c>
      <c r="C225" s="39" t="s">
        <v>303</v>
      </c>
      <c r="D225" s="4" t="s">
        <v>194</v>
      </c>
      <c r="E225" s="4"/>
      <c r="F225" s="14" t="s">
        <v>194</v>
      </c>
      <c r="G225" s="14" t="s">
        <v>734</v>
      </c>
      <c r="H225" s="1"/>
      <c r="I225" s="14" t="str">
        <f t="shared" si="7"/>
        <v>-</v>
      </c>
      <c r="J225" s="1" t="s">
        <v>233</v>
      </c>
    </row>
    <row r="226" spans="1:10" ht="18" customHeight="1" x14ac:dyDescent="0.2">
      <c r="A226" s="1">
        <v>224</v>
      </c>
      <c r="B226" s="14" t="str">
        <f t="shared" si="6"/>
        <v>0x0E0</v>
      </c>
      <c r="C226" s="39" t="s">
        <v>303</v>
      </c>
      <c r="D226" s="4" t="s">
        <v>194</v>
      </c>
      <c r="E226" s="4"/>
      <c r="F226" s="14" t="s">
        <v>194</v>
      </c>
      <c r="G226" s="14" t="s">
        <v>734</v>
      </c>
      <c r="H226" s="1"/>
      <c r="I226" s="14" t="str">
        <f t="shared" si="7"/>
        <v>-</v>
      </c>
      <c r="J226" s="1" t="s">
        <v>233</v>
      </c>
    </row>
    <row r="227" spans="1:10" ht="18" customHeight="1" x14ac:dyDescent="0.2">
      <c r="A227" s="1">
        <v>225</v>
      </c>
      <c r="B227" s="14" t="str">
        <f t="shared" si="6"/>
        <v>0x0E1</v>
      </c>
      <c r="C227" s="39" t="s">
        <v>303</v>
      </c>
      <c r="D227" s="4" t="s">
        <v>194</v>
      </c>
      <c r="E227" s="4"/>
      <c r="F227" s="14" t="s">
        <v>194</v>
      </c>
      <c r="G227" s="14" t="s">
        <v>734</v>
      </c>
      <c r="H227" s="1"/>
      <c r="I227" s="14" t="str">
        <f t="shared" si="7"/>
        <v>-</v>
      </c>
      <c r="J227" s="1" t="s">
        <v>233</v>
      </c>
    </row>
    <row r="228" spans="1:10" ht="18" customHeight="1" x14ac:dyDescent="0.2">
      <c r="A228" s="1">
        <v>226</v>
      </c>
      <c r="B228" s="14" t="str">
        <f t="shared" si="6"/>
        <v>0x0E2</v>
      </c>
      <c r="C228" s="39" t="s">
        <v>303</v>
      </c>
      <c r="D228" s="4" t="s">
        <v>194</v>
      </c>
      <c r="E228" s="4"/>
      <c r="F228" s="14" t="s">
        <v>194</v>
      </c>
      <c r="G228" s="14" t="s">
        <v>734</v>
      </c>
      <c r="H228" s="1"/>
      <c r="I228" s="14" t="str">
        <f t="shared" si="7"/>
        <v>-</v>
      </c>
      <c r="J228" s="1" t="s">
        <v>233</v>
      </c>
    </row>
    <row r="229" spans="1:10" ht="18" customHeight="1" x14ac:dyDescent="0.2">
      <c r="A229" s="1">
        <v>227</v>
      </c>
      <c r="B229" s="14" t="str">
        <f t="shared" si="6"/>
        <v>0x0E3</v>
      </c>
      <c r="C229" s="39" t="s">
        <v>303</v>
      </c>
      <c r="D229" s="4" t="s">
        <v>194</v>
      </c>
      <c r="E229" s="4"/>
      <c r="F229" s="14" t="s">
        <v>194</v>
      </c>
      <c r="G229" s="14" t="s">
        <v>734</v>
      </c>
      <c r="H229" s="1"/>
      <c r="I229" s="14" t="str">
        <f t="shared" si="7"/>
        <v>-</v>
      </c>
      <c r="J229" s="1" t="s">
        <v>233</v>
      </c>
    </row>
    <row r="230" spans="1:10" ht="18" customHeight="1" x14ac:dyDescent="0.2">
      <c r="A230" s="1">
        <v>228</v>
      </c>
      <c r="B230" s="14" t="str">
        <f t="shared" si="6"/>
        <v>0x0E4</v>
      </c>
      <c r="C230" s="39" t="s">
        <v>303</v>
      </c>
      <c r="D230" s="4" t="s">
        <v>194</v>
      </c>
      <c r="E230" s="4"/>
      <c r="F230" s="17" t="s">
        <v>287</v>
      </c>
      <c r="G230" s="14" t="s">
        <v>734</v>
      </c>
      <c r="H230" s="1" t="s">
        <v>252</v>
      </c>
      <c r="I230" s="14" t="str">
        <f t="shared" si="7"/>
        <v>-</v>
      </c>
      <c r="J230" s="1" t="s">
        <v>233</v>
      </c>
    </row>
    <row r="231" spans="1:10" ht="18" customHeight="1" x14ac:dyDescent="0.2">
      <c r="A231" s="1">
        <v>229</v>
      </c>
      <c r="B231" s="14" t="str">
        <f t="shared" si="6"/>
        <v>0x0E5</v>
      </c>
      <c r="C231" s="39" t="s">
        <v>303</v>
      </c>
      <c r="D231" s="4" t="s">
        <v>194</v>
      </c>
      <c r="E231" s="4"/>
      <c r="F231" s="17" t="s">
        <v>287</v>
      </c>
      <c r="G231" s="14" t="s">
        <v>734</v>
      </c>
      <c r="H231" s="1" t="s">
        <v>258</v>
      </c>
      <c r="I231" s="14" t="str">
        <f t="shared" si="7"/>
        <v>-</v>
      </c>
      <c r="J231" s="1" t="s">
        <v>233</v>
      </c>
    </row>
    <row r="232" spans="1:10" ht="18" customHeight="1" x14ac:dyDescent="0.2">
      <c r="A232" s="1">
        <v>230</v>
      </c>
      <c r="B232" s="14" t="str">
        <f t="shared" si="6"/>
        <v>0x0E6</v>
      </c>
      <c r="C232" s="39" t="s">
        <v>303</v>
      </c>
      <c r="D232" s="4" t="s">
        <v>194</v>
      </c>
      <c r="E232" s="4"/>
      <c r="F232" s="17" t="s">
        <v>287</v>
      </c>
      <c r="G232" s="14" t="s">
        <v>734</v>
      </c>
      <c r="H232" s="1" t="s">
        <v>253</v>
      </c>
      <c r="I232" s="14" t="str">
        <f t="shared" si="7"/>
        <v>-</v>
      </c>
      <c r="J232" s="1" t="s">
        <v>233</v>
      </c>
    </row>
    <row r="233" spans="1:10" ht="18" customHeight="1" x14ac:dyDescent="0.2">
      <c r="A233" s="1">
        <v>231</v>
      </c>
      <c r="B233" s="14" t="str">
        <f t="shared" si="6"/>
        <v>0x0E7</v>
      </c>
      <c r="C233" s="39" t="s">
        <v>303</v>
      </c>
      <c r="D233" s="4" t="s">
        <v>194</v>
      </c>
      <c r="E233" s="4"/>
      <c r="F233" s="17" t="s">
        <v>287</v>
      </c>
      <c r="G233" s="14" t="s">
        <v>734</v>
      </c>
      <c r="H233" s="1" t="s">
        <v>254</v>
      </c>
      <c r="I233" s="14" t="str">
        <f t="shared" si="7"/>
        <v>-</v>
      </c>
      <c r="J233" s="1" t="s">
        <v>233</v>
      </c>
    </row>
    <row r="234" spans="1:10" ht="18" customHeight="1" x14ac:dyDescent="0.2">
      <c r="A234" s="1">
        <v>232</v>
      </c>
      <c r="B234" s="14" t="str">
        <f t="shared" si="6"/>
        <v>0x0E8</v>
      </c>
      <c r="C234" s="39" t="s">
        <v>303</v>
      </c>
      <c r="D234" s="4" t="s">
        <v>194</v>
      </c>
      <c r="E234" s="4"/>
      <c r="F234" s="17" t="s">
        <v>287</v>
      </c>
      <c r="G234" s="14" t="s">
        <v>734</v>
      </c>
      <c r="H234" s="1" t="s">
        <v>259</v>
      </c>
      <c r="I234" s="14" t="str">
        <f t="shared" si="7"/>
        <v>-</v>
      </c>
      <c r="J234" s="1" t="s">
        <v>233</v>
      </c>
    </row>
    <row r="235" spans="1:10" ht="18" customHeight="1" x14ac:dyDescent="0.2">
      <c r="A235" s="1">
        <v>233</v>
      </c>
      <c r="B235" s="14" t="str">
        <f t="shared" si="6"/>
        <v>0x0E9</v>
      </c>
      <c r="C235" s="39" t="s">
        <v>303</v>
      </c>
      <c r="D235" s="4" t="s">
        <v>194</v>
      </c>
      <c r="E235" s="4"/>
      <c r="F235" s="14" t="s">
        <v>249</v>
      </c>
      <c r="G235" s="14" t="s">
        <v>734</v>
      </c>
      <c r="H235" s="1" t="s">
        <v>255</v>
      </c>
      <c r="I235" s="14" t="str">
        <f t="shared" si="7"/>
        <v>-</v>
      </c>
      <c r="J235" s="1" t="s">
        <v>233</v>
      </c>
    </row>
    <row r="236" spans="1:10" ht="18" customHeight="1" x14ac:dyDescent="0.2">
      <c r="A236" s="1">
        <v>234</v>
      </c>
      <c r="B236" s="14" t="str">
        <f t="shared" si="6"/>
        <v>0x0EA</v>
      </c>
      <c r="C236" s="39" t="s">
        <v>303</v>
      </c>
      <c r="D236" s="4" t="s">
        <v>194</v>
      </c>
      <c r="E236" s="4"/>
      <c r="F236" s="14" t="s">
        <v>250</v>
      </c>
      <c r="G236" s="14" t="s">
        <v>734</v>
      </c>
      <c r="H236" s="1" t="s">
        <v>256</v>
      </c>
      <c r="I236" s="14" t="str">
        <f t="shared" si="7"/>
        <v>-</v>
      </c>
      <c r="J236" s="1" t="s">
        <v>233</v>
      </c>
    </row>
    <row r="237" spans="1:10" ht="18" customHeight="1" x14ac:dyDescent="0.2">
      <c r="A237" s="1">
        <v>235</v>
      </c>
      <c r="B237" s="14" t="str">
        <f t="shared" si="6"/>
        <v>0x0EB</v>
      </c>
      <c r="C237" s="39" t="s">
        <v>303</v>
      </c>
      <c r="D237" s="4" t="s">
        <v>194</v>
      </c>
      <c r="E237" s="4"/>
      <c r="F237" s="14" t="s">
        <v>251</v>
      </c>
      <c r="G237" s="14" t="s">
        <v>734</v>
      </c>
      <c r="H237" s="1" t="s">
        <v>260</v>
      </c>
      <c r="I237" s="14" t="str">
        <f t="shared" si="7"/>
        <v>-</v>
      </c>
      <c r="J237" s="1" t="s">
        <v>233</v>
      </c>
    </row>
    <row r="238" spans="1:10" ht="18" customHeight="1" x14ac:dyDescent="0.2">
      <c r="A238" s="1">
        <v>236</v>
      </c>
      <c r="B238" s="14" t="str">
        <f t="shared" si="6"/>
        <v>0x0EC</v>
      </c>
      <c r="C238" s="39" t="s">
        <v>303</v>
      </c>
      <c r="D238" s="4" t="s">
        <v>194</v>
      </c>
      <c r="E238" s="4"/>
      <c r="F238" s="16" t="s">
        <v>290</v>
      </c>
      <c r="G238" s="14" t="s">
        <v>734</v>
      </c>
      <c r="H238" s="1" t="s">
        <v>261</v>
      </c>
      <c r="I238" s="14" t="str">
        <f t="shared" si="7"/>
        <v>-</v>
      </c>
      <c r="J238" s="1" t="s">
        <v>233</v>
      </c>
    </row>
    <row r="239" spans="1:10" ht="18" customHeight="1" x14ac:dyDescent="0.2">
      <c r="A239" s="1">
        <v>237</v>
      </c>
      <c r="B239" s="14" t="str">
        <f t="shared" si="6"/>
        <v>0x0ED</v>
      </c>
      <c r="C239" s="39" t="s">
        <v>303</v>
      </c>
      <c r="D239" s="4" t="s">
        <v>194</v>
      </c>
      <c r="E239" s="4"/>
      <c r="F239" s="14" t="s">
        <v>194</v>
      </c>
      <c r="G239" s="14" t="s">
        <v>734</v>
      </c>
      <c r="H239" s="1" t="s">
        <v>248</v>
      </c>
      <c r="I239" s="14" t="str">
        <f t="shared" si="7"/>
        <v>-</v>
      </c>
      <c r="J239" s="1" t="s">
        <v>233</v>
      </c>
    </row>
    <row r="240" spans="1:10" ht="18" customHeight="1" x14ac:dyDescent="0.2">
      <c r="A240" s="1">
        <v>238</v>
      </c>
      <c r="B240" s="14" t="str">
        <f t="shared" si="6"/>
        <v>0x0EE</v>
      </c>
      <c r="C240" s="39" t="s">
        <v>303</v>
      </c>
      <c r="D240" s="4" t="s">
        <v>194</v>
      </c>
      <c r="E240" s="4"/>
      <c r="F240" s="16" t="s">
        <v>290</v>
      </c>
      <c r="G240" s="14" t="s">
        <v>734</v>
      </c>
      <c r="H240" s="1" t="s">
        <v>262</v>
      </c>
      <c r="I240" s="14" t="str">
        <f t="shared" si="7"/>
        <v>-</v>
      </c>
      <c r="J240" s="1" t="s">
        <v>233</v>
      </c>
    </row>
    <row r="241" spans="1:10" ht="18" customHeight="1" x14ac:dyDescent="0.2">
      <c r="A241" s="1">
        <v>239</v>
      </c>
      <c r="B241" s="14" t="str">
        <f t="shared" si="6"/>
        <v>0x0EF</v>
      </c>
      <c r="C241" s="39" t="s">
        <v>303</v>
      </c>
      <c r="D241" s="4" t="s">
        <v>194</v>
      </c>
      <c r="E241" s="4"/>
      <c r="F241" s="14" t="s">
        <v>194</v>
      </c>
      <c r="G241" s="14" t="s">
        <v>734</v>
      </c>
      <c r="H241" s="1"/>
      <c r="I241" s="14" t="str">
        <f t="shared" si="7"/>
        <v>-</v>
      </c>
      <c r="J241" s="1" t="s">
        <v>233</v>
      </c>
    </row>
    <row r="242" spans="1:10" ht="18" customHeight="1" x14ac:dyDescent="0.2">
      <c r="A242" s="1">
        <v>240</v>
      </c>
      <c r="B242" s="14" t="str">
        <f t="shared" si="6"/>
        <v>0x0F0</v>
      </c>
      <c r="C242" s="39" t="s">
        <v>303</v>
      </c>
      <c r="D242" s="4" t="s">
        <v>194</v>
      </c>
      <c r="E242" s="4"/>
      <c r="F242" s="16" t="s">
        <v>290</v>
      </c>
      <c r="G242" s="14" t="s">
        <v>734</v>
      </c>
      <c r="H242" s="1" t="s">
        <v>263</v>
      </c>
      <c r="I242" s="14" t="str">
        <f t="shared" si="7"/>
        <v>-</v>
      </c>
      <c r="J242" s="1" t="s">
        <v>233</v>
      </c>
    </row>
    <row r="243" spans="1:10" ht="18" customHeight="1" x14ac:dyDescent="0.2">
      <c r="A243" s="1">
        <v>241</v>
      </c>
      <c r="B243" s="14" t="str">
        <f t="shared" si="6"/>
        <v>0x0F1</v>
      </c>
      <c r="C243" s="39" t="s">
        <v>303</v>
      </c>
      <c r="D243" s="4" t="s">
        <v>194</v>
      </c>
      <c r="E243" s="4"/>
      <c r="F243" s="14" t="s">
        <v>194</v>
      </c>
      <c r="G243" s="14" t="s">
        <v>734</v>
      </c>
      <c r="H243" s="1"/>
      <c r="I243" s="14" t="str">
        <f t="shared" si="7"/>
        <v>-</v>
      </c>
      <c r="J243" s="1" t="s">
        <v>233</v>
      </c>
    </row>
    <row r="244" spans="1:10" ht="18" customHeight="1" x14ac:dyDescent="0.2">
      <c r="A244" s="1">
        <v>242</v>
      </c>
      <c r="B244" s="14" t="str">
        <f t="shared" si="6"/>
        <v>0x0F2</v>
      </c>
      <c r="C244" s="39" t="s">
        <v>303</v>
      </c>
      <c r="D244" s="4" t="s">
        <v>194</v>
      </c>
      <c r="E244" s="4"/>
      <c r="F244" s="14" t="s">
        <v>194</v>
      </c>
      <c r="G244" s="14" t="s">
        <v>734</v>
      </c>
      <c r="H244" s="1"/>
      <c r="I244" s="14" t="str">
        <f t="shared" si="7"/>
        <v>-</v>
      </c>
      <c r="J244" s="1" t="s">
        <v>233</v>
      </c>
    </row>
    <row r="245" spans="1:10" ht="18" customHeight="1" x14ac:dyDescent="0.2">
      <c r="A245" s="1">
        <v>243</v>
      </c>
      <c r="B245" s="14" t="str">
        <f t="shared" si="6"/>
        <v>0x0F3</v>
      </c>
      <c r="C245" s="39" t="s">
        <v>303</v>
      </c>
      <c r="D245" s="4" t="s">
        <v>194</v>
      </c>
      <c r="E245" s="4"/>
      <c r="F245" s="14" t="s">
        <v>194</v>
      </c>
      <c r="G245" s="14" t="s">
        <v>734</v>
      </c>
      <c r="H245" s="1"/>
      <c r="I245" s="14" t="str">
        <f t="shared" si="7"/>
        <v>-</v>
      </c>
      <c r="J245" s="1" t="s">
        <v>233</v>
      </c>
    </row>
    <row r="246" spans="1:10" ht="18" customHeight="1" x14ac:dyDescent="0.2">
      <c r="A246" s="1">
        <v>244</v>
      </c>
      <c r="B246" s="14" t="str">
        <f t="shared" si="6"/>
        <v>0x0F4</v>
      </c>
      <c r="C246" s="39" t="s">
        <v>303</v>
      </c>
      <c r="D246" s="4" t="s">
        <v>194</v>
      </c>
      <c r="E246" s="4"/>
      <c r="F246" s="14" t="s">
        <v>194</v>
      </c>
      <c r="G246" s="14" t="s">
        <v>734</v>
      </c>
      <c r="H246" s="1"/>
      <c r="I246" s="14" t="str">
        <f t="shared" si="7"/>
        <v>-</v>
      </c>
      <c r="J246" s="1" t="s">
        <v>233</v>
      </c>
    </row>
    <row r="247" spans="1:10" ht="18" customHeight="1" x14ac:dyDescent="0.2">
      <c r="A247" s="1">
        <v>245</v>
      </c>
      <c r="B247" s="14" t="str">
        <f t="shared" si="6"/>
        <v>0x0F5</v>
      </c>
      <c r="C247" s="39" t="s">
        <v>303</v>
      </c>
      <c r="D247" s="4" t="s">
        <v>194</v>
      </c>
      <c r="E247" s="4"/>
      <c r="F247" s="14" t="s">
        <v>194</v>
      </c>
      <c r="G247" s="14" t="s">
        <v>734</v>
      </c>
      <c r="H247" s="1"/>
      <c r="I247" s="14" t="str">
        <f t="shared" si="7"/>
        <v>-</v>
      </c>
      <c r="J247" s="1" t="s">
        <v>233</v>
      </c>
    </row>
    <row r="248" spans="1:10" ht="18" customHeight="1" x14ac:dyDescent="0.2">
      <c r="A248" s="1">
        <v>246</v>
      </c>
      <c r="B248" s="14" t="str">
        <f t="shared" si="6"/>
        <v>0x0F6</v>
      </c>
      <c r="C248" s="39" t="s">
        <v>303</v>
      </c>
      <c r="D248" s="4" t="s">
        <v>194</v>
      </c>
      <c r="E248" s="4"/>
      <c r="F248" s="14" t="s">
        <v>194</v>
      </c>
      <c r="G248" s="14" t="s">
        <v>734</v>
      </c>
      <c r="H248" s="1"/>
      <c r="I248" s="14" t="str">
        <f t="shared" si="7"/>
        <v>-</v>
      </c>
      <c r="J248" s="1" t="s">
        <v>233</v>
      </c>
    </row>
    <row r="249" spans="1:10" ht="18" customHeight="1" x14ac:dyDescent="0.2">
      <c r="A249" s="1">
        <v>247</v>
      </c>
      <c r="B249" s="14" t="str">
        <f t="shared" si="6"/>
        <v>0x0F7</v>
      </c>
      <c r="C249" s="39" t="s">
        <v>303</v>
      </c>
      <c r="D249" s="4" t="s">
        <v>194</v>
      </c>
      <c r="E249" s="4"/>
      <c r="F249" s="14" t="s">
        <v>194</v>
      </c>
      <c r="G249" s="14" t="s">
        <v>734</v>
      </c>
      <c r="H249" s="1"/>
      <c r="I249" s="14" t="str">
        <f t="shared" si="7"/>
        <v>-</v>
      </c>
      <c r="J249" s="1" t="s">
        <v>233</v>
      </c>
    </row>
    <row r="250" spans="1:10" ht="18" customHeight="1" x14ac:dyDescent="0.2">
      <c r="A250" s="1">
        <v>248</v>
      </c>
      <c r="B250" s="14" t="str">
        <f t="shared" si="6"/>
        <v>0x0F8</v>
      </c>
      <c r="C250" s="39" t="s">
        <v>303</v>
      </c>
      <c r="D250" s="4" t="s">
        <v>194</v>
      </c>
      <c r="E250" s="4"/>
      <c r="F250" s="14" t="s">
        <v>194</v>
      </c>
      <c r="G250" s="14" t="s">
        <v>734</v>
      </c>
      <c r="H250" s="1"/>
      <c r="I250" s="14" t="str">
        <f t="shared" si="7"/>
        <v>-</v>
      </c>
      <c r="J250" s="1" t="s">
        <v>233</v>
      </c>
    </row>
    <row r="251" spans="1:10" ht="18" customHeight="1" x14ac:dyDescent="0.2">
      <c r="A251" s="1">
        <v>249</v>
      </c>
      <c r="B251" s="14" t="str">
        <f t="shared" si="6"/>
        <v>0x0F9</v>
      </c>
      <c r="C251" s="39" t="s">
        <v>303</v>
      </c>
      <c r="D251" s="4" t="s">
        <v>194</v>
      </c>
      <c r="E251" s="4"/>
      <c r="F251" s="14" t="s">
        <v>194</v>
      </c>
      <c r="G251" s="14" t="s">
        <v>734</v>
      </c>
      <c r="H251" s="1"/>
      <c r="I251" s="14" t="str">
        <f t="shared" si="7"/>
        <v>-</v>
      </c>
      <c r="J251" s="1" t="s">
        <v>233</v>
      </c>
    </row>
    <row r="252" spans="1:10" ht="18" customHeight="1" x14ac:dyDescent="0.2">
      <c r="A252" s="1">
        <v>250</v>
      </c>
      <c r="B252" s="14" t="str">
        <f t="shared" si="6"/>
        <v>0x0FA</v>
      </c>
      <c r="C252" s="39" t="s">
        <v>303</v>
      </c>
      <c r="D252" s="4" t="s">
        <v>194</v>
      </c>
      <c r="E252" s="4"/>
      <c r="F252" s="14" t="s">
        <v>194</v>
      </c>
      <c r="G252" s="14" t="s">
        <v>734</v>
      </c>
      <c r="H252" s="1"/>
      <c r="I252" s="14" t="str">
        <f t="shared" si="7"/>
        <v>-</v>
      </c>
      <c r="J252" s="1" t="s">
        <v>233</v>
      </c>
    </row>
    <row r="253" spans="1:10" ht="18" customHeight="1" x14ac:dyDescent="0.2">
      <c r="A253" s="1">
        <v>251</v>
      </c>
      <c r="B253" s="14" t="str">
        <f t="shared" si="6"/>
        <v>0x0FB</v>
      </c>
      <c r="C253" s="39" t="s">
        <v>303</v>
      </c>
      <c r="D253" s="4" t="s">
        <v>194</v>
      </c>
      <c r="E253" s="4"/>
      <c r="F253" s="14" t="s">
        <v>194</v>
      </c>
      <c r="G253" s="14" t="s">
        <v>734</v>
      </c>
      <c r="H253" s="1"/>
      <c r="I253" s="14" t="str">
        <f t="shared" si="7"/>
        <v>-</v>
      </c>
      <c r="J253" s="1" t="s">
        <v>233</v>
      </c>
    </row>
    <row r="254" spans="1:10" ht="18" customHeight="1" x14ac:dyDescent="0.2">
      <c r="A254" s="1">
        <v>252</v>
      </c>
      <c r="B254" s="14" t="str">
        <f t="shared" si="6"/>
        <v>0x0FC</v>
      </c>
      <c r="C254" s="39" t="s">
        <v>303</v>
      </c>
      <c r="D254" s="4" t="s">
        <v>194</v>
      </c>
      <c r="E254" s="4"/>
      <c r="F254" s="14" t="s">
        <v>194</v>
      </c>
      <c r="G254" s="14" t="s">
        <v>734</v>
      </c>
      <c r="H254" s="1"/>
      <c r="I254" s="14" t="str">
        <f t="shared" si="7"/>
        <v>-</v>
      </c>
      <c r="J254" s="1" t="s">
        <v>233</v>
      </c>
    </row>
    <row r="255" spans="1:10" ht="18" customHeight="1" x14ac:dyDescent="0.2">
      <c r="A255" s="1">
        <v>253</v>
      </c>
      <c r="B255" s="14" t="str">
        <f t="shared" si="6"/>
        <v>0x0FD</v>
      </c>
      <c r="C255" s="39" t="s">
        <v>303</v>
      </c>
      <c r="D255" s="4" t="s">
        <v>194</v>
      </c>
      <c r="E255" s="4"/>
      <c r="F255" s="14" t="s">
        <v>194</v>
      </c>
      <c r="G255" s="14" t="s">
        <v>734</v>
      </c>
      <c r="H255" s="1"/>
      <c r="I255" s="14" t="str">
        <f t="shared" si="7"/>
        <v>-</v>
      </c>
      <c r="J255" s="1" t="s">
        <v>233</v>
      </c>
    </row>
    <row r="256" spans="1:10" ht="18" customHeight="1" x14ac:dyDescent="0.2">
      <c r="A256" s="1">
        <v>254</v>
      </c>
      <c r="B256" s="14" t="str">
        <f t="shared" si="6"/>
        <v>0x0FE</v>
      </c>
      <c r="C256" s="39" t="s">
        <v>303</v>
      </c>
      <c r="D256" s="4" t="s">
        <v>194</v>
      </c>
      <c r="E256" s="4"/>
      <c r="F256" s="14" t="s">
        <v>194</v>
      </c>
      <c r="G256" s="14" t="s">
        <v>734</v>
      </c>
      <c r="H256" s="1"/>
      <c r="I256" s="14" t="str">
        <f t="shared" si="7"/>
        <v>-</v>
      </c>
      <c r="J256" s="1" t="s">
        <v>233</v>
      </c>
    </row>
    <row r="257" spans="1:10" ht="18" customHeight="1" x14ac:dyDescent="0.2">
      <c r="A257" s="1">
        <v>255</v>
      </c>
      <c r="B257" s="14" t="str">
        <f t="shared" si="6"/>
        <v>0x0FF</v>
      </c>
      <c r="C257" s="39" t="s">
        <v>303</v>
      </c>
      <c r="D257" s="4" t="s">
        <v>194</v>
      </c>
      <c r="E257" s="4"/>
      <c r="F257" s="14" t="s">
        <v>194</v>
      </c>
      <c r="G257" s="14" t="s">
        <v>734</v>
      </c>
      <c r="H257" s="1"/>
      <c r="I257" s="14" t="str">
        <f t="shared" si="7"/>
        <v>-</v>
      </c>
      <c r="J257" s="1" t="s">
        <v>233</v>
      </c>
    </row>
    <row r="258" spans="1:10" ht="18" customHeight="1" x14ac:dyDescent="0.2">
      <c r="A258" s="1">
        <v>256</v>
      </c>
      <c r="B258" s="14" t="str">
        <f t="shared" ref="B258:B321" si="8">"0x"&amp;DEC2HEX(A258,3)</f>
        <v>0x100</v>
      </c>
      <c r="C258" s="39" t="s">
        <v>303</v>
      </c>
      <c r="D258" s="4" t="s">
        <v>194</v>
      </c>
      <c r="E258" s="4"/>
      <c r="F258" s="14" t="s">
        <v>194</v>
      </c>
      <c r="G258" s="14" t="s">
        <v>734</v>
      </c>
      <c r="H258" s="1"/>
      <c r="I258" s="14" t="str">
        <f t="shared" si="7"/>
        <v>-</v>
      </c>
      <c r="J258" s="1" t="s">
        <v>233</v>
      </c>
    </row>
    <row r="259" spans="1:10" ht="18" customHeight="1" x14ac:dyDescent="0.2">
      <c r="A259" s="1">
        <v>257</v>
      </c>
      <c r="B259" s="14" t="str">
        <f t="shared" si="8"/>
        <v>0x101</v>
      </c>
      <c r="C259" s="39" t="s">
        <v>303</v>
      </c>
      <c r="D259" s="4" t="s">
        <v>194</v>
      </c>
      <c r="E259" s="4"/>
      <c r="F259" s="14" t="s">
        <v>194</v>
      </c>
      <c r="G259" s="14" t="s">
        <v>734</v>
      </c>
      <c r="H259" s="1"/>
      <c r="I259" s="14" t="str">
        <f t="shared" ref="I259:I322" si="9">IF(D259&lt;&gt;"",IF(B259=D259,"相同","不相同"),"-")</f>
        <v>-</v>
      </c>
      <c r="J259" s="1" t="s">
        <v>233</v>
      </c>
    </row>
    <row r="260" spans="1:10" ht="18" customHeight="1" x14ac:dyDescent="0.2">
      <c r="A260" s="1">
        <v>258</v>
      </c>
      <c r="B260" s="14" t="str">
        <f t="shared" si="8"/>
        <v>0x102</v>
      </c>
      <c r="C260" s="39" t="s">
        <v>303</v>
      </c>
      <c r="D260" s="4" t="s">
        <v>194</v>
      </c>
      <c r="E260" s="4"/>
      <c r="F260" s="14" t="s">
        <v>194</v>
      </c>
      <c r="G260" s="14" t="s">
        <v>734</v>
      </c>
      <c r="H260" s="1"/>
      <c r="I260" s="14" t="str">
        <f t="shared" si="9"/>
        <v>-</v>
      </c>
      <c r="J260" s="1" t="s">
        <v>233</v>
      </c>
    </row>
    <row r="261" spans="1:10" ht="18" customHeight="1" x14ac:dyDescent="0.2">
      <c r="A261" s="1">
        <v>259</v>
      </c>
      <c r="B261" s="14" t="str">
        <f t="shared" si="8"/>
        <v>0x103</v>
      </c>
      <c r="C261" s="39" t="s">
        <v>303</v>
      </c>
      <c r="D261" s="4" t="s">
        <v>194</v>
      </c>
      <c r="E261" s="4"/>
      <c r="F261" s="14" t="s">
        <v>194</v>
      </c>
      <c r="G261" s="14" t="s">
        <v>734</v>
      </c>
      <c r="H261" s="1"/>
      <c r="I261" s="14" t="str">
        <f t="shared" si="9"/>
        <v>-</v>
      </c>
      <c r="J261" s="1" t="s">
        <v>233</v>
      </c>
    </row>
    <row r="262" spans="1:10" ht="18" customHeight="1" x14ac:dyDescent="0.2">
      <c r="A262" s="1">
        <v>260</v>
      </c>
      <c r="B262" s="14" t="str">
        <f t="shared" si="8"/>
        <v>0x104</v>
      </c>
      <c r="C262" s="39" t="s">
        <v>303</v>
      </c>
      <c r="D262" s="4" t="s">
        <v>194</v>
      </c>
      <c r="E262" s="4"/>
      <c r="F262" s="14" t="s">
        <v>194</v>
      </c>
      <c r="G262" s="14" t="s">
        <v>734</v>
      </c>
      <c r="H262" s="1"/>
      <c r="I262" s="14" t="str">
        <f t="shared" si="9"/>
        <v>-</v>
      </c>
      <c r="J262" s="1" t="s">
        <v>233</v>
      </c>
    </row>
    <row r="263" spans="1:10" ht="18" customHeight="1" x14ac:dyDescent="0.2">
      <c r="A263" s="1">
        <v>261</v>
      </c>
      <c r="B263" s="14" t="str">
        <f t="shared" si="8"/>
        <v>0x105</v>
      </c>
      <c r="C263" s="39" t="s">
        <v>303</v>
      </c>
      <c r="D263" s="4" t="s">
        <v>194</v>
      </c>
      <c r="E263" s="4"/>
      <c r="F263" s="14" t="s">
        <v>194</v>
      </c>
      <c r="G263" s="14" t="s">
        <v>734</v>
      </c>
      <c r="H263" s="1"/>
      <c r="I263" s="14" t="str">
        <f t="shared" si="9"/>
        <v>-</v>
      </c>
      <c r="J263" s="1" t="s">
        <v>233</v>
      </c>
    </row>
    <row r="264" spans="1:10" ht="18" customHeight="1" x14ac:dyDescent="0.2">
      <c r="A264" s="1">
        <v>262</v>
      </c>
      <c r="B264" s="14" t="str">
        <f t="shared" si="8"/>
        <v>0x106</v>
      </c>
      <c r="C264" s="39" t="s">
        <v>303</v>
      </c>
      <c r="D264" s="4" t="s">
        <v>194</v>
      </c>
      <c r="E264" s="4"/>
      <c r="F264" s="14" t="s">
        <v>194</v>
      </c>
      <c r="G264" s="14" t="s">
        <v>734</v>
      </c>
      <c r="H264" s="1"/>
      <c r="I264" s="14" t="str">
        <f t="shared" si="9"/>
        <v>-</v>
      </c>
      <c r="J264" s="1" t="s">
        <v>233</v>
      </c>
    </row>
    <row r="265" spans="1:10" ht="18" customHeight="1" x14ac:dyDescent="0.2">
      <c r="A265" s="1">
        <v>263</v>
      </c>
      <c r="B265" s="14" t="str">
        <f t="shared" si="8"/>
        <v>0x107</v>
      </c>
      <c r="C265" s="39" t="s">
        <v>303</v>
      </c>
      <c r="D265" s="4" t="s">
        <v>194</v>
      </c>
      <c r="E265" s="4"/>
      <c r="F265" s="14" t="s">
        <v>194</v>
      </c>
      <c r="G265" s="14" t="s">
        <v>734</v>
      </c>
      <c r="H265" s="1"/>
      <c r="I265" s="14" t="str">
        <f t="shared" si="9"/>
        <v>-</v>
      </c>
      <c r="J265" s="1" t="s">
        <v>233</v>
      </c>
    </row>
    <row r="266" spans="1:10" ht="18" customHeight="1" x14ac:dyDescent="0.2">
      <c r="A266" s="1">
        <v>264</v>
      </c>
      <c r="B266" s="14" t="str">
        <f t="shared" si="8"/>
        <v>0x108</v>
      </c>
      <c r="C266" s="39" t="s">
        <v>303</v>
      </c>
      <c r="D266" s="4" t="s">
        <v>194</v>
      </c>
      <c r="E266" s="4"/>
      <c r="F266" s="14" t="s">
        <v>194</v>
      </c>
      <c r="G266" s="14" t="s">
        <v>734</v>
      </c>
      <c r="H266" s="1"/>
      <c r="I266" s="14" t="str">
        <f t="shared" si="9"/>
        <v>-</v>
      </c>
      <c r="J266" s="1" t="s">
        <v>233</v>
      </c>
    </row>
    <row r="267" spans="1:10" ht="18" customHeight="1" x14ac:dyDescent="0.2">
      <c r="A267" s="1">
        <v>265</v>
      </c>
      <c r="B267" s="14" t="str">
        <f t="shared" si="8"/>
        <v>0x109</v>
      </c>
      <c r="C267" s="39" t="s">
        <v>303</v>
      </c>
      <c r="D267" s="4" t="s">
        <v>194</v>
      </c>
      <c r="E267" s="4"/>
      <c r="F267" s="14" t="s">
        <v>194</v>
      </c>
      <c r="G267" s="14" t="s">
        <v>734</v>
      </c>
      <c r="H267" s="1"/>
      <c r="I267" s="14" t="str">
        <f t="shared" si="9"/>
        <v>-</v>
      </c>
      <c r="J267" s="1" t="s">
        <v>233</v>
      </c>
    </row>
    <row r="268" spans="1:10" ht="18" customHeight="1" x14ac:dyDescent="0.2">
      <c r="A268" s="1">
        <v>266</v>
      </c>
      <c r="B268" s="14" t="str">
        <f t="shared" si="8"/>
        <v>0x10A</v>
      </c>
      <c r="C268" s="39" t="s">
        <v>303</v>
      </c>
      <c r="D268" s="4" t="s">
        <v>194</v>
      </c>
      <c r="E268" s="4"/>
      <c r="F268" s="14" t="s">
        <v>194</v>
      </c>
      <c r="G268" s="14" t="s">
        <v>734</v>
      </c>
      <c r="H268" s="1"/>
      <c r="I268" s="14" t="str">
        <f t="shared" si="9"/>
        <v>-</v>
      </c>
      <c r="J268" s="1" t="s">
        <v>233</v>
      </c>
    </row>
    <row r="269" spans="1:10" ht="18" customHeight="1" x14ac:dyDescent="0.2">
      <c r="A269" s="1">
        <v>267</v>
      </c>
      <c r="B269" s="14" t="str">
        <f t="shared" si="8"/>
        <v>0x10B</v>
      </c>
      <c r="C269" s="39" t="s">
        <v>303</v>
      </c>
      <c r="D269" s="4" t="s">
        <v>194</v>
      </c>
      <c r="E269" s="4"/>
      <c r="F269" s="14" t="s">
        <v>194</v>
      </c>
      <c r="G269" s="14" t="s">
        <v>734</v>
      </c>
      <c r="H269" s="1"/>
      <c r="I269" s="14" t="str">
        <f t="shared" si="9"/>
        <v>-</v>
      </c>
      <c r="J269" s="1" t="s">
        <v>233</v>
      </c>
    </row>
    <row r="270" spans="1:10" ht="18" customHeight="1" x14ac:dyDescent="0.2">
      <c r="A270" s="1">
        <v>268</v>
      </c>
      <c r="B270" s="14" t="str">
        <f t="shared" si="8"/>
        <v>0x10C</v>
      </c>
      <c r="C270" s="39" t="s">
        <v>303</v>
      </c>
      <c r="D270" s="4" t="s">
        <v>194</v>
      </c>
      <c r="E270" s="4"/>
      <c r="F270" s="14" t="s">
        <v>194</v>
      </c>
      <c r="G270" s="14" t="s">
        <v>734</v>
      </c>
      <c r="H270" s="1"/>
      <c r="I270" s="14" t="str">
        <f t="shared" si="9"/>
        <v>-</v>
      </c>
      <c r="J270" s="1" t="s">
        <v>233</v>
      </c>
    </row>
    <row r="271" spans="1:10" ht="18" customHeight="1" x14ac:dyDescent="0.2">
      <c r="A271" s="1">
        <v>269</v>
      </c>
      <c r="B271" s="14" t="str">
        <f t="shared" si="8"/>
        <v>0x10D</v>
      </c>
      <c r="C271" s="39" t="s">
        <v>303</v>
      </c>
      <c r="D271" s="4" t="s">
        <v>194</v>
      </c>
      <c r="E271" s="4"/>
      <c r="F271" s="14" t="s">
        <v>194</v>
      </c>
      <c r="G271" s="14" t="s">
        <v>734</v>
      </c>
      <c r="H271" s="1"/>
      <c r="I271" s="14" t="str">
        <f t="shared" si="9"/>
        <v>-</v>
      </c>
      <c r="J271" s="1" t="s">
        <v>233</v>
      </c>
    </row>
    <row r="272" spans="1:10" ht="18" customHeight="1" x14ac:dyDescent="0.2">
      <c r="A272" s="1">
        <v>270</v>
      </c>
      <c r="B272" s="14" t="str">
        <f t="shared" si="8"/>
        <v>0x10E</v>
      </c>
      <c r="C272" s="39" t="s">
        <v>303</v>
      </c>
      <c r="D272" s="4" t="s">
        <v>194</v>
      </c>
      <c r="E272" s="4"/>
      <c r="F272" s="14" t="s">
        <v>194</v>
      </c>
      <c r="G272" s="14" t="s">
        <v>734</v>
      </c>
      <c r="H272" s="1"/>
      <c r="I272" s="14" t="str">
        <f t="shared" si="9"/>
        <v>-</v>
      </c>
      <c r="J272" s="1" t="s">
        <v>233</v>
      </c>
    </row>
    <row r="273" spans="1:10" ht="18" customHeight="1" x14ac:dyDescent="0.2">
      <c r="A273" s="1">
        <v>271</v>
      </c>
      <c r="B273" s="14" t="str">
        <f t="shared" si="8"/>
        <v>0x10F</v>
      </c>
      <c r="C273" s="39" t="s">
        <v>303</v>
      </c>
      <c r="D273" s="4" t="s">
        <v>194</v>
      </c>
      <c r="E273" s="4"/>
      <c r="F273" s="14" t="s">
        <v>194</v>
      </c>
      <c r="G273" s="14" t="s">
        <v>734</v>
      </c>
      <c r="H273" s="1"/>
      <c r="I273" s="14" t="str">
        <f t="shared" si="9"/>
        <v>-</v>
      </c>
      <c r="J273" s="1" t="s">
        <v>233</v>
      </c>
    </row>
    <row r="274" spans="1:10" ht="18" customHeight="1" x14ac:dyDescent="0.2">
      <c r="A274" s="1">
        <v>272</v>
      </c>
      <c r="B274" s="14" t="str">
        <f t="shared" si="8"/>
        <v>0x110</v>
      </c>
      <c r="C274" s="39" t="s">
        <v>303</v>
      </c>
      <c r="D274" s="4" t="s">
        <v>194</v>
      </c>
      <c r="E274" s="4"/>
      <c r="F274" s="14" t="s">
        <v>194</v>
      </c>
      <c r="G274" s="14" t="s">
        <v>734</v>
      </c>
      <c r="H274" s="1"/>
      <c r="I274" s="14" t="str">
        <f t="shared" si="9"/>
        <v>-</v>
      </c>
      <c r="J274" s="1" t="s">
        <v>233</v>
      </c>
    </row>
    <row r="275" spans="1:10" ht="18" customHeight="1" x14ac:dyDescent="0.2">
      <c r="A275" s="1">
        <v>273</v>
      </c>
      <c r="B275" s="14" t="str">
        <f t="shared" si="8"/>
        <v>0x111</v>
      </c>
      <c r="C275" s="39" t="s">
        <v>303</v>
      </c>
      <c r="D275" s="4" t="s">
        <v>194</v>
      </c>
      <c r="E275" s="4"/>
      <c r="F275" s="14" t="s">
        <v>194</v>
      </c>
      <c r="G275" s="14" t="s">
        <v>734</v>
      </c>
      <c r="H275" s="1"/>
      <c r="I275" s="14" t="str">
        <f t="shared" si="9"/>
        <v>-</v>
      </c>
      <c r="J275" s="1" t="s">
        <v>233</v>
      </c>
    </row>
    <row r="276" spans="1:10" ht="18" customHeight="1" x14ac:dyDescent="0.2">
      <c r="A276" s="1">
        <v>274</v>
      </c>
      <c r="B276" s="14" t="str">
        <f t="shared" si="8"/>
        <v>0x112</v>
      </c>
      <c r="C276" s="39" t="s">
        <v>303</v>
      </c>
      <c r="D276" s="4" t="s">
        <v>194</v>
      </c>
      <c r="E276" s="4"/>
      <c r="F276" s="14" t="s">
        <v>194</v>
      </c>
      <c r="G276" s="14" t="s">
        <v>734</v>
      </c>
      <c r="H276" s="1"/>
      <c r="I276" s="14" t="str">
        <f t="shared" si="9"/>
        <v>-</v>
      </c>
      <c r="J276" s="1" t="s">
        <v>233</v>
      </c>
    </row>
    <row r="277" spans="1:10" ht="18" customHeight="1" x14ac:dyDescent="0.2">
      <c r="A277" s="1">
        <v>275</v>
      </c>
      <c r="B277" s="14" t="str">
        <f t="shared" si="8"/>
        <v>0x113</v>
      </c>
      <c r="C277" s="39" t="s">
        <v>303</v>
      </c>
      <c r="D277" s="4" t="s">
        <v>194</v>
      </c>
      <c r="E277" s="4"/>
      <c r="F277" s="14" t="s">
        <v>194</v>
      </c>
      <c r="G277" s="14" t="s">
        <v>734</v>
      </c>
      <c r="H277" s="1"/>
      <c r="I277" s="14" t="str">
        <f t="shared" si="9"/>
        <v>-</v>
      </c>
      <c r="J277" s="1" t="s">
        <v>233</v>
      </c>
    </row>
    <row r="278" spans="1:10" ht="18" customHeight="1" x14ac:dyDescent="0.2">
      <c r="A278" s="1">
        <v>276</v>
      </c>
      <c r="B278" s="14" t="str">
        <f t="shared" si="8"/>
        <v>0x114</v>
      </c>
      <c r="C278" s="39" t="s">
        <v>303</v>
      </c>
      <c r="D278" s="4" t="s">
        <v>194</v>
      </c>
      <c r="E278" s="4"/>
      <c r="F278" s="14" t="s">
        <v>194</v>
      </c>
      <c r="G278" s="14" t="s">
        <v>734</v>
      </c>
      <c r="H278" s="1"/>
      <c r="I278" s="14" t="str">
        <f t="shared" si="9"/>
        <v>-</v>
      </c>
      <c r="J278" s="1" t="s">
        <v>233</v>
      </c>
    </row>
    <row r="279" spans="1:10" ht="18" customHeight="1" x14ac:dyDescent="0.2">
      <c r="A279" s="1">
        <v>277</v>
      </c>
      <c r="B279" s="14" t="str">
        <f t="shared" si="8"/>
        <v>0x115</v>
      </c>
      <c r="C279" s="39" t="s">
        <v>303</v>
      </c>
      <c r="D279" s="4" t="s">
        <v>194</v>
      </c>
      <c r="E279" s="4"/>
      <c r="F279" s="14" t="s">
        <v>194</v>
      </c>
      <c r="G279" s="14" t="s">
        <v>734</v>
      </c>
      <c r="H279" s="1"/>
      <c r="I279" s="14" t="str">
        <f t="shared" si="9"/>
        <v>-</v>
      </c>
      <c r="J279" s="1" t="s">
        <v>233</v>
      </c>
    </row>
    <row r="280" spans="1:10" ht="18" customHeight="1" x14ac:dyDescent="0.2">
      <c r="A280" s="1">
        <v>278</v>
      </c>
      <c r="B280" s="14" t="str">
        <f t="shared" si="8"/>
        <v>0x116</v>
      </c>
      <c r="C280" s="39" t="s">
        <v>303</v>
      </c>
      <c r="D280" s="4" t="s">
        <v>194</v>
      </c>
      <c r="E280" s="4"/>
      <c r="F280" s="14" t="s">
        <v>194</v>
      </c>
      <c r="G280" s="14" t="s">
        <v>734</v>
      </c>
      <c r="H280" s="1"/>
      <c r="I280" s="14" t="str">
        <f t="shared" si="9"/>
        <v>-</v>
      </c>
      <c r="J280" s="1" t="s">
        <v>233</v>
      </c>
    </row>
    <row r="281" spans="1:10" ht="18" customHeight="1" x14ac:dyDescent="0.2">
      <c r="A281" s="1">
        <v>279</v>
      </c>
      <c r="B281" s="14" t="str">
        <f t="shared" si="8"/>
        <v>0x117</v>
      </c>
      <c r="C281" s="39" t="s">
        <v>303</v>
      </c>
      <c r="D281" s="4" t="s">
        <v>194</v>
      </c>
      <c r="E281" s="4"/>
      <c r="F281" s="14" t="s">
        <v>194</v>
      </c>
      <c r="G281" s="14" t="s">
        <v>734</v>
      </c>
      <c r="H281" s="1"/>
      <c r="I281" s="14" t="str">
        <f t="shared" si="9"/>
        <v>-</v>
      </c>
      <c r="J281" s="1" t="s">
        <v>233</v>
      </c>
    </row>
    <row r="282" spans="1:10" ht="18" customHeight="1" x14ac:dyDescent="0.2">
      <c r="A282" s="1">
        <v>280</v>
      </c>
      <c r="B282" s="14" t="str">
        <f t="shared" si="8"/>
        <v>0x118</v>
      </c>
      <c r="C282" s="39" t="s">
        <v>303</v>
      </c>
      <c r="D282" s="4" t="s">
        <v>194</v>
      </c>
      <c r="E282" s="4"/>
      <c r="F282" s="14" t="s">
        <v>194</v>
      </c>
      <c r="G282" s="14" t="s">
        <v>734</v>
      </c>
      <c r="H282" s="1"/>
      <c r="I282" s="14" t="str">
        <f t="shared" si="9"/>
        <v>-</v>
      </c>
      <c r="J282" s="1" t="s">
        <v>233</v>
      </c>
    </row>
    <row r="283" spans="1:10" ht="18" customHeight="1" x14ac:dyDescent="0.2">
      <c r="A283" s="1">
        <v>281</v>
      </c>
      <c r="B283" s="14" t="str">
        <f t="shared" si="8"/>
        <v>0x119</v>
      </c>
      <c r="C283" s="39" t="s">
        <v>303</v>
      </c>
      <c r="D283" s="4" t="s">
        <v>194</v>
      </c>
      <c r="E283" s="4"/>
      <c r="F283" s="14" t="s">
        <v>194</v>
      </c>
      <c r="G283" s="14" t="s">
        <v>734</v>
      </c>
      <c r="H283" s="1"/>
      <c r="I283" s="14" t="str">
        <f t="shared" si="9"/>
        <v>-</v>
      </c>
      <c r="J283" s="1" t="s">
        <v>233</v>
      </c>
    </row>
    <row r="284" spans="1:10" ht="18" customHeight="1" x14ac:dyDescent="0.2">
      <c r="A284" s="1">
        <v>282</v>
      </c>
      <c r="B284" s="14" t="str">
        <f t="shared" si="8"/>
        <v>0x11A</v>
      </c>
      <c r="C284" s="39" t="s">
        <v>303</v>
      </c>
      <c r="D284" s="4" t="s">
        <v>194</v>
      </c>
      <c r="E284" s="4"/>
      <c r="F284" s="14" t="s">
        <v>194</v>
      </c>
      <c r="G284" s="14" t="s">
        <v>734</v>
      </c>
      <c r="H284" s="1"/>
      <c r="I284" s="14" t="str">
        <f t="shared" si="9"/>
        <v>-</v>
      </c>
      <c r="J284" s="1" t="s">
        <v>233</v>
      </c>
    </row>
    <row r="285" spans="1:10" ht="18" customHeight="1" x14ac:dyDescent="0.2">
      <c r="A285" s="1">
        <v>283</v>
      </c>
      <c r="B285" s="14" t="str">
        <f t="shared" si="8"/>
        <v>0x11B</v>
      </c>
      <c r="C285" s="39" t="s">
        <v>303</v>
      </c>
      <c r="D285" s="4" t="s">
        <v>194</v>
      </c>
      <c r="E285" s="4"/>
      <c r="F285" s="14" t="s">
        <v>194</v>
      </c>
      <c r="G285" s="14" t="s">
        <v>734</v>
      </c>
      <c r="H285" s="1"/>
      <c r="I285" s="14" t="str">
        <f t="shared" si="9"/>
        <v>-</v>
      </c>
      <c r="J285" s="1" t="s">
        <v>233</v>
      </c>
    </row>
    <row r="286" spans="1:10" ht="18" customHeight="1" x14ac:dyDescent="0.2">
      <c r="A286" s="1">
        <v>284</v>
      </c>
      <c r="B286" s="14" t="str">
        <f t="shared" si="8"/>
        <v>0x11C</v>
      </c>
      <c r="C286" s="39" t="s">
        <v>303</v>
      </c>
      <c r="D286" s="4" t="s">
        <v>194</v>
      </c>
      <c r="E286" s="4"/>
      <c r="F286" s="14" t="s">
        <v>194</v>
      </c>
      <c r="G286" s="14" t="s">
        <v>734</v>
      </c>
      <c r="H286" s="1"/>
      <c r="I286" s="14" t="str">
        <f t="shared" si="9"/>
        <v>-</v>
      </c>
      <c r="J286" s="1" t="s">
        <v>233</v>
      </c>
    </row>
    <row r="287" spans="1:10" ht="18" customHeight="1" x14ac:dyDescent="0.2">
      <c r="A287" s="1">
        <v>285</v>
      </c>
      <c r="B287" s="14" t="str">
        <f t="shared" si="8"/>
        <v>0x11D</v>
      </c>
      <c r="C287" s="39" t="s">
        <v>303</v>
      </c>
      <c r="D287" s="4" t="s">
        <v>194</v>
      </c>
      <c r="E287" s="4"/>
      <c r="F287" s="14" t="s">
        <v>194</v>
      </c>
      <c r="G287" s="14" t="s">
        <v>734</v>
      </c>
      <c r="H287" s="1"/>
      <c r="I287" s="14" t="str">
        <f t="shared" si="9"/>
        <v>-</v>
      </c>
      <c r="J287" s="1" t="s">
        <v>233</v>
      </c>
    </row>
    <row r="288" spans="1:10" ht="18" customHeight="1" x14ac:dyDescent="0.2">
      <c r="A288" s="1">
        <v>286</v>
      </c>
      <c r="B288" s="14" t="str">
        <f t="shared" si="8"/>
        <v>0x11E</v>
      </c>
      <c r="C288" s="39" t="s">
        <v>303</v>
      </c>
      <c r="D288" s="4" t="s">
        <v>194</v>
      </c>
      <c r="E288" s="4"/>
      <c r="F288" s="14" t="s">
        <v>194</v>
      </c>
      <c r="G288" s="14" t="s">
        <v>734</v>
      </c>
      <c r="H288" s="1"/>
      <c r="I288" s="14" t="str">
        <f t="shared" si="9"/>
        <v>-</v>
      </c>
      <c r="J288" s="1" t="s">
        <v>233</v>
      </c>
    </row>
    <row r="289" spans="1:10" ht="18" customHeight="1" x14ac:dyDescent="0.2">
      <c r="A289" s="1">
        <v>287</v>
      </c>
      <c r="B289" s="14" t="str">
        <f t="shared" si="8"/>
        <v>0x11F</v>
      </c>
      <c r="C289" s="39" t="s">
        <v>303</v>
      </c>
      <c r="D289" s="4" t="s">
        <v>194</v>
      </c>
      <c r="E289" s="4"/>
      <c r="F289" s="14" t="s">
        <v>194</v>
      </c>
      <c r="G289" s="14" t="s">
        <v>734</v>
      </c>
      <c r="H289" s="1"/>
      <c r="I289" s="14" t="str">
        <f t="shared" si="9"/>
        <v>-</v>
      </c>
      <c r="J289" s="1" t="s">
        <v>233</v>
      </c>
    </row>
    <row r="290" spans="1:10" ht="18" customHeight="1" x14ac:dyDescent="0.2">
      <c r="A290" s="1">
        <v>288</v>
      </c>
      <c r="B290" s="14" t="str">
        <f t="shared" si="8"/>
        <v>0x120</v>
      </c>
      <c r="C290" s="39" t="s">
        <v>303</v>
      </c>
      <c r="D290" s="4" t="s">
        <v>194</v>
      </c>
      <c r="E290" s="4"/>
      <c r="F290" s="14" t="s">
        <v>194</v>
      </c>
      <c r="G290" s="14" t="s">
        <v>734</v>
      </c>
      <c r="H290" s="1"/>
      <c r="I290" s="14" t="str">
        <f t="shared" si="9"/>
        <v>-</v>
      </c>
      <c r="J290" s="1" t="s">
        <v>233</v>
      </c>
    </row>
    <row r="291" spans="1:10" ht="18" customHeight="1" x14ac:dyDescent="0.2">
      <c r="A291" s="1">
        <v>289</v>
      </c>
      <c r="B291" s="14" t="str">
        <f t="shared" si="8"/>
        <v>0x121</v>
      </c>
      <c r="C291" s="39" t="s">
        <v>303</v>
      </c>
      <c r="D291" s="4" t="s">
        <v>194</v>
      </c>
      <c r="E291" s="4"/>
      <c r="F291" s="14" t="s">
        <v>194</v>
      </c>
      <c r="G291" s="14" t="s">
        <v>734</v>
      </c>
      <c r="H291" s="1"/>
      <c r="I291" s="14" t="str">
        <f t="shared" si="9"/>
        <v>-</v>
      </c>
      <c r="J291" s="1" t="s">
        <v>233</v>
      </c>
    </row>
    <row r="292" spans="1:10" ht="18" customHeight="1" x14ac:dyDescent="0.2">
      <c r="A292" s="1">
        <v>290</v>
      </c>
      <c r="B292" s="14" t="str">
        <f t="shared" si="8"/>
        <v>0x122</v>
      </c>
      <c r="C292" s="39" t="s">
        <v>303</v>
      </c>
      <c r="D292" s="4" t="s">
        <v>194</v>
      </c>
      <c r="E292" s="4"/>
      <c r="F292" s="14" t="s">
        <v>194</v>
      </c>
      <c r="G292" s="14" t="s">
        <v>734</v>
      </c>
      <c r="H292" s="1"/>
      <c r="I292" s="14" t="str">
        <f t="shared" si="9"/>
        <v>-</v>
      </c>
      <c r="J292" s="1" t="s">
        <v>233</v>
      </c>
    </row>
    <row r="293" spans="1:10" ht="18" customHeight="1" x14ac:dyDescent="0.2">
      <c r="A293" s="1">
        <v>291</v>
      </c>
      <c r="B293" s="14" t="str">
        <f t="shared" si="8"/>
        <v>0x123</v>
      </c>
      <c r="C293" s="39" t="s">
        <v>303</v>
      </c>
      <c r="D293" s="4" t="s">
        <v>194</v>
      </c>
      <c r="E293" s="4"/>
      <c r="F293" s="14" t="s">
        <v>194</v>
      </c>
      <c r="G293" s="14" t="s">
        <v>734</v>
      </c>
      <c r="H293" s="1"/>
      <c r="I293" s="14" t="str">
        <f t="shared" si="9"/>
        <v>-</v>
      </c>
      <c r="J293" s="1" t="s">
        <v>233</v>
      </c>
    </row>
    <row r="294" spans="1:10" ht="18" customHeight="1" x14ac:dyDescent="0.2">
      <c r="A294" s="1">
        <v>292</v>
      </c>
      <c r="B294" s="14" t="str">
        <f t="shared" si="8"/>
        <v>0x124</v>
      </c>
      <c r="C294" s="39" t="s">
        <v>303</v>
      </c>
      <c r="D294" s="4" t="s">
        <v>194</v>
      </c>
      <c r="E294" s="4"/>
      <c r="F294" s="14" t="s">
        <v>194</v>
      </c>
      <c r="G294" s="14" t="s">
        <v>734</v>
      </c>
      <c r="H294" s="1"/>
      <c r="I294" s="14" t="str">
        <f t="shared" si="9"/>
        <v>-</v>
      </c>
      <c r="J294" s="1" t="s">
        <v>233</v>
      </c>
    </row>
    <row r="295" spans="1:10" ht="18" customHeight="1" x14ac:dyDescent="0.2">
      <c r="A295" s="1">
        <v>293</v>
      </c>
      <c r="B295" s="14" t="str">
        <f t="shared" si="8"/>
        <v>0x125</v>
      </c>
      <c r="C295" s="39" t="s">
        <v>303</v>
      </c>
      <c r="D295" s="4" t="s">
        <v>194</v>
      </c>
      <c r="E295" s="4"/>
      <c r="F295" s="14" t="s">
        <v>194</v>
      </c>
      <c r="G295" s="14" t="s">
        <v>734</v>
      </c>
      <c r="H295" s="1"/>
      <c r="I295" s="14" t="str">
        <f t="shared" si="9"/>
        <v>-</v>
      </c>
      <c r="J295" s="1" t="s">
        <v>233</v>
      </c>
    </row>
    <row r="296" spans="1:10" ht="18" customHeight="1" x14ac:dyDescent="0.2">
      <c r="A296" s="1">
        <v>294</v>
      </c>
      <c r="B296" s="14" t="str">
        <f t="shared" si="8"/>
        <v>0x126</v>
      </c>
      <c r="C296" s="39" t="s">
        <v>303</v>
      </c>
      <c r="D296" s="4" t="s">
        <v>194</v>
      </c>
      <c r="E296" s="4"/>
      <c r="F296" s="14" t="s">
        <v>194</v>
      </c>
      <c r="G296" s="14" t="s">
        <v>734</v>
      </c>
      <c r="H296" s="1"/>
      <c r="I296" s="14" t="str">
        <f t="shared" si="9"/>
        <v>-</v>
      </c>
      <c r="J296" s="1" t="s">
        <v>233</v>
      </c>
    </row>
    <row r="297" spans="1:10" ht="18" customHeight="1" x14ac:dyDescent="0.2">
      <c r="A297" s="1">
        <v>295</v>
      </c>
      <c r="B297" s="14" t="str">
        <f t="shared" si="8"/>
        <v>0x127</v>
      </c>
      <c r="C297" s="39" t="s">
        <v>303</v>
      </c>
      <c r="D297" s="4" t="s">
        <v>194</v>
      </c>
      <c r="E297" s="4"/>
      <c r="F297" s="14" t="s">
        <v>194</v>
      </c>
      <c r="G297" s="14" t="s">
        <v>734</v>
      </c>
      <c r="H297" s="1"/>
      <c r="I297" s="14" t="str">
        <f t="shared" si="9"/>
        <v>-</v>
      </c>
      <c r="J297" s="1" t="s">
        <v>233</v>
      </c>
    </row>
    <row r="298" spans="1:10" ht="18" customHeight="1" x14ac:dyDescent="0.2">
      <c r="A298" s="1">
        <v>296</v>
      </c>
      <c r="B298" s="14" t="str">
        <f t="shared" si="8"/>
        <v>0x128</v>
      </c>
      <c r="C298" s="39" t="s">
        <v>303</v>
      </c>
      <c r="D298" s="4" t="s">
        <v>194</v>
      </c>
      <c r="E298" s="4"/>
      <c r="F298" s="14" t="s">
        <v>194</v>
      </c>
      <c r="G298" s="14" t="s">
        <v>734</v>
      </c>
      <c r="H298" s="1"/>
      <c r="I298" s="14" t="str">
        <f t="shared" si="9"/>
        <v>-</v>
      </c>
      <c r="J298" s="1" t="s">
        <v>233</v>
      </c>
    </row>
    <row r="299" spans="1:10" ht="18" customHeight="1" x14ac:dyDescent="0.2">
      <c r="A299" s="1">
        <v>297</v>
      </c>
      <c r="B299" s="14" t="str">
        <f t="shared" si="8"/>
        <v>0x129</v>
      </c>
      <c r="C299" s="39" t="s">
        <v>303</v>
      </c>
      <c r="D299" s="4" t="s">
        <v>194</v>
      </c>
      <c r="E299" s="4"/>
      <c r="F299" s="14" t="s">
        <v>194</v>
      </c>
      <c r="G299" s="14" t="s">
        <v>734</v>
      </c>
      <c r="H299" s="1"/>
      <c r="I299" s="14" t="str">
        <f t="shared" si="9"/>
        <v>-</v>
      </c>
      <c r="J299" s="1" t="s">
        <v>233</v>
      </c>
    </row>
    <row r="300" spans="1:10" ht="18" customHeight="1" x14ac:dyDescent="0.2">
      <c r="A300" s="1">
        <v>298</v>
      </c>
      <c r="B300" s="14" t="str">
        <f t="shared" si="8"/>
        <v>0x12A</v>
      </c>
      <c r="C300" s="39" t="s">
        <v>303</v>
      </c>
      <c r="D300" s="4" t="s">
        <v>194</v>
      </c>
      <c r="E300" s="4"/>
      <c r="F300" s="14" t="s">
        <v>194</v>
      </c>
      <c r="G300" s="14" t="s">
        <v>734</v>
      </c>
      <c r="H300" s="1"/>
      <c r="I300" s="14" t="str">
        <f t="shared" si="9"/>
        <v>-</v>
      </c>
      <c r="J300" s="1" t="s">
        <v>233</v>
      </c>
    </row>
    <row r="301" spans="1:10" ht="18" customHeight="1" x14ac:dyDescent="0.2">
      <c r="A301" s="1">
        <v>299</v>
      </c>
      <c r="B301" s="14" t="str">
        <f t="shared" si="8"/>
        <v>0x12B</v>
      </c>
      <c r="C301" s="39" t="s">
        <v>303</v>
      </c>
      <c r="D301" s="4" t="s">
        <v>194</v>
      </c>
      <c r="E301" s="4"/>
      <c r="F301" s="14" t="s">
        <v>194</v>
      </c>
      <c r="G301" s="14" t="s">
        <v>734</v>
      </c>
      <c r="H301" s="1"/>
      <c r="I301" s="14" t="str">
        <f t="shared" si="9"/>
        <v>-</v>
      </c>
      <c r="J301" s="1" t="s">
        <v>233</v>
      </c>
    </row>
    <row r="302" spans="1:10" ht="18" customHeight="1" x14ac:dyDescent="0.2">
      <c r="A302" s="1">
        <v>300</v>
      </c>
      <c r="B302" s="14" t="str">
        <f t="shared" si="8"/>
        <v>0x12C</v>
      </c>
      <c r="C302" s="39" t="s">
        <v>303</v>
      </c>
      <c r="D302" s="4" t="s">
        <v>194</v>
      </c>
      <c r="E302" s="4"/>
      <c r="F302" s="14" t="s">
        <v>194</v>
      </c>
      <c r="G302" s="14" t="s">
        <v>734</v>
      </c>
      <c r="H302" s="1"/>
      <c r="I302" s="14" t="str">
        <f t="shared" si="9"/>
        <v>-</v>
      </c>
      <c r="J302" s="1" t="s">
        <v>233</v>
      </c>
    </row>
    <row r="303" spans="1:10" ht="18" customHeight="1" x14ac:dyDescent="0.2">
      <c r="A303" s="1">
        <v>301</v>
      </c>
      <c r="B303" s="14" t="str">
        <f t="shared" si="8"/>
        <v>0x12D</v>
      </c>
      <c r="C303" s="39" t="s">
        <v>303</v>
      </c>
      <c r="D303" s="4" t="s">
        <v>194</v>
      </c>
      <c r="E303" s="4"/>
      <c r="F303" s="14" t="s">
        <v>194</v>
      </c>
      <c r="G303" s="14" t="s">
        <v>734</v>
      </c>
      <c r="H303" s="1"/>
      <c r="I303" s="14" t="str">
        <f t="shared" si="9"/>
        <v>-</v>
      </c>
      <c r="J303" s="1" t="s">
        <v>233</v>
      </c>
    </row>
    <row r="304" spans="1:10" ht="18" customHeight="1" x14ac:dyDescent="0.2">
      <c r="A304" s="1">
        <v>302</v>
      </c>
      <c r="B304" s="14" t="str">
        <f t="shared" si="8"/>
        <v>0x12E</v>
      </c>
      <c r="C304" s="39" t="s">
        <v>303</v>
      </c>
      <c r="D304" s="4" t="s">
        <v>194</v>
      </c>
      <c r="E304" s="4"/>
      <c r="F304" s="14" t="s">
        <v>194</v>
      </c>
      <c r="G304" s="14" t="s">
        <v>734</v>
      </c>
      <c r="H304" s="1"/>
      <c r="I304" s="14" t="str">
        <f t="shared" si="9"/>
        <v>-</v>
      </c>
      <c r="J304" s="1" t="s">
        <v>233</v>
      </c>
    </row>
    <row r="305" spans="1:10" ht="18" customHeight="1" x14ac:dyDescent="0.2">
      <c r="A305" s="1">
        <v>303</v>
      </c>
      <c r="B305" s="14" t="str">
        <f t="shared" si="8"/>
        <v>0x12F</v>
      </c>
      <c r="C305" s="39" t="s">
        <v>303</v>
      </c>
      <c r="D305" s="4" t="s">
        <v>194</v>
      </c>
      <c r="E305" s="4"/>
      <c r="F305" s="14" t="s">
        <v>194</v>
      </c>
      <c r="G305" s="14" t="s">
        <v>734</v>
      </c>
      <c r="H305" s="1"/>
      <c r="I305" s="14" t="str">
        <f t="shared" si="9"/>
        <v>-</v>
      </c>
      <c r="J305" s="1" t="s">
        <v>233</v>
      </c>
    </row>
    <row r="306" spans="1:10" ht="18" customHeight="1" x14ac:dyDescent="0.2">
      <c r="A306" s="1">
        <v>304</v>
      </c>
      <c r="B306" s="14" t="str">
        <f t="shared" si="8"/>
        <v>0x130</v>
      </c>
      <c r="C306" s="39" t="s">
        <v>303</v>
      </c>
      <c r="D306" s="4" t="s">
        <v>194</v>
      </c>
      <c r="E306" s="4"/>
      <c r="F306" s="14" t="s">
        <v>194</v>
      </c>
      <c r="G306" s="14" t="s">
        <v>734</v>
      </c>
      <c r="H306" s="1"/>
      <c r="I306" s="14" t="str">
        <f t="shared" si="9"/>
        <v>-</v>
      </c>
      <c r="J306" s="1" t="s">
        <v>233</v>
      </c>
    </row>
    <row r="307" spans="1:10" ht="18" customHeight="1" x14ac:dyDescent="0.2">
      <c r="A307" s="1">
        <v>305</v>
      </c>
      <c r="B307" s="14" t="str">
        <f t="shared" si="8"/>
        <v>0x131</v>
      </c>
      <c r="C307" s="39" t="s">
        <v>303</v>
      </c>
      <c r="D307" s="4" t="s">
        <v>194</v>
      </c>
      <c r="E307" s="4"/>
      <c r="F307" s="14" t="s">
        <v>194</v>
      </c>
      <c r="G307" s="14" t="s">
        <v>734</v>
      </c>
      <c r="H307" s="1"/>
      <c r="I307" s="14" t="str">
        <f t="shared" si="9"/>
        <v>-</v>
      </c>
      <c r="J307" s="1" t="s">
        <v>233</v>
      </c>
    </row>
    <row r="308" spans="1:10" ht="18" customHeight="1" x14ac:dyDescent="0.2">
      <c r="A308" s="1">
        <v>306</v>
      </c>
      <c r="B308" s="14" t="str">
        <f t="shared" si="8"/>
        <v>0x132</v>
      </c>
      <c r="C308" s="39" t="s">
        <v>303</v>
      </c>
      <c r="D308" s="4" t="s">
        <v>194</v>
      </c>
      <c r="E308" s="4"/>
      <c r="F308" s="14" t="s">
        <v>194</v>
      </c>
      <c r="G308" s="14" t="s">
        <v>734</v>
      </c>
      <c r="H308" s="1"/>
      <c r="I308" s="14" t="str">
        <f t="shared" si="9"/>
        <v>-</v>
      </c>
      <c r="J308" s="1" t="s">
        <v>233</v>
      </c>
    </row>
    <row r="309" spans="1:10" ht="18" customHeight="1" x14ac:dyDescent="0.2">
      <c r="A309" s="1">
        <v>307</v>
      </c>
      <c r="B309" s="14" t="str">
        <f t="shared" si="8"/>
        <v>0x133</v>
      </c>
      <c r="C309" s="39" t="s">
        <v>303</v>
      </c>
      <c r="D309" s="4" t="s">
        <v>194</v>
      </c>
      <c r="E309" s="4"/>
      <c r="F309" s="14" t="s">
        <v>194</v>
      </c>
      <c r="G309" s="14" t="s">
        <v>734</v>
      </c>
      <c r="H309" s="1"/>
      <c r="I309" s="14" t="str">
        <f t="shared" si="9"/>
        <v>-</v>
      </c>
      <c r="J309" s="1" t="s">
        <v>233</v>
      </c>
    </row>
    <row r="310" spans="1:10" ht="18" customHeight="1" x14ac:dyDescent="0.2">
      <c r="A310" s="1">
        <v>308</v>
      </c>
      <c r="B310" s="14" t="str">
        <f t="shared" si="8"/>
        <v>0x134</v>
      </c>
      <c r="C310" s="39" t="s">
        <v>303</v>
      </c>
      <c r="D310" s="4" t="s">
        <v>194</v>
      </c>
      <c r="E310" s="4"/>
      <c r="F310" s="14" t="s">
        <v>194</v>
      </c>
      <c r="G310" s="14" t="s">
        <v>734</v>
      </c>
      <c r="H310" s="1"/>
      <c r="I310" s="14" t="str">
        <f t="shared" si="9"/>
        <v>-</v>
      </c>
      <c r="J310" s="1" t="s">
        <v>233</v>
      </c>
    </row>
    <row r="311" spans="1:10" ht="18" customHeight="1" x14ac:dyDescent="0.2">
      <c r="A311" s="1">
        <v>309</v>
      </c>
      <c r="B311" s="14" t="str">
        <f t="shared" si="8"/>
        <v>0x135</v>
      </c>
      <c r="C311" s="39" t="s">
        <v>303</v>
      </c>
      <c r="D311" s="4" t="s">
        <v>194</v>
      </c>
      <c r="E311" s="4"/>
      <c r="F311" s="14" t="s">
        <v>194</v>
      </c>
      <c r="G311" s="14" t="s">
        <v>734</v>
      </c>
      <c r="H311" s="1"/>
      <c r="I311" s="14" t="str">
        <f t="shared" si="9"/>
        <v>-</v>
      </c>
      <c r="J311" s="1" t="s">
        <v>233</v>
      </c>
    </row>
    <row r="312" spans="1:10" ht="18" customHeight="1" x14ac:dyDescent="0.2">
      <c r="A312" s="1">
        <v>310</v>
      </c>
      <c r="B312" s="14" t="str">
        <f t="shared" si="8"/>
        <v>0x136</v>
      </c>
      <c r="C312" s="39" t="s">
        <v>303</v>
      </c>
      <c r="D312" s="4" t="s">
        <v>194</v>
      </c>
      <c r="E312" s="4"/>
      <c r="F312" s="14" t="s">
        <v>194</v>
      </c>
      <c r="G312" s="14" t="s">
        <v>734</v>
      </c>
      <c r="H312" s="1"/>
      <c r="I312" s="14" t="str">
        <f t="shared" si="9"/>
        <v>-</v>
      </c>
      <c r="J312" s="1" t="s">
        <v>233</v>
      </c>
    </row>
    <row r="313" spans="1:10" ht="18" customHeight="1" x14ac:dyDescent="0.2">
      <c r="A313" s="1">
        <v>311</v>
      </c>
      <c r="B313" s="14" t="str">
        <f t="shared" si="8"/>
        <v>0x137</v>
      </c>
      <c r="C313" s="39" t="s">
        <v>303</v>
      </c>
      <c r="D313" s="4" t="s">
        <v>194</v>
      </c>
      <c r="E313" s="4"/>
      <c r="F313" s="14" t="s">
        <v>194</v>
      </c>
      <c r="G313" s="14" t="s">
        <v>734</v>
      </c>
      <c r="H313" s="1"/>
      <c r="I313" s="14" t="str">
        <f t="shared" si="9"/>
        <v>-</v>
      </c>
      <c r="J313" s="1" t="s">
        <v>233</v>
      </c>
    </row>
    <row r="314" spans="1:10" ht="18" customHeight="1" x14ac:dyDescent="0.2">
      <c r="A314" s="1">
        <v>312</v>
      </c>
      <c r="B314" s="14" t="str">
        <f t="shared" si="8"/>
        <v>0x138</v>
      </c>
      <c r="C314" s="39" t="s">
        <v>303</v>
      </c>
      <c r="D314" s="4" t="s">
        <v>194</v>
      </c>
      <c r="E314" s="4"/>
      <c r="F314" s="14" t="s">
        <v>194</v>
      </c>
      <c r="G314" s="14" t="s">
        <v>734</v>
      </c>
      <c r="H314" s="1"/>
      <c r="I314" s="14" t="str">
        <f t="shared" si="9"/>
        <v>-</v>
      </c>
      <c r="J314" s="1" t="s">
        <v>233</v>
      </c>
    </row>
    <row r="315" spans="1:10" ht="18" customHeight="1" x14ac:dyDescent="0.2">
      <c r="A315" s="1">
        <v>313</v>
      </c>
      <c r="B315" s="14" t="str">
        <f t="shared" si="8"/>
        <v>0x139</v>
      </c>
      <c r="C315" s="39" t="s">
        <v>303</v>
      </c>
      <c r="D315" s="4" t="s">
        <v>194</v>
      </c>
      <c r="E315" s="4"/>
      <c r="F315" s="14" t="s">
        <v>194</v>
      </c>
      <c r="G315" s="14" t="s">
        <v>734</v>
      </c>
      <c r="H315" s="1"/>
      <c r="I315" s="14" t="str">
        <f t="shared" si="9"/>
        <v>-</v>
      </c>
      <c r="J315" s="1" t="s">
        <v>233</v>
      </c>
    </row>
    <row r="316" spans="1:10" ht="18" customHeight="1" x14ac:dyDescent="0.2">
      <c r="A316" s="1">
        <v>314</v>
      </c>
      <c r="B316" s="14" t="str">
        <f t="shared" si="8"/>
        <v>0x13A</v>
      </c>
      <c r="C316" s="39" t="s">
        <v>303</v>
      </c>
      <c r="D316" s="4" t="s">
        <v>194</v>
      </c>
      <c r="E316" s="4"/>
      <c r="F316" s="14" t="s">
        <v>194</v>
      </c>
      <c r="G316" s="14" t="s">
        <v>734</v>
      </c>
      <c r="H316" s="1"/>
      <c r="I316" s="14" t="str">
        <f t="shared" si="9"/>
        <v>-</v>
      </c>
      <c r="J316" s="1" t="s">
        <v>233</v>
      </c>
    </row>
    <row r="317" spans="1:10" ht="18" customHeight="1" x14ac:dyDescent="0.2">
      <c r="A317" s="1">
        <v>315</v>
      </c>
      <c r="B317" s="14" t="str">
        <f t="shared" si="8"/>
        <v>0x13B</v>
      </c>
      <c r="C317" s="39" t="s">
        <v>303</v>
      </c>
      <c r="D317" s="4" t="s">
        <v>194</v>
      </c>
      <c r="E317" s="4"/>
      <c r="F317" s="14" t="s">
        <v>194</v>
      </c>
      <c r="G317" s="14" t="s">
        <v>734</v>
      </c>
      <c r="H317" s="1"/>
      <c r="I317" s="14" t="str">
        <f t="shared" si="9"/>
        <v>-</v>
      </c>
      <c r="J317" s="1" t="s">
        <v>233</v>
      </c>
    </row>
    <row r="318" spans="1:10" ht="18" customHeight="1" x14ac:dyDescent="0.2">
      <c r="A318" s="1">
        <v>316</v>
      </c>
      <c r="B318" s="14" t="str">
        <f t="shared" si="8"/>
        <v>0x13C</v>
      </c>
      <c r="C318" s="39" t="s">
        <v>303</v>
      </c>
      <c r="D318" s="4" t="s">
        <v>194</v>
      </c>
      <c r="E318" s="4"/>
      <c r="F318" s="14" t="s">
        <v>194</v>
      </c>
      <c r="G318" s="14" t="s">
        <v>734</v>
      </c>
      <c r="H318" s="1"/>
      <c r="I318" s="14" t="str">
        <f t="shared" si="9"/>
        <v>-</v>
      </c>
      <c r="J318" s="1" t="s">
        <v>233</v>
      </c>
    </row>
    <row r="319" spans="1:10" ht="18" customHeight="1" x14ac:dyDescent="0.2">
      <c r="A319" s="1">
        <v>317</v>
      </c>
      <c r="B319" s="14" t="str">
        <f t="shared" si="8"/>
        <v>0x13D</v>
      </c>
      <c r="C319" s="39" t="s">
        <v>303</v>
      </c>
      <c r="D319" s="4" t="s">
        <v>194</v>
      </c>
      <c r="E319" s="4"/>
      <c r="F319" s="14" t="s">
        <v>194</v>
      </c>
      <c r="G319" s="14" t="s">
        <v>734</v>
      </c>
      <c r="H319" s="1"/>
      <c r="I319" s="14" t="str">
        <f t="shared" si="9"/>
        <v>-</v>
      </c>
      <c r="J319" s="1" t="s">
        <v>233</v>
      </c>
    </row>
    <row r="320" spans="1:10" ht="18" customHeight="1" x14ac:dyDescent="0.2">
      <c r="A320" s="1">
        <v>318</v>
      </c>
      <c r="B320" s="14" t="str">
        <f t="shared" si="8"/>
        <v>0x13E</v>
      </c>
      <c r="C320" s="39" t="s">
        <v>303</v>
      </c>
      <c r="D320" s="4" t="s">
        <v>194</v>
      </c>
      <c r="E320" s="4"/>
      <c r="F320" s="14" t="s">
        <v>194</v>
      </c>
      <c r="G320" s="14" t="s">
        <v>734</v>
      </c>
      <c r="H320" s="1"/>
      <c r="I320" s="14" t="str">
        <f t="shared" si="9"/>
        <v>-</v>
      </c>
      <c r="J320" s="1" t="s">
        <v>233</v>
      </c>
    </row>
    <row r="321" spans="1:10" ht="18" customHeight="1" x14ac:dyDescent="0.2">
      <c r="A321" s="1">
        <v>319</v>
      </c>
      <c r="B321" s="14" t="str">
        <f t="shared" si="8"/>
        <v>0x13F</v>
      </c>
      <c r="C321" s="39" t="s">
        <v>303</v>
      </c>
      <c r="D321" s="4" t="s">
        <v>194</v>
      </c>
      <c r="E321" s="4"/>
      <c r="F321" s="14" t="s">
        <v>194</v>
      </c>
      <c r="G321" s="14" t="s">
        <v>734</v>
      </c>
      <c r="H321" s="1"/>
      <c r="I321" s="14" t="str">
        <f t="shared" si="9"/>
        <v>-</v>
      </c>
      <c r="J321" s="1" t="s">
        <v>233</v>
      </c>
    </row>
    <row r="322" spans="1:10" ht="18" customHeight="1" x14ac:dyDescent="0.2">
      <c r="A322" s="1">
        <v>320</v>
      </c>
      <c r="B322" s="14" t="str">
        <f t="shared" ref="B322:B385" si="10">"0x"&amp;DEC2HEX(A322,3)</f>
        <v>0x140</v>
      </c>
      <c r="C322" s="39" t="s">
        <v>303</v>
      </c>
      <c r="D322" s="4" t="s">
        <v>194</v>
      </c>
      <c r="E322" s="4"/>
      <c r="F322" s="14" t="s">
        <v>194</v>
      </c>
      <c r="G322" s="14" t="s">
        <v>734</v>
      </c>
      <c r="H322" s="1"/>
      <c r="I322" s="14" t="str">
        <f t="shared" si="9"/>
        <v>-</v>
      </c>
      <c r="J322" s="1" t="s">
        <v>233</v>
      </c>
    </row>
    <row r="323" spans="1:10" ht="18" customHeight="1" x14ac:dyDescent="0.2">
      <c r="A323" s="1">
        <v>321</v>
      </c>
      <c r="B323" s="14" t="str">
        <f t="shared" si="10"/>
        <v>0x141</v>
      </c>
      <c r="C323" s="39" t="s">
        <v>303</v>
      </c>
      <c r="D323" s="4" t="s">
        <v>194</v>
      </c>
      <c r="E323" s="4"/>
      <c r="F323" s="14" t="s">
        <v>194</v>
      </c>
      <c r="G323" s="14" t="s">
        <v>734</v>
      </c>
      <c r="H323" s="1"/>
      <c r="I323" s="14" t="str">
        <f t="shared" ref="I323:I386" si="11">IF(D323&lt;&gt;"",IF(B323=D323,"相同","不相同"),"-")</f>
        <v>-</v>
      </c>
      <c r="J323" s="1" t="s">
        <v>233</v>
      </c>
    </row>
    <row r="324" spans="1:10" ht="18" customHeight="1" x14ac:dyDescent="0.2">
      <c r="A324" s="1">
        <v>322</v>
      </c>
      <c r="B324" s="14" t="str">
        <f t="shared" si="10"/>
        <v>0x142</v>
      </c>
      <c r="C324" s="39" t="s">
        <v>303</v>
      </c>
      <c r="D324" s="4" t="s">
        <v>194</v>
      </c>
      <c r="E324" s="4"/>
      <c r="F324" s="14" t="s">
        <v>194</v>
      </c>
      <c r="G324" s="14" t="s">
        <v>734</v>
      </c>
      <c r="H324" s="1"/>
      <c r="I324" s="14" t="str">
        <f t="shared" si="11"/>
        <v>-</v>
      </c>
      <c r="J324" s="1" t="s">
        <v>233</v>
      </c>
    </row>
    <row r="325" spans="1:10" ht="18" customHeight="1" x14ac:dyDescent="0.2">
      <c r="A325" s="1">
        <v>323</v>
      </c>
      <c r="B325" s="14" t="str">
        <f t="shared" si="10"/>
        <v>0x143</v>
      </c>
      <c r="C325" s="39" t="s">
        <v>303</v>
      </c>
      <c r="D325" s="4" t="s">
        <v>194</v>
      </c>
      <c r="E325" s="4"/>
      <c r="F325" s="14" t="s">
        <v>194</v>
      </c>
      <c r="G325" s="14" t="s">
        <v>734</v>
      </c>
      <c r="H325" s="1"/>
      <c r="I325" s="14" t="str">
        <f t="shared" si="11"/>
        <v>-</v>
      </c>
      <c r="J325" s="1" t="s">
        <v>233</v>
      </c>
    </row>
    <row r="326" spans="1:10" ht="18" customHeight="1" x14ac:dyDescent="0.2">
      <c r="A326" s="1">
        <v>324</v>
      </c>
      <c r="B326" s="14" t="str">
        <f t="shared" si="10"/>
        <v>0x144</v>
      </c>
      <c r="C326" s="39" t="s">
        <v>303</v>
      </c>
      <c r="D326" s="4" t="s">
        <v>194</v>
      </c>
      <c r="E326" s="4"/>
      <c r="F326" s="14" t="s">
        <v>194</v>
      </c>
      <c r="G326" s="14" t="s">
        <v>734</v>
      </c>
      <c r="H326" s="1"/>
      <c r="I326" s="14" t="str">
        <f t="shared" si="11"/>
        <v>-</v>
      </c>
      <c r="J326" s="1" t="s">
        <v>233</v>
      </c>
    </row>
    <row r="327" spans="1:10" ht="18" customHeight="1" x14ac:dyDescent="0.2">
      <c r="A327" s="1">
        <v>325</v>
      </c>
      <c r="B327" s="14" t="str">
        <f t="shared" si="10"/>
        <v>0x145</v>
      </c>
      <c r="C327" s="39" t="s">
        <v>303</v>
      </c>
      <c r="D327" s="4" t="s">
        <v>194</v>
      </c>
      <c r="E327" s="4"/>
      <c r="F327" s="14" t="s">
        <v>194</v>
      </c>
      <c r="G327" s="14" t="s">
        <v>734</v>
      </c>
      <c r="H327" s="1"/>
      <c r="I327" s="14" t="str">
        <f t="shared" si="11"/>
        <v>-</v>
      </c>
      <c r="J327" s="1" t="s">
        <v>233</v>
      </c>
    </row>
    <row r="328" spans="1:10" ht="18" customHeight="1" x14ac:dyDescent="0.2">
      <c r="A328" s="1">
        <v>326</v>
      </c>
      <c r="B328" s="14" t="str">
        <f t="shared" si="10"/>
        <v>0x146</v>
      </c>
      <c r="C328" s="39" t="s">
        <v>303</v>
      </c>
      <c r="D328" s="4" t="s">
        <v>194</v>
      </c>
      <c r="E328" s="4"/>
      <c r="F328" s="14" t="s">
        <v>194</v>
      </c>
      <c r="G328" s="14" t="s">
        <v>734</v>
      </c>
      <c r="H328" s="1"/>
      <c r="I328" s="14" t="str">
        <f t="shared" si="11"/>
        <v>-</v>
      </c>
      <c r="J328" s="1" t="s">
        <v>233</v>
      </c>
    </row>
    <row r="329" spans="1:10" ht="18" customHeight="1" x14ac:dyDescent="0.2">
      <c r="A329" s="1">
        <v>327</v>
      </c>
      <c r="B329" s="14" t="str">
        <f t="shared" si="10"/>
        <v>0x147</v>
      </c>
      <c r="C329" s="39" t="s">
        <v>303</v>
      </c>
      <c r="D329" s="4" t="s">
        <v>194</v>
      </c>
      <c r="E329" s="4"/>
      <c r="F329" s="14" t="s">
        <v>194</v>
      </c>
      <c r="G329" s="14" t="s">
        <v>734</v>
      </c>
      <c r="H329" s="1"/>
      <c r="I329" s="14" t="str">
        <f t="shared" si="11"/>
        <v>-</v>
      </c>
      <c r="J329" s="1" t="s">
        <v>233</v>
      </c>
    </row>
    <row r="330" spans="1:10" ht="18" customHeight="1" x14ac:dyDescent="0.2">
      <c r="A330" s="1">
        <v>328</v>
      </c>
      <c r="B330" s="14" t="str">
        <f t="shared" si="10"/>
        <v>0x148</v>
      </c>
      <c r="C330" s="39" t="s">
        <v>303</v>
      </c>
      <c r="D330" s="4" t="s">
        <v>194</v>
      </c>
      <c r="E330" s="4"/>
      <c r="F330" s="14" t="s">
        <v>194</v>
      </c>
      <c r="G330" s="14" t="s">
        <v>734</v>
      </c>
      <c r="H330" s="1"/>
      <c r="I330" s="14" t="str">
        <f t="shared" si="11"/>
        <v>-</v>
      </c>
      <c r="J330" s="1" t="s">
        <v>233</v>
      </c>
    </row>
    <row r="331" spans="1:10" ht="18" customHeight="1" x14ac:dyDescent="0.2">
      <c r="A331" s="1">
        <v>329</v>
      </c>
      <c r="B331" s="14" t="str">
        <f t="shared" si="10"/>
        <v>0x149</v>
      </c>
      <c r="C331" s="39" t="s">
        <v>303</v>
      </c>
      <c r="D331" s="4" t="s">
        <v>194</v>
      </c>
      <c r="E331" s="4"/>
      <c r="F331" s="14" t="s">
        <v>194</v>
      </c>
      <c r="G331" s="14" t="s">
        <v>734</v>
      </c>
      <c r="H331" s="1"/>
      <c r="I331" s="14" t="str">
        <f t="shared" si="11"/>
        <v>-</v>
      </c>
      <c r="J331" s="1" t="s">
        <v>233</v>
      </c>
    </row>
    <row r="332" spans="1:10" ht="18" customHeight="1" x14ac:dyDescent="0.2">
      <c r="A332" s="1">
        <v>330</v>
      </c>
      <c r="B332" s="14" t="str">
        <f t="shared" si="10"/>
        <v>0x14A</v>
      </c>
      <c r="C332" s="39" t="s">
        <v>303</v>
      </c>
      <c r="D332" s="4" t="s">
        <v>194</v>
      </c>
      <c r="E332" s="4"/>
      <c r="F332" s="14" t="s">
        <v>194</v>
      </c>
      <c r="G332" s="14" t="s">
        <v>734</v>
      </c>
      <c r="H332" s="1"/>
      <c r="I332" s="14" t="str">
        <f t="shared" si="11"/>
        <v>-</v>
      </c>
      <c r="J332" s="1" t="s">
        <v>233</v>
      </c>
    </row>
    <row r="333" spans="1:10" ht="18" customHeight="1" x14ac:dyDescent="0.2">
      <c r="A333" s="1">
        <v>331</v>
      </c>
      <c r="B333" s="14" t="str">
        <f t="shared" si="10"/>
        <v>0x14B</v>
      </c>
      <c r="C333" s="39" t="s">
        <v>303</v>
      </c>
      <c r="D333" s="4" t="s">
        <v>194</v>
      </c>
      <c r="E333" s="4"/>
      <c r="F333" s="14" t="s">
        <v>194</v>
      </c>
      <c r="G333" s="14" t="s">
        <v>734</v>
      </c>
      <c r="H333" s="1"/>
      <c r="I333" s="14" t="str">
        <f t="shared" si="11"/>
        <v>-</v>
      </c>
      <c r="J333" s="1" t="s">
        <v>233</v>
      </c>
    </row>
    <row r="334" spans="1:10" ht="18" customHeight="1" x14ac:dyDescent="0.2">
      <c r="A334" s="1">
        <v>332</v>
      </c>
      <c r="B334" s="14" t="str">
        <f t="shared" si="10"/>
        <v>0x14C</v>
      </c>
      <c r="C334" s="39" t="s">
        <v>303</v>
      </c>
      <c r="D334" s="4" t="s">
        <v>194</v>
      </c>
      <c r="E334" s="4"/>
      <c r="F334" s="14" t="s">
        <v>194</v>
      </c>
      <c r="G334" s="14" t="s">
        <v>734</v>
      </c>
      <c r="H334" s="1"/>
      <c r="I334" s="14" t="str">
        <f t="shared" si="11"/>
        <v>-</v>
      </c>
      <c r="J334" s="1" t="s">
        <v>233</v>
      </c>
    </row>
    <row r="335" spans="1:10" ht="18" customHeight="1" x14ac:dyDescent="0.2">
      <c r="A335" s="1">
        <v>333</v>
      </c>
      <c r="B335" s="14" t="str">
        <f t="shared" si="10"/>
        <v>0x14D</v>
      </c>
      <c r="C335" s="39" t="s">
        <v>303</v>
      </c>
      <c r="D335" s="4" t="s">
        <v>194</v>
      </c>
      <c r="E335" s="4"/>
      <c r="F335" s="14" t="s">
        <v>194</v>
      </c>
      <c r="G335" s="14" t="s">
        <v>734</v>
      </c>
      <c r="H335" s="1"/>
      <c r="I335" s="14" t="str">
        <f t="shared" si="11"/>
        <v>-</v>
      </c>
      <c r="J335" s="1" t="s">
        <v>233</v>
      </c>
    </row>
    <row r="336" spans="1:10" ht="18" customHeight="1" x14ac:dyDescent="0.2">
      <c r="A336" s="1">
        <v>334</v>
      </c>
      <c r="B336" s="14" t="str">
        <f t="shared" si="10"/>
        <v>0x14E</v>
      </c>
      <c r="C336" s="39" t="s">
        <v>303</v>
      </c>
      <c r="D336" s="4" t="s">
        <v>194</v>
      </c>
      <c r="E336" s="4"/>
      <c r="F336" s="14" t="s">
        <v>194</v>
      </c>
      <c r="G336" s="14" t="s">
        <v>734</v>
      </c>
      <c r="H336" s="1"/>
      <c r="I336" s="14" t="str">
        <f t="shared" si="11"/>
        <v>-</v>
      </c>
      <c r="J336" s="1" t="s">
        <v>233</v>
      </c>
    </row>
    <row r="337" spans="1:10" ht="18" customHeight="1" x14ac:dyDescent="0.2">
      <c r="A337" s="1">
        <v>335</v>
      </c>
      <c r="B337" s="14" t="str">
        <f t="shared" si="10"/>
        <v>0x14F</v>
      </c>
      <c r="C337" s="39" t="s">
        <v>303</v>
      </c>
      <c r="D337" s="4" t="s">
        <v>194</v>
      </c>
      <c r="E337" s="4"/>
      <c r="F337" s="14" t="s">
        <v>194</v>
      </c>
      <c r="G337" s="14" t="s">
        <v>734</v>
      </c>
      <c r="H337" s="1"/>
      <c r="I337" s="14" t="str">
        <f t="shared" si="11"/>
        <v>-</v>
      </c>
      <c r="J337" s="1" t="s">
        <v>233</v>
      </c>
    </row>
    <row r="338" spans="1:10" ht="18" customHeight="1" x14ac:dyDescent="0.2">
      <c r="A338" s="1">
        <v>336</v>
      </c>
      <c r="B338" s="14" t="str">
        <f t="shared" si="10"/>
        <v>0x150</v>
      </c>
      <c r="C338" s="39" t="s">
        <v>303</v>
      </c>
      <c r="D338" s="4" t="s">
        <v>194</v>
      </c>
      <c r="E338" s="4"/>
      <c r="F338" s="14" t="s">
        <v>194</v>
      </c>
      <c r="G338" s="14" t="s">
        <v>734</v>
      </c>
      <c r="H338" s="1"/>
      <c r="I338" s="14" t="str">
        <f t="shared" si="11"/>
        <v>-</v>
      </c>
      <c r="J338" s="1" t="s">
        <v>233</v>
      </c>
    </row>
    <row r="339" spans="1:10" ht="18" customHeight="1" x14ac:dyDescent="0.2">
      <c r="A339" s="1">
        <v>337</v>
      </c>
      <c r="B339" s="14" t="str">
        <f t="shared" si="10"/>
        <v>0x151</v>
      </c>
      <c r="C339" s="39" t="s">
        <v>303</v>
      </c>
      <c r="D339" s="4" t="s">
        <v>194</v>
      </c>
      <c r="E339" s="4"/>
      <c r="F339" s="14" t="s">
        <v>194</v>
      </c>
      <c r="G339" s="14" t="s">
        <v>734</v>
      </c>
      <c r="H339" s="1"/>
      <c r="I339" s="14" t="str">
        <f t="shared" si="11"/>
        <v>-</v>
      </c>
      <c r="J339" s="1" t="s">
        <v>233</v>
      </c>
    </row>
    <row r="340" spans="1:10" ht="18" customHeight="1" x14ac:dyDescent="0.2">
      <c r="A340" s="1">
        <v>338</v>
      </c>
      <c r="B340" s="14" t="str">
        <f t="shared" si="10"/>
        <v>0x152</v>
      </c>
      <c r="C340" s="39" t="s">
        <v>303</v>
      </c>
      <c r="D340" s="4" t="s">
        <v>194</v>
      </c>
      <c r="E340" s="4"/>
      <c r="F340" s="14" t="s">
        <v>194</v>
      </c>
      <c r="G340" s="14" t="s">
        <v>734</v>
      </c>
      <c r="H340" s="1"/>
      <c r="I340" s="14" t="str">
        <f t="shared" si="11"/>
        <v>-</v>
      </c>
      <c r="J340" s="1" t="s">
        <v>233</v>
      </c>
    </row>
    <row r="341" spans="1:10" ht="18" customHeight="1" x14ac:dyDescent="0.2">
      <c r="A341" s="1">
        <v>339</v>
      </c>
      <c r="B341" s="14" t="str">
        <f t="shared" si="10"/>
        <v>0x153</v>
      </c>
      <c r="C341" s="39" t="s">
        <v>303</v>
      </c>
      <c r="D341" s="4" t="s">
        <v>194</v>
      </c>
      <c r="E341" s="4"/>
      <c r="F341" s="14" t="s">
        <v>194</v>
      </c>
      <c r="G341" s="14" t="s">
        <v>734</v>
      </c>
      <c r="H341" s="1"/>
      <c r="I341" s="14" t="str">
        <f t="shared" si="11"/>
        <v>-</v>
      </c>
      <c r="J341" s="1" t="s">
        <v>233</v>
      </c>
    </row>
    <row r="342" spans="1:10" ht="18" customHeight="1" x14ac:dyDescent="0.2">
      <c r="A342" s="1">
        <v>340</v>
      </c>
      <c r="B342" s="14" t="str">
        <f t="shared" si="10"/>
        <v>0x154</v>
      </c>
      <c r="C342" s="39" t="s">
        <v>303</v>
      </c>
      <c r="D342" s="4" t="s">
        <v>194</v>
      </c>
      <c r="E342" s="4"/>
      <c r="F342" s="14" t="s">
        <v>194</v>
      </c>
      <c r="G342" s="14" t="s">
        <v>734</v>
      </c>
      <c r="H342" s="1"/>
      <c r="I342" s="14" t="str">
        <f t="shared" si="11"/>
        <v>-</v>
      </c>
      <c r="J342" s="1" t="s">
        <v>233</v>
      </c>
    </row>
    <row r="343" spans="1:10" ht="18" customHeight="1" x14ac:dyDescent="0.2">
      <c r="A343" s="1">
        <v>341</v>
      </c>
      <c r="B343" s="14" t="str">
        <f t="shared" si="10"/>
        <v>0x155</v>
      </c>
      <c r="C343" s="39" t="s">
        <v>303</v>
      </c>
      <c r="D343" s="4" t="s">
        <v>194</v>
      </c>
      <c r="E343" s="4"/>
      <c r="F343" s="14" t="s">
        <v>194</v>
      </c>
      <c r="G343" s="14" t="s">
        <v>734</v>
      </c>
      <c r="H343" s="1"/>
      <c r="I343" s="14" t="str">
        <f t="shared" si="11"/>
        <v>-</v>
      </c>
      <c r="J343" s="1" t="s">
        <v>233</v>
      </c>
    </row>
    <row r="344" spans="1:10" ht="18" customHeight="1" x14ac:dyDescent="0.2">
      <c r="A344" s="1">
        <v>342</v>
      </c>
      <c r="B344" s="14" t="str">
        <f t="shared" si="10"/>
        <v>0x156</v>
      </c>
      <c r="C344" s="39" t="s">
        <v>303</v>
      </c>
      <c r="D344" s="4" t="s">
        <v>194</v>
      </c>
      <c r="E344" s="4"/>
      <c r="F344" s="14" t="s">
        <v>194</v>
      </c>
      <c r="G344" s="14" t="s">
        <v>734</v>
      </c>
      <c r="H344" s="1"/>
      <c r="I344" s="14" t="str">
        <f t="shared" si="11"/>
        <v>-</v>
      </c>
      <c r="J344" s="1" t="s">
        <v>233</v>
      </c>
    </row>
    <row r="345" spans="1:10" ht="18" customHeight="1" x14ac:dyDescent="0.2">
      <c r="A345" s="1">
        <v>343</v>
      </c>
      <c r="B345" s="14" t="str">
        <f t="shared" si="10"/>
        <v>0x157</v>
      </c>
      <c r="C345" s="39" t="s">
        <v>303</v>
      </c>
      <c r="D345" s="4" t="s">
        <v>194</v>
      </c>
      <c r="E345" s="4"/>
      <c r="F345" s="14" t="s">
        <v>194</v>
      </c>
      <c r="G345" s="14" t="s">
        <v>734</v>
      </c>
      <c r="H345" s="1"/>
      <c r="I345" s="14" t="str">
        <f t="shared" si="11"/>
        <v>-</v>
      </c>
      <c r="J345" s="1" t="s">
        <v>233</v>
      </c>
    </row>
    <row r="346" spans="1:10" ht="18" customHeight="1" x14ac:dyDescent="0.2">
      <c r="A346" s="1">
        <v>344</v>
      </c>
      <c r="B346" s="14" t="str">
        <f t="shared" si="10"/>
        <v>0x158</v>
      </c>
      <c r="C346" s="39" t="s">
        <v>303</v>
      </c>
      <c r="D346" s="4" t="s">
        <v>194</v>
      </c>
      <c r="E346" s="4"/>
      <c r="F346" s="16" t="s">
        <v>288</v>
      </c>
      <c r="G346" s="14" t="s">
        <v>734</v>
      </c>
      <c r="H346" s="1" t="s">
        <v>257</v>
      </c>
      <c r="I346" s="14" t="str">
        <f t="shared" si="11"/>
        <v>-</v>
      </c>
      <c r="J346" s="1" t="s">
        <v>233</v>
      </c>
    </row>
    <row r="347" spans="1:10" ht="18" customHeight="1" x14ac:dyDescent="0.2">
      <c r="A347" s="1">
        <v>345</v>
      </c>
      <c r="B347" s="14" t="str">
        <f t="shared" si="10"/>
        <v>0x159</v>
      </c>
      <c r="C347" s="39" t="s">
        <v>303</v>
      </c>
      <c r="D347" s="4" t="s">
        <v>194</v>
      </c>
      <c r="E347" s="4"/>
      <c r="F347" s="14" t="s">
        <v>194</v>
      </c>
      <c r="G347" s="14" t="s">
        <v>734</v>
      </c>
      <c r="H347" s="1"/>
      <c r="I347" s="14" t="str">
        <f t="shared" si="11"/>
        <v>-</v>
      </c>
      <c r="J347" s="1" t="s">
        <v>233</v>
      </c>
    </row>
    <row r="348" spans="1:10" ht="18" customHeight="1" x14ac:dyDescent="0.2">
      <c r="A348" s="1">
        <v>346</v>
      </c>
      <c r="B348" s="14" t="str">
        <f t="shared" si="10"/>
        <v>0x15A</v>
      </c>
      <c r="C348" s="39" t="s">
        <v>303</v>
      </c>
      <c r="D348" s="4" t="s">
        <v>194</v>
      </c>
      <c r="E348" s="4"/>
      <c r="F348" s="14" t="s">
        <v>194</v>
      </c>
      <c r="G348" s="14" t="s">
        <v>734</v>
      </c>
      <c r="H348" s="1"/>
      <c r="I348" s="14" t="str">
        <f t="shared" si="11"/>
        <v>-</v>
      </c>
      <c r="J348" s="1" t="s">
        <v>233</v>
      </c>
    </row>
    <row r="349" spans="1:10" ht="18" customHeight="1" x14ac:dyDescent="0.2">
      <c r="A349" s="1">
        <v>347</v>
      </c>
      <c r="B349" s="14" t="str">
        <f t="shared" si="10"/>
        <v>0x15B</v>
      </c>
      <c r="C349" s="39" t="s">
        <v>303</v>
      </c>
      <c r="D349" s="4" t="s">
        <v>194</v>
      </c>
      <c r="E349" s="4"/>
      <c r="F349" s="14" t="s">
        <v>194</v>
      </c>
      <c r="G349" s="14" t="s">
        <v>734</v>
      </c>
      <c r="H349" s="1"/>
      <c r="I349" s="14" t="str">
        <f t="shared" si="11"/>
        <v>-</v>
      </c>
      <c r="J349" s="1" t="s">
        <v>233</v>
      </c>
    </row>
    <row r="350" spans="1:10" ht="18" customHeight="1" x14ac:dyDescent="0.2">
      <c r="A350" s="1">
        <v>348</v>
      </c>
      <c r="B350" s="14" t="str">
        <f t="shared" si="10"/>
        <v>0x15C</v>
      </c>
      <c r="C350" s="39" t="s">
        <v>303</v>
      </c>
      <c r="D350" s="4" t="s">
        <v>194</v>
      </c>
      <c r="E350" s="4"/>
      <c r="F350" s="14" t="s">
        <v>194</v>
      </c>
      <c r="G350" s="14" t="s">
        <v>734</v>
      </c>
      <c r="H350" s="1"/>
      <c r="I350" s="14" t="str">
        <f t="shared" si="11"/>
        <v>-</v>
      </c>
      <c r="J350" s="1" t="s">
        <v>233</v>
      </c>
    </row>
    <row r="351" spans="1:10" ht="18" customHeight="1" x14ac:dyDescent="0.2">
      <c r="A351" s="1">
        <v>349</v>
      </c>
      <c r="B351" s="14" t="str">
        <f t="shared" si="10"/>
        <v>0x15D</v>
      </c>
      <c r="C351" s="39" t="s">
        <v>303</v>
      </c>
      <c r="D351" s="4" t="s">
        <v>194</v>
      </c>
      <c r="E351" s="4"/>
      <c r="F351" s="14" t="s">
        <v>194</v>
      </c>
      <c r="G351" s="14" t="s">
        <v>734</v>
      </c>
      <c r="H351" s="1"/>
      <c r="I351" s="14" t="str">
        <f t="shared" si="11"/>
        <v>-</v>
      </c>
      <c r="J351" s="1" t="s">
        <v>233</v>
      </c>
    </row>
    <row r="352" spans="1:10" ht="18" customHeight="1" x14ac:dyDescent="0.2">
      <c r="A352" s="1">
        <v>350</v>
      </c>
      <c r="B352" s="14" t="str">
        <f t="shared" si="10"/>
        <v>0x15E</v>
      </c>
      <c r="C352" s="39" t="s">
        <v>303</v>
      </c>
      <c r="D352" s="4" t="s">
        <v>194</v>
      </c>
      <c r="E352" s="4"/>
      <c r="F352" s="14" t="s">
        <v>194</v>
      </c>
      <c r="G352" s="14" t="s">
        <v>734</v>
      </c>
      <c r="H352" s="1"/>
      <c r="I352" s="14" t="str">
        <f t="shared" si="11"/>
        <v>-</v>
      </c>
      <c r="J352" s="1" t="s">
        <v>233</v>
      </c>
    </row>
    <row r="353" spans="1:10" ht="18" customHeight="1" x14ac:dyDescent="0.2">
      <c r="A353" s="1">
        <v>351</v>
      </c>
      <c r="B353" s="14" t="str">
        <f t="shared" si="10"/>
        <v>0x15F</v>
      </c>
      <c r="C353" s="39" t="s">
        <v>303</v>
      </c>
      <c r="D353" s="4" t="s">
        <v>194</v>
      </c>
      <c r="E353" s="4"/>
      <c r="F353" s="14" t="s">
        <v>194</v>
      </c>
      <c r="G353" s="14" t="s">
        <v>734</v>
      </c>
      <c r="H353" s="1"/>
      <c r="I353" s="14" t="str">
        <f t="shared" si="11"/>
        <v>-</v>
      </c>
      <c r="J353" s="1" t="s">
        <v>233</v>
      </c>
    </row>
    <row r="354" spans="1:10" ht="18" customHeight="1" x14ac:dyDescent="0.2">
      <c r="A354" s="1">
        <v>352</v>
      </c>
      <c r="B354" s="14" t="str">
        <f t="shared" si="10"/>
        <v>0x160</v>
      </c>
      <c r="C354" s="39" t="s">
        <v>303</v>
      </c>
      <c r="D354" s="4" t="s">
        <v>194</v>
      </c>
      <c r="E354" s="4"/>
      <c r="F354" s="14" t="s">
        <v>194</v>
      </c>
      <c r="G354" s="14" t="s">
        <v>734</v>
      </c>
      <c r="H354" s="1"/>
      <c r="I354" s="14" t="str">
        <f t="shared" si="11"/>
        <v>-</v>
      </c>
      <c r="J354" s="1" t="s">
        <v>233</v>
      </c>
    </row>
    <row r="355" spans="1:10" ht="18" customHeight="1" x14ac:dyDescent="0.2">
      <c r="A355" s="1">
        <v>353</v>
      </c>
      <c r="B355" s="14" t="str">
        <f t="shared" si="10"/>
        <v>0x161</v>
      </c>
      <c r="C355" s="39" t="s">
        <v>303</v>
      </c>
      <c r="D355" s="4" t="s">
        <v>194</v>
      </c>
      <c r="E355" s="4"/>
      <c r="F355" s="14" t="s">
        <v>194</v>
      </c>
      <c r="G355" s="14" t="s">
        <v>734</v>
      </c>
      <c r="H355" s="1"/>
      <c r="I355" s="14" t="str">
        <f t="shared" si="11"/>
        <v>-</v>
      </c>
      <c r="J355" s="1" t="s">
        <v>233</v>
      </c>
    </row>
    <row r="356" spans="1:10" ht="18" customHeight="1" x14ac:dyDescent="0.2">
      <c r="A356" s="1">
        <v>354</v>
      </c>
      <c r="B356" s="14" t="str">
        <f t="shared" si="10"/>
        <v>0x162</v>
      </c>
      <c r="C356" s="39" t="s">
        <v>303</v>
      </c>
      <c r="D356" s="4" t="s">
        <v>194</v>
      </c>
      <c r="E356" s="4"/>
      <c r="F356" s="14" t="s">
        <v>194</v>
      </c>
      <c r="G356" s="14" t="s">
        <v>734</v>
      </c>
      <c r="H356" s="1"/>
      <c r="I356" s="14" t="str">
        <f t="shared" si="11"/>
        <v>-</v>
      </c>
      <c r="J356" s="1" t="s">
        <v>233</v>
      </c>
    </row>
    <row r="357" spans="1:10" ht="18" customHeight="1" x14ac:dyDescent="0.2">
      <c r="A357" s="1">
        <v>355</v>
      </c>
      <c r="B357" s="14" t="str">
        <f t="shared" si="10"/>
        <v>0x163</v>
      </c>
      <c r="C357" s="39" t="s">
        <v>303</v>
      </c>
      <c r="D357" s="4" t="s">
        <v>194</v>
      </c>
      <c r="E357" s="4"/>
      <c r="F357" s="14" t="s">
        <v>194</v>
      </c>
      <c r="G357" s="14" t="s">
        <v>734</v>
      </c>
      <c r="H357" s="1"/>
      <c r="I357" s="14" t="str">
        <f t="shared" si="11"/>
        <v>-</v>
      </c>
      <c r="J357" s="1" t="s">
        <v>233</v>
      </c>
    </row>
    <row r="358" spans="1:10" ht="18" customHeight="1" x14ac:dyDescent="0.2">
      <c r="A358" s="1">
        <v>356</v>
      </c>
      <c r="B358" s="14" t="str">
        <f t="shared" si="10"/>
        <v>0x164</v>
      </c>
      <c r="C358" s="39" t="s">
        <v>303</v>
      </c>
      <c r="D358" s="4" t="s">
        <v>194</v>
      </c>
      <c r="E358" s="4"/>
      <c r="F358" s="14" t="s">
        <v>194</v>
      </c>
      <c r="G358" s="14" t="s">
        <v>734</v>
      </c>
      <c r="H358" s="1"/>
      <c r="I358" s="14" t="str">
        <f t="shared" si="11"/>
        <v>-</v>
      </c>
      <c r="J358" s="1" t="s">
        <v>233</v>
      </c>
    </row>
    <row r="359" spans="1:10" ht="18" customHeight="1" x14ac:dyDescent="0.2">
      <c r="A359" s="1">
        <v>357</v>
      </c>
      <c r="B359" s="14" t="str">
        <f t="shared" si="10"/>
        <v>0x165</v>
      </c>
      <c r="C359" s="39" t="s">
        <v>303</v>
      </c>
      <c r="D359" s="4" t="s">
        <v>194</v>
      </c>
      <c r="E359" s="4"/>
      <c r="F359" s="14" t="s">
        <v>194</v>
      </c>
      <c r="G359" s="14" t="s">
        <v>734</v>
      </c>
      <c r="H359" s="1"/>
      <c r="I359" s="14" t="str">
        <f t="shared" si="11"/>
        <v>-</v>
      </c>
      <c r="J359" s="1" t="s">
        <v>233</v>
      </c>
    </row>
    <row r="360" spans="1:10" ht="18" customHeight="1" x14ac:dyDescent="0.2">
      <c r="A360" s="1">
        <v>358</v>
      </c>
      <c r="B360" s="14" t="str">
        <f t="shared" si="10"/>
        <v>0x166</v>
      </c>
      <c r="C360" s="39" t="s">
        <v>303</v>
      </c>
      <c r="D360" s="4" t="s">
        <v>194</v>
      </c>
      <c r="E360" s="4"/>
      <c r="F360" s="14" t="s">
        <v>194</v>
      </c>
      <c r="G360" s="14" t="s">
        <v>734</v>
      </c>
      <c r="H360" s="1"/>
      <c r="I360" s="14" t="str">
        <f t="shared" si="11"/>
        <v>-</v>
      </c>
      <c r="J360" s="1" t="s">
        <v>233</v>
      </c>
    </row>
    <row r="361" spans="1:10" ht="18" customHeight="1" x14ac:dyDescent="0.2">
      <c r="A361" s="1">
        <v>359</v>
      </c>
      <c r="B361" s="14" t="str">
        <f t="shared" si="10"/>
        <v>0x167</v>
      </c>
      <c r="C361" s="39" t="s">
        <v>303</v>
      </c>
      <c r="D361" s="4" t="s">
        <v>194</v>
      </c>
      <c r="E361" s="4"/>
      <c r="F361" s="14" t="s">
        <v>194</v>
      </c>
      <c r="G361" s="14" t="s">
        <v>734</v>
      </c>
      <c r="H361" s="1"/>
      <c r="I361" s="14" t="str">
        <f t="shared" si="11"/>
        <v>-</v>
      </c>
      <c r="J361" s="1" t="s">
        <v>233</v>
      </c>
    </row>
    <row r="362" spans="1:10" ht="18" customHeight="1" x14ac:dyDescent="0.2">
      <c r="A362" s="1">
        <v>360</v>
      </c>
      <c r="B362" s="14" t="str">
        <f t="shared" si="10"/>
        <v>0x168</v>
      </c>
      <c r="C362" s="39" t="s">
        <v>303</v>
      </c>
      <c r="D362" s="4" t="s">
        <v>194</v>
      </c>
      <c r="E362" s="4"/>
      <c r="F362" s="14" t="s">
        <v>194</v>
      </c>
      <c r="G362" s="14" t="s">
        <v>734</v>
      </c>
      <c r="H362" s="1"/>
      <c r="I362" s="14" t="str">
        <f t="shared" si="11"/>
        <v>-</v>
      </c>
      <c r="J362" s="1" t="s">
        <v>233</v>
      </c>
    </row>
    <row r="363" spans="1:10" ht="18" customHeight="1" x14ac:dyDescent="0.2">
      <c r="A363" s="1">
        <v>361</v>
      </c>
      <c r="B363" s="14" t="str">
        <f t="shared" si="10"/>
        <v>0x169</v>
      </c>
      <c r="C363" s="39" t="s">
        <v>303</v>
      </c>
      <c r="D363" s="4" t="s">
        <v>194</v>
      </c>
      <c r="E363" s="4"/>
      <c r="F363" s="14" t="s">
        <v>194</v>
      </c>
      <c r="G363" s="14" t="s">
        <v>734</v>
      </c>
      <c r="H363" s="1"/>
      <c r="I363" s="14" t="str">
        <f t="shared" si="11"/>
        <v>-</v>
      </c>
      <c r="J363" s="1" t="s">
        <v>233</v>
      </c>
    </row>
    <row r="364" spans="1:10" ht="18" customHeight="1" x14ac:dyDescent="0.2">
      <c r="A364" s="1">
        <v>362</v>
      </c>
      <c r="B364" s="14" t="str">
        <f t="shared" si="10"/>
        <v>0x16A</v>
      </c>
      <c r="C364" s="39" t="s">
        <v>303</v>
      </c>
      <c r="D364" s="4" t="s">
        <v>194</v>
      </c>
      <c r="E364" s="4"/>
      <c r="F364" s="14" t="s">
        <v>194</v>
      </c>
      <c r="G364" s="14" t="s">
        <v>734</v>
      </c>
      <c r="H364" s="1"/>
      <c r="I364" s="14" t="str">
        <f t="shared" si="11"/>
        <v>-</v>
      </c>
      <c r="J364" s="1" t="s">
        <v>233</v>
      </c>
    </row>
    <row r="365" spans="1:10" ht="18" customHeight="1" x14ac:dyDescent="0.2">
      <c r="A365" s="1">
        <v>363</v>
      </c>
      <c r="B365" s="14" t="str">
        <f t="shared" si="10"/>
        <v>0x16B</v>
      </c>
      <c r="C365" s="39" t="s">
        <v>303</v>
      </c>
      <c r="D365" s="4" t="s">
        <v>194</v>
      </c>
      <c r="E365" s="4"/>
      <c r="F365" s="14" t="s">
        <v>194</v>
      </c>
      <c r="G365" s="14" t="s">
        <v>734</v>
      </c>
      <c r="H365" s="1"/>
      <c r="I365" s="14" t="str">
        <f t="shared" si="11"/>
        <v>-</v>
      </c>
      <c r="J365" s="1" t="s">
        <v>233</v>
      </c>
    </row>
    <row r="366" spans="1:10" ht="18" customHeight="1" x14ac:dyDescent="0.2">
      <c r="A366" s="1">
        <v>364</v>
      </c>
      <c r="B366" s="14" t="str">
        <f t="shared" si="10"/>
        <v>0x16C</v>
      </c>
      <c r="C366" s="39" t="s">
        <v>303</v>
      </c>
      <c r="D366" s="4" t="s">
        <v>194</v>
      </c>
      <c r="E366" s="4"/>
      <c r="F366" s="14" t="s">
        <v>194</v>
      </c>
      <c r="G366" s="14" t="s">
        <v>734</v>
      </c>
      <c r="H366" s="1"/>
      <c r="I366" s="14" t="str">
        <f t="shared" si="11"/>
        <v>-</v>
      </c>
      <c r="J366" s="1" t="s">
        <v>233</v>
      </c>
    </row>
    <row r="367" spans="1:10" ht="18" customHeight="1" x14ac:dyDescent="0.2">
      <c r="A367" s="1">
        <v>365</v>
      </c>
      <c r="B367" s="14" t="str">
        <f t="shared" si="10"/>
        <v>0x16D</v>
      </c>
      <c r="C367" s="39" t="s">
        <v>303</v>
      </c>
      <c r="D367" s="4" t="s">
        <v>194</v>
      </c>
      <c r="E367" s="4"/>
      <c r="F367" s="14" t="s">
        <v>194</v>
      </c>
      <c r="G367" s="14" t="s">
        <v>734</v>
      </c>
      <c r="H367" s="1"/>
      <c r="I367" s="14" t="str">
        <f t="shared" si="11"/>
        <v>-</v>
      </c>
      <c r="J367" s="1" t="s">
        <v>233</v>
      </c>
    </row>
    <row r="368" spans="1:10" ht="18" customHeight="1" x14ac:dyDescent="0.2">
      <c r="A368" s="1">
        <v>366</v>
      </c>
      <c r="B368" s="14" t="str">
        <f t="shared" si="10"/>
        <v>0x16E</v>
      </c>
      <c r="C368" s="39" t="s">
        <v>303</v>
      </c>
      <c r="D368" s="4" t="s">
        <v>194</v>
      </c>
      <c r="E368" s="4"/>
      <c r="F368" s="14" t="s">
        <v>194</v>
      </c>
      <c r="G368" s="14" t="s">
        <v>734</v>
      </c>
      <c r="H368" s="1"/>
      <c r="I368" s="14" t="str">
        <f t="shared" si="11"/>
        <v>-</v>
      </c>
      <c r="J368" s="1" t="s">
        <v>233</v>
      </c>
    </row>
    <row r="369" spans="1:10" ht="18" customHeight="1" x14ac:dyDescent="0.2">
      <c r="A369" s="1">
        <v>367</v>
      </c>
      <c r="B369" s="14" t="str">
        <f t="shared" si="10"/>
        <v>0x16F</v>
      </c>
      <c r="C369" s="39" t="s">
        <v>303</v>
      </c>
      <c r="D369" s="4" t="s">
        <v>194</v>
      </c>
      <c r="E369" s="4"/>
      <c r="F369" s="14" t="s">
        <v>194</v>
      </c>
      <c r="G369" s="14" t="s">
        <v>734</v>
      </c>
      <c r="H369" s="1"/>
      <c r="I369" s="14" t="str">
        <f t="shared" si="11"/>
        <v>-</v>
      </c>
      <c r="J369" s="1" t="s">
        <v>233</v>
      </c>
    </row>
    <row r="370" spans="1:10" ht="18" customHeight="1" x14ac:dyDescent="0.2">
      <c r="A370" s="1">
        <v>368</v>
      </c>
      <c r="B370" s="14" t="str">
        <f t="shared" si="10"/>
        <v>0x170</v>
      </c>
      <c r="C370" s="39" t="s">
        <v>303</v>
      </c>
      <c r="D370" s="4" t="s">
        <v>194</v>
      </c>
      <c r="E370" s="4"/>
      <c r="F370" s="14" t="s">
        <v>194</v>
      </c>
      <c r="G370" s="14" t="s">
        <v>734</v>
      </c>
      <c r="H370" s="1"/>
      <c r="I370" s="14" t="str">
        <f t="shared" si="11"/>
        <v>-</v>
      </c>
      <c r="J370" s="1" t="s">
        <v>233</v>
      </c>
    </row>
    <row r="371" spans="1:10" ht="18" customHeight="1" x14ac:dyDescent="0.2">
      <c r="A371" s="1">
        <v>369</v>
      </c>
      <c r="B371" s="14" t="str">
        <f t="shared" si="10"/>
        <v>0x171</v>
      </c>
      <c r="C371" s="39" t="s">
        <v>303</v>
      </c>
      <c r="D371" s="4" t="s">
        <v>194</v>
      </c>
      <c r="E371" s="4"/>
      <c r="F371" s="14" t="s">
        <v>194</v>
      </c>
      <c r="G371" s="14" t="s">
        <v>734</v>
      </c>
      <c r="H371" s="1"/>
      <c r="I371" s="14" t="str">
        <f t="shared" si="11"/>
        <v>-</v>
      </c>
      <c r="J371" s="1" t="s">
        <v>233</v>
      </c>
    </row>
    <row r="372" spans="1:10" ht="18" customHeight="1" x14ac:dyDescent="0.2">
      <c r="A372" s="1">
        <v>370</v>
      </c>
      <c r="B372" s="14" t="str">
        <f t="shared" si="10"/>
        <v>0x172</v>
      </c>
      <c r="C372" s="39" t="s">
        <v>303</v>
      </c>
      <c r="D372" s="4" t="s">
        <v>194</v>
      </c>
      <c r="E372" s="4"/>
      <c r="F372" s="14" t="s">
        <v>194</v>
      </c>
      <c r="G372" s="14" t="s">
        <v>734</v>
      </c>
      <c r="H372" s="1"/>
      <c r="I372" s="14" t="str">
        <f t="shared" si="11"/>
        <v>-</v>
      </c>
      <c r="J372" s="1" t="s">
        <v>233</v>
      </c>
    </row>
    <row r="373" spans="1:10" ht="18" customHeight="1" x14ac:dyDescent="0.2">
      <c r="A373" s="1">
        <v>371</v>
      </c>
      <c r="B373" s="14" t="str">
        <f t="shared" si="10"/>
        <v>0x173</v>
      </c>
      <c r="C373" s="39" t="s">
        <v>303</v>
      </c>
      <c r="D373" s="4" t="s">
        <v>194</v>
      </c>
      <c r="E373" s="4"/>
      <c r="F373" s="14" t="s">
        <v>194</v>
      </c>
      <c r="G373" s="14" t="s">
        <v>734</v>
      </c>
      <c r="H373" s="1"/>
      <c r="I373" s="14" t="str">
        <f t="shared" si="11"/>
        <v>-</v>
      </c>
      <c r="J373" s="1" t="s">
        <v>233</v>
      </c>
    </row>
    <row r="374" spans="1:10" ht="18" customHeight="1" x14ac:dyDescent="0.2">
      <c r="A374" s="1">
        <v>372</v>
      </c>
      <c r="B374" s="14" t="str">
        <f t="shared" si="10"/>
        <v>0x174</v>
      </c>
      <c r="C374" s="39" t="s">
        <v>303</v>
      </c>
      <c r="D374" s="4" t="s">
        <v>194</v>
      </c>
      <c r="E374" s="4"/>
      <c r="F374" s="14" t="s">
        <v>194</v>
      </c>
      <c r="G374" s="14" t="s">
        <v>734</v>
      </c>
      <c r="H374" s="1"/>
      <c r="I374" s="14" t="str">
        <f t="shared" si="11"/>
        <v>-</v>
      </c>
      <c r="J374" s="1" t="s">
        <v>233</v>
      </c>
    </row>
    <row r="375" spans="1:10" ht="18" customHeight="1" x14ac:dyDescent="0.2">
      <c r="A375" s="1">
        <v>373</v>
      </c>
      <c r="B375" s="14" t="str">
        <f t="shared" si="10"/>
        <v>0x175</v>
      </c>
      <c r="C375" s="39" t="s">
        <v>303</v>
      </c>
      <c r="D375" s="4" t="s">
        <v>194</v>
      </c>
      <c r="E375" s="4"/>
      <c r="F375" s="14" t="s">
        <v>194</v>
      </c>
      <c r="G375" s="14" t="s">
        <v>734</v>
      </c>
      <c r="H375" s="1"/>
      <c r="I375" s="14" t="str">
        <f t="shared" si="11"/>
        <v>-</v>
      </c>
      <c r="J375" s="1" t="s">
        <v>233</v>
      </c>
    </row>
    <row r="376" spans="1:10" ht="18" customHeight="1" x14ac:dyDescent="0.2">
      <c r="A376" s="1">
        <v>374</v>
      </c>
      <c r="B376" s="14" t="str">
        <f t="shared" si="10"/>
        <v>0x176</v>
      </c>
      <c r="C376" s="39" t="s">
        <v>303</v>
      </c>
      <c r="D376" s="4" t="s">
        <v>194</v>
      </c>
      <c r="E376" s="4"/>
      <c r="F376" s="14" t="s">
        <v>194</v>
      </c>
      <c r="G376" s="14" t="s">
        <v>734</v>
      </c>
      <c r="H376" s="1"/>
      <c r="I376" s="14" t="str">
        <f t="shared" si="11"/>
        <v>-</v>
      </c>
      <c r="J376" s="1" t="s">
        <v>233</v>
      </c>
    </row>
    <row r="377" spans="1:10" ht="18" customHeight="1" x14ac:dyDescent="0.2">
      <c r="A377" s="1">
        <v>375</v>
      </c>
      <c r="B377" s="14" t="str">
        <f t="shared" si="10"/>
        <v>0x177</v>
      </c>
      <c r="C377" s="39" t="s">
        <v>303</v>
      </c>
      <c r="D377" s="4" t="s">
        <v>194</v>
      </c>
      <c r="E377" s="4"/>
      <c r="F377" s="14" t="s">
        <v>194</v>
      </c>
      <c r="G377" s="14" t="s">
        <v>734</v>
      </c>
      <c r="H377" s="1"/>
      <c r="I377" s="14" t="str">
        <f t="shared" si="11"/>
        <v>-</v>
      </c>
      <c r="J377" s="1" t="s">
        <v>233</v>
      </c>
    </row>
    <row r="378" spans="1:10" ht="18" customHeight="1" x14ac:dyDescent="0.2">
      <c r="A378" s="1">
        <v>376</v>
      </c>
      <c r="B378" s="14" t="str">
        <f t="shared" si="10"/>
        <v>0x178</v>
      </c>
      <c r="C378" s="39" t="s">
        <v>303</v>
      </c>
      <c r="D378" s="4" t="s">
        <v>194</v>
      </c>
      <c r="E378" s="4"/>
      <c r="F378" s="14" t="s">
        <v>194</v>
      </c>
      <c r="G378" s="14" t="s">
        <v>734</v>
      </c>
      <c r="H378" s="1"/>
      <c r="I378" s="14" t="str">
        <f t="shared" si="11"/>
        <v>-</v>
      </c>
      <c r="J378" s="1" t="s">
        <v>233</v>
      </c>
    </row>
    <row r="379" spans="1:10" ht="18" customHeight="1" x14ac:dyDescent="0.2">
      <c r="A379" s="1">
        <v>377</v>
      </c>
      <c r="B379" s="14" t="str">
        <f t="shared" si="10"/>
        <v>0x179</v>
      </c>
      <c r="C379" s="39" t="s">
        <v>303</v>
      </c>
      <c r="D379" s="4" t="s">
        <v>194</v>
      </c>
      <c r="E379" s="4"/>
      <c r="F379" s="14" t="s">
        <v>194</v>
      </c>
      <c r="G379" s="14" t="s">
        <v>734</v>
      </c>
      <c r="H379" s="1"/>
      <c r="I379" s="14" t="str">
        <f t="shared" si="11"/>
        <v>-</v>
      </c>
      <c r="J379" s="1" t="s">
        <v>233</v>
      </c>
    </row>
    <row r="380" spans="1:10" ht="18" customHeight="1" x14ac:dyDescent="0.2">
      <c r="A380" s="1">
        <v>378</v>
      </c>
      <c r="B380" s="14" t="str">
        <f t="shared" si="10"/>
        <v>0x17A</v>
      </c>
      <c r="C380" s="39" t="s">
        <v>303</v>
      </c>
      <c r="D380" s="4" t="s">
        <v>194</v>
      </c>
      <c r="E380" s="4"/>
      <c r="F380" s="14" t="s">
        <v>194</v>
      </c>
      <c r="G380" s="14" t="s">
        <v>734</v>
      </c>
      <c r="H380" s="1"/>
      <c r="I380" s="14" t="str">
        <f t="shared" si="11"/>
        <v>-</v>
      </c>
      <c r="J380" s="1" t="s">
        <v>233</v>
      </c>
    </row>
    <row r="381" spans="1:10" ht="18" customHeight="1" x14ac:dyDescent="0.2">
      <c r="A381" s="1">
        <v>379</v>
      </c>
      <c r="B381" s="14" t="str">
        <f t="shared" si="10"/>
        <v>0x17B</v>
      </c>
      <c r="C381" s="39" t="s">
        <v>303</v>
      </c>
      <c r="D381" s="4" t="s">
        <v>194</v>
      </c>
      <c r="E381" s="4"/>
      <c r="F381" s="14" t="s">
        <v>194</v>
      </c>
      <c r="G381" s="14" t="s">
        <v>734</v>
      </c>
      <c r="H381" s="1"/>
      <c r="I381" s="14" t="str">
        <f t="shared" si="11"/>
        <v>-</v>
      </c>
      <c r="J381" s="1" t="s">
        <v>233</v>
      </c>
    </row>
    <row r="382" spans="1:10" ht="18" customHeight="1" x14ac:dyDescent="0.2">
      <c r="A382" s="1">
        <v>380</v>
      </c>
      <c r="B382" s="14" t="str">
        <f t="shared" si="10"/>
        <v>0x17C</v>
      </c>
      <c r="C382" s="39" t="s">
        <v>303</v>
      </c>
      <c r="D382" s="4" t="s">
        <v>194</v>
      </c>
      <c r="E382" s="4"/>
      <c r="F382" s="14" t="s">
        <v>194</v>
      </c>
      <c r="G382" s="14" t="s">
        <v>734</v>
      </c>
      <c r="H382" s="1"/>
      <c r="I382" s="14" t="str">
        <f t="shared" si="11"/>
        <v>-</v>
      </c>
      <c r="J382" s="1" t="s">
        <v>233</v>
      </c>
    </row>
    <row r="383" spans="1:10" ht="18" customHeight="1" x14ac:dyDescent="0.2">
      <c r="A383" s="1">
        <v>381</v>
      </c>
      <c r="B383" s="14" t="str">
        <f t="shared" si="10"/>
        <v>0x17D</v>
      </c>
      <c r="C383" s="39" t="s">
        <v>303</v>
      </c>
      <c r="D383" s="4" t="s">
        <v>194</v>
      </c>
      <c r="E383" s="4"/>
      <c r="F383" s="14" t="s">
        <v>194</v>
      </c>
      <c r="G383" s="14" t="s">
        <v>734</v>
      </c>
      <c r="H383" s="1"/>
      <c r="I383" s="14" t="str">
        <f t="shared" si="11"/>
        <v>-</v>
      </c>
      <c r="J383" s="1" t="s">
        <v>233</v>
      </c>
    </row>
    <row r="384" spans="1:10" ht="18" customHeight="1" x14ac:dyDescent="0.2">
      <c r="A384" s="1">
        <v>382</v>
      </c>
      <c r="B384" s="14" t="str">
        <f t="shared" si="10"/>
        <v>0x17E</v>
      </c>
      <c r="C384" s="39" t="s">
        <v>303</v>
      </c>
      <c r="D384" s="4" t="s">
        <v>194</v>
      </c>
      <c r="E384" s="4"/>
      <c r="F384" s="14" t="s">
        <v>194</v>
      </c>
      <c r="G384" s="14" t="s">
        <v>734</v>
      </c>
      <c r="H384" s="1"/>
      <c r="I384" s="14" t="str">
        <f t="shared" si="11"/>
        <v>-</v>
      </c>
      <c r="J384" s="1" t="s">
        <v>233</v>
      </c>
    </row>
    <row r="385" spans="1:10" ht="18" customHeight="1" x14ac:dyDescent="0.2">
      <c r="A385" s="1">
        <v>383</v>
      </c>
      <c r="B385" s="14" t="str">
        <f t="shared" si="10"/>
        <v>0x17F</v>
      </c>
      <c r="C385" s="39" t="s">
        <v>303</v>
      </c>
      <c r="D385" s="4" t="s">
        <v>194</v>
      </c>
      <c r="E385" s="4"/>
      <c r="F385" s="14" t="s">
        <v>194</v>
      </c>
      <c r="G385" s="14" t="s">
        <v>734</v>
      </c>
      <c r="H385" s="1"/>
      <c r="I385" s="14" t="str">
        <f t="shared" si="11"/>
        <v>-</v>
      </c>
      <c r="J385" s="1" t="s">
        <v>233</v>
      </c>
    </row>
    <row r="386" spans="1:10" ht="18" customHeight="1" x14ac:dyDescent="0.2">
      <c r="A386" s="1">
        <v>384</v>
      </c>
      <c r="B386" s="14" t="str">
        <f t="shared" ref="B386:B449" si="12">"0x"&amp;DEC2HEX(A386,3)</f>
        <v>0x180</v>
      </c>
      <c r="C386" s="39" t="s">
        <v>303</v>
      </c>
      <c r="D386" s="4" t="s">
        <v>194</v>
      </c>
      <c r="E386" s="4"/>
      <c r="F386" s="14" t="s">
        <v>194</v>
      </c>
      <c r="G386" s="14" t="s">
        <v>734</v>
      </c>
      <c r="H386" s="1"/>
      <c r="I386" s="14" t="str">
        <f t="shared" si="11"/>
        <v>-</v>
      </c>
      <c r="J386" s="1" t="s">
        <v>233</v>
      </c>
    </row>
    <row r="387" spans="1:10" ht="18" customHeight="1" x14ac:dyDescent="0.2">
      <c r="A387" s="1">
        <v>385</v>
      </c>
      <c r="B387" s="14" t="str">
        <f t="shared" si="12"/>
        <v>0x181</v>
      </c>
      <c r="C387" s="39" t="s">
        <v>303</v>
      </c>
      <c r="D387" s="4" t="s">
        <v>194</v>
      </c>
      <c r="E387" s="4"/>
      <c r="F387" s="14" t="s">
        <v>194</v>
      </c>
      <c r="G387" s="14" t="s">
        <v>734</v>
      </c>
      <c r="H387" s="1"/>
      <c r="I387" s="14" t="str">
        <f t="shared" ref="I387:I450" si="13">IF(D387&lt;&gt;"",IF(B387=D387,"相同","不相同"),"-")</f>
        <v>-</v>
      </c>
      <c r="J387" s="1" t="s">
        <v>233</v>
      </c>
    </row>
    <row r="388" spans="1:10" ht="18" customHeight="1" x14ac:dyDescent="0.2">
      <c r="A388" s="1">
        <v>386</v>
      </c>
      <c r="B388" s="14" t="str">
        <f t="shared" si="12"/>
        <v>0x182</v>
      </c>
      <c r="C388" s="39" t="s">
        <v>303</v>
      </c>
      <c r="D388" s="4" t="s">
        <v>194</v>
      </c>
      <c r="E388" s="4"/>
      <c r="F388" s="14" t="s">
        <v>194</v>
      </c>
      <c r="G388" s="14" t="s">
        <v>734</v>
      </c>
      <c r="H388" s="1"/>
      <c r="I388" s="14" t="str">
        <f t="shared" si="13"/>
        <v>-</v>
      </c>
      <c r="J388" s="1" t="s">
        <v>233</v>
      </c>
    </row>
    <row r="389" spans="1:10" ht="18" customHeight="1" x14ac:dyDescent="0.2">
      <c r="A389" s="1">
        <v>387</v>
      </c>
      <c r="B389" s="14" t="str">
        <f t="shared" si="12"/>
        <v>0x183</v>
      </c>
      <c r="C389" s="39" t="s">
        <v>303</v>
      </c>
      <c r="D389" s="4" t="s">
        <v>194</v>
      </c>
      <c r="E389" s="4"/>
      <c r="F389" s="14" t="s">
        <v>194</v>
      </c>
      <c r="G389" s="14" t="s">
        <v>734</v>
      </c>
      <c r="H389" s="1"/>
      <c r="I389" s="14" t="str">
        <f t="shared" si="13"/>
        <v>-</v>
      </c>
      <c r="J389" s="1" t="s">
        <v>233</v>
      </c>
    </row>
    <row r="390" spans="1:10" ht="18" customHeight="1" x14ac:dyDescent="0.2">
      <c r="A390" s="1">
        <v>388</v>
      </c>
      <c r="B390" s="14" t="str">
        <f t="shared" si="12"/>
        <v>0x184</v>
      </c>
      <c r="C390" s="39" t="s">
        <v>303</v>
      </c>
      <c r="D390" s="4" t="s">
        <v>194</v>
      </c>
      <c r="E390" s="4"/>
      <c r="F390" s="14" t="s">
        <v>194</v>
      </c>
      <c r="G390" s="14" t="s">
        <v>734</v>
      </c>
      <c r="H390" s="1"/>
      <c r="I390" s="14" t="str">
        <f t="shared" si="13"/>
        <v>-</v>
      </c>
      <c r="J390" s="1" t="s">
        <v>233</v>
      </c>
    </row>
    <row r="391" spans="1:10" ht="18" customHeight="1" x14ac:dyDescent="0.2">
      <c r="A391" s="1">
        <v>389</v>
      </c>
      <c r="B391" s="14" t="str">
        <f t="shared" si="12"/>
        <v>0x185</v>
      </c>
      <c r="C391" s="39" t="s">
        <v>303</v>
      </c>
      <c r="D391" s="4" t="s">
        <v>194</v>
      </c>
      <c r="E391" s="4"/>
      <c r="F391" s="14" t="s">
        <v>194</v>
      </c>
      <c r="G391" s="14" t="s">
        <v>734</v>
      </c>
      <c r="H391" s="1"/>
      <c r="I391" s="14" t="str">
        <f t="shared" si="13"/>
        <v>-</v>
      </c>
      <c r="J391" s="1" t="s">
        <v>233</v>
      </c>
    </row>
    <row r="392" spans="1:10" ht="18" customHeight="1" x14ac:dyDescent="0.2">
      <c r="A392" s="1">
        <v>390</v>
      </c>
      <c r="B392" s="14" t="str">
        <f t="shared" si="12"/>
        <v>0x186</v>
      </c>
      <c r="C392" s="39" t="s">
        <v>303</v>
      </c>
      <c r="D392" s="4" t="s">
        <v>194</v>
      </c>
      <c r="E392" s="4"/>
      <c r="F392" s="14" t="s">
        <v>194</v>
      </c>
      <c r="G392" s="14" t="s">
        <v>734</v>
      </c>
      <c r="H392" s="1"/>
      <c r="I392" s="14" t="str">
        <f t="shared" si="13"/>
        <v>-</v>
      </c>
      <c r="J392" s="1" t="s">
        <v>233</v>
      </c>
    </row>
    <row r="393" spans="1:10" ht="18" customHeight="1" x14ac:dyDescent="0.2">
      <c r="A393" s="1">
        <v>391</v>
      </c>
      <c r="B393" s="14" t="str">
        <f t="shared" si="12"/>
        <v>0x187</v>
      </c>
      <c r="C393" s="39" t="s">
        <v>303</v>
      </c>
      <c r="D393" s="4" t="s">
        <v>194</v>
      </c>
      <c r="E393" s="4"/>
      <c r="F393" s="14" t="s">
        <v>194</v>
      </c>
      <c r="G393" s="14" t="s">
        <v>734</v>
      </c>
      <c r="H393" s="1"/>
      <c r="I393" s="14" t="str">
        <f t="shared" si="13"/>
        <v>-</v>
      </c>
      <c r="J393" s="1" t="s">
        <v>233</v>
      </c>
    </row>
    <row r="394" spans="1:10" ht="18" customHeight="1" x14ac:dyDescent="0.2">
      <c r="A394" s="1">
        <v>392</v>
      </c>
      <c r="B394" s="14" t="str">
        <f t="shared" si="12"/>
        <v>0x188</v>
      </c>
      <c r="C394" s="39" t="s">
        <v>303</v>
      </c>
      <c r="D394" s="4" t="s">
        <v>194</v>
      </c>
      <c r="E394" s="4"/>
      <c r="F394" s="14" t="s">
        <v>194</v>
      </c>
      <c r="G394" s="14" t="s">
        <v>734</v>
      </c>
      <c r="H394" s="1"/>
      <c r="I394" s="14" t="str">
        <f t="shared" si="13"/>
        <v>-</v>
      </c>
      <c r="J394" s="1" t="s">
        <v>233</v>
      </c>
    </row>
    <row r="395" spans="1:10" ht="18" customHeight="1" x14ac:dyDescent="0.2">
      <c r="A395" s="1">
        <v>393</v>
      </c>
      <c r="B395" s="14" t="str">
        <f t="shared" si="12"/>
        <v>0x189</v>
      </c>
      <c r="C395" s="39" t="s">
        <v>303</v>
      </c>
      <c r="D395" s="4" t="s">
        <v>194</v>
      </c>
      <c r="E395" s="4"/>
      <c r="F395" s="14" t="s">
        <v>194</v>
      </c>
      <c r="G395" s="14" t="s">
        <v>734</v>
      </c>
      <c r="H395" s="1"/>
      <c r="I395" s="14" t="str">
        <f t="shared" si="13"/>
        <v>-</v>
      </c>
      <c r="J395" s="1" t="s">
        <v>233</v>
      </c>
    </row>
    <row r="396" spans="1:10" ht="18" customHeight="1" x14ac:dyDescent="0.2">
      <c r="A396" s="1">
        <v>394</v>
      </c>
      <c r="B396" s="14" t="str">
        <f t="shared" si="12"/>
        <v>0x18A</v>
      </c>
      <c r="C396" s="39" t="s">
        <v>303</v>
      </c>
      <c r="D396" s="4" t="s">
        <v>194</v>
      </c>
      <c r="E396" s="4"/>
      <c r="F396" s="14" t="s">
        <v>194</v>
      </c>
      <c r="G396" s="14" t="s">
        <v>734</v>
      </c>
      <c r="H396" s="1"/>
      <c r="I396" s="14" t="str">
        <f t="shared" si="13"/>
        <v>-</v>
      </c>
      <c r="J396" s="1" t="s">
        <v>233</v>
      </c>
    </row>
    <row r="397" spans="1:10" ht="18" customHeight="1" x14ac:dyDescent="0.2">
      <c r="A397" s="1">
        <v>395</v>
      </c>
      <c r="B397" s="14" t="str">
        <f t="shared" si="12"/>
        <v>0x18B</v>
      </c>
      <c r="C397" s="39" t="s">
        <v>303</v>
      </c>
      <c r="D397" s="4" t="s">
        <v>194</v>
      </c>
      <c r="E397" s="4"/>
      <c r="F397" s="14" t="s">
        <v>194</v>
      </c>
      <c r="G397" s="14" t="s">
        <v>734</v>
      </c>
      <c r="H397" s="1"/>
      <c r="I397" s="14" t="str">
        <f t="shared" si="13"/>
        <v>-</v>
      </c>
      <c r="J397" s="1" t="s">
        <v>233</v>
      </c>
    </row>
    <row r="398" spans="1:10" ht="18" customHeight="1" x14ac:dyDescent="0.2">
      <c r="A398" s="1">
        <v>396</v>
      </c>
      <c r="B398" s="14" t="str">
        <f t="shared" si="12"/>
        <v>0x18C</v>
      </c>
      <c r="C398" s="39" t="s">
        <v>303</v>
      </c>
      <c r="D398" s="4" t="s">
        <v>194</v>
      </c>
      <c r="E398" s="4"/>
      <c r="F398" s="14" t="s">
        <v>194</v>
      </c>
      <c r="G398" s="14" t="s">
        <v>734</v>
      </c>
      <c r="H398" s="1"/>
      <c r="I398" s="14" t="str">
        <f t="shared" si="13"/>
        <v>-</v>
      </c>
      <c r="J398" s="1" t="s">
        <v>233</v>
      </c>
    </row>
    <row r="399" spans="1:10" ht="18" customHeight="1" x14ac:dyDescent="0.2">
      <c r="A399" s="1">
        <v>397</v>
      </c>
      <c r="B399" s="14" t="str">
        <f t="shared" si="12"/>
        <v>0x18D</v>
      </c>
      <c r="C399" s="39" t="s">
        <v>303</v>
      </c>
      <c r="D399" s="4" t="s">
        <v>194</v>
      </c>
      <c r="E399" s="4"/>
      <c r="F399" s="14" t="s">
        <v>194</v>
      </c>
      <c r="G399" s="14" t="s">
        <v>734</v>
      </c>
      <c r="H399" s="1"/>
      <c r="I399" s="14" t="str">
        <f t="shared" si="13"/>
        <v>-</v>
      </c>
      <c r="J399" s="1" t="s">
        <v>233</v>
      </c>
    </row>
    <row r="400" spans="1:10" ht="18" customHeight="1" x14ac:dyDescent="0.2">
      <c r="A400" s="1">
        <v>398</v>
      </c>
      <c r="B400" s="14" t="str">
        <f t="shared" si="12"/>
        <v>0x18E</v>
      </c>
      <c r="C400" s="39" t="s">
        <v>303</v>
      </c>
      <c r="D400" s="4" t="s">
        <v>194</v>
      </c>
      <c r="E400" s="4"/>
      <c r="F400" s="14" t="s">
        <v>194</v>
      </c>
      <c r="G400" s="14" t="s">
        <v>734</v>
      </c>
      <c r="H400" s="1"/>
      <c r="I400" s="14" t="str">
        <f t="shared" si="13"/>
        <v>-</v>
      </c>
      <c r="J400" s="1" t="s">
        <v>233</v>
      </c>
    </row>
    <row r="401" spans="1:10" ht="18" customHeight="1" x14ac:dyDescent="0.2">
      <c r="A401" s="1">
        <v>399</v>
      </c>
      <c r="B401" s="14" t="str">
        <f t="shared" si="12"/>
        <v>0x18F</v>
      </c>
      <c r="C401" s="39" t="s">
        <v>303</v>
      </c>
      <c r="D401" s="4" t="s">
        <v>194</v>
      </c>
      <c r="E401" s="4"/>
      <c r="F401" s="14" t="s">
        <v>194</v>
      </c>
      <c r="G401" s="14" t="s">
        <v>734</v>
      </c>
      <c r="H401" s="1"/>
      <c r="I401" s="14" t="str">
        <f t="shared" si="13"/>
        <v>-</v>
      </c>
      <c r="J401" s="1" t="s">
        <v>233</v>
      </c>
    </row>
    <row r="402" spans="1:10" ht="18" customHeight="1" x14ac:dyDescent="0.2">
      <c r="A402" s="1">
        <v>400</v>
      </c>
      <c r="B402" s="14" t="str">
        <f t="shared" si="12"/>
        <v>0x190</v>
      </c>
      <c r="C402" s="39" t="s">
        <v>303</v>
      </c>
      <c r="D402" s="4" t="s">
        <v>194</v>
      </c>
      <c r="E402" s="4"/>
      <c r="F402" s="14" t="s">
        <v>194</v>
      </c>
      <c r="G402" s="14" t="s">
        <v>734</v>
      </c>
      <c r="H402" s="1"/>
      <c r="I402" s="14" t="str">
        <f t="shared" si="13"/>
        <v>-</v>
      </c>
      <c r="J402" s="1" t="s">
        <v>233</v>
      </c>
    </row>
    <row r="403" spans="1:10" ht="18" customHeight="1" x14ac:dyDescent="0.2">
      <c r="A403" s="1">
        <v>401</v>
      </c>
      <c r="B403" s="14" t="str">
        <f t="shared" si="12"/>
        <v>0x191</v>
      </c>
      <c r="C403" s="39" t="s">
        <v>303</v>
      </c>
      <c r="D403" s="4" t="s">
        <v>194</v>
      </c>
      <c r="E403" s="4"/>
      <c r="F403" s="14" t="s">
        <v>194</v>
      </c>
      <c r="G403" s="14" t="s">
        <v>734</v>
      </c>
      <c r="H403" s="1"/>
      <c r="I403" s="14" t="str">
        <f t="shared" si="13"/>
        <v>-</v>
      </c>
      <c r="J403" s="1" t="s">
        <v>233</v>
      </c>
    </row>
    <row r="404" spans="1:10" ht="18" customHeight="1" x14ac:dyDescent="0.2">
      <c r="A404" s="1">
        <v>402</v>
      </c>
      <c r="B404" s="14" t="str">
        <f t="shared" si="12"/>
        <v>0x192</v>
      </c>
      <c r="C404" s="39" t="s">
        <v>303</v>
      </c>
      <c r="D404" s="4" t="s">
        <v>194</v>
      </c>
      <c r="E404" s="4"/>
      <c r="F404" s="14" t="s">
        <v>194</v>
      </c>
      <c r="G404" s="14" t="s">
        <v>734</v>
      </c>
      <c r="H404" s="1"/>
      <c r="I404" s="14" t="str">
        <f t="shared" si="13"/>
        <v>-</v>
      </c>
      <c r="J404" s="1" t="s">
        <v>233</v>
      </c>
    </row>
    <row r="405" spans="1:10" ht="18" customHeight="1" x14ac:dyDescent="0.2">
      <c r="A405" s="1">
        <v>403</v>
      </c>
      <c r="B405" s="14" t="str">
        <f t="shared" si="12"/>
        <v>0x193</v>
      </c>
      <c r="C405" s="39" t="s">
        <v>303</v>
      </c>
      <c r="D405" s="4" t="s">
        <v>194</v>
      </c>
      <c r="E405" s="4"/>
      <c r="F405" s="14" t="s">
        <v>194</v>
      </c>
      <c r="G405" s="14" t="s">
        <v>734</v>
      </c>
      <c r="H405" s="1"/>
      <c r="I405" s="14" t="str">
        <f t="shared" si="13"/>
        <v>-</v>
      </c>
      <c r="J405" s="1" t="s">
        <v>233</v>
      </c>
    </row>
    <row r="406" spans="1:10" ht="18" customHeight="1" x14ac:dyDescent="0.2">
      <c r="A406" s="1">
        <v>404</v>
      </c>
      <c r="B406" s="14" t="str">
        <f t="shared" si="12"/>
        <v>0x194</v>
      </c>
      <c r="C406" s="39" t="s">
        <v>303</v>
      </c>
      <c r="D406" s="4" t="s">
        <v>194</v>
      </c>
      <c r="E406" s="4"/>
      <c r="F406" s="14" t="s">
        <v>194</v>
      </c>
      <c r="G406" s="14" t="s">
        <v>734</v>
      </c>
      <c r="H406" s="1"/>
      <c r="I406" s="14" t="str">
        <f t="shared" si="13"/>
        <v>-</v>
      </c>
      <c r="J406" s="1" t="s">
        <v>233</v>
      </c>
    </row>
    <row r="407" spans="1:10" ht="18" customHeight="1" x14ac:dyDescent="0.2">
      <c r="A407" s="1">
        <v>405</v>
      </c>
      <c r="B407" s="14" t="str">
        <f t="shared" si="12"/>
        <v>0x195</v>
      </c>
      <c r="C407" s="39" t="s">
        <v>303</v>
      </c>
      <c r="D407" s="4" t="s">
        <v>194</v>
      </c>
      <c r="E407" s="4"/>
      <c r="F407" s="14" t="s">
        <v>194</v>
      </c>
      <c r="G407" s="14" t="s">
        <v>734</v>
      </c>
      <c r="H407" s="1"/>
      <c r="I407" s="14" t="str">
        <f t="shared" si="13"/>
        <v>-</v>
      </c>
      <c r="J407" s="1" t="s">
        <v>233</v>
      </c>
    </row>
    <row r="408" spans="1:10" ht="18" customHeight="1" x14ac:dyDescent="0.2">
      <c r="A408" s="1">
        <v>406</v>
      </c>
      <c r="B408" s="14" t="str">
        <f t="shared" si="12"/>
        <v>0x196</v>
      </c>
      <c r="C408" s="39" t="s">
        <v>303</v>
      </c>
      <c r="D408" s="4" t="s">
        <v>194</v>
      </c>
      <c r="E408" s="4"/>
      <c r="F408" s="14" t="s">
        <v>194</v>
      </c>
      <c r="G408" s="14" t="s">
        <v>734</v>
      </c>
      <c r="H408" s="1"/>
      <c r="I408" s="14" t="str">
        <f t="shared" si="13"/>
        <v>-</v>
      </c>
      <c r="J408" s="1" t="s">
        <v>233</v>
      </c>
    </row>
    <row r="409" spans="1:10" ht="18" customHeight="1" x14ac:dyDescent="0.2">
      <c r="A409" s="1">
        <v>407</v>
      </c>
      <c r="B409" s="14" t="str">
        <f t="shared" si="12"/>
        <v>0x197</v>
      </c>
      <c r="C409" s="39" t="s">
        <v>303</v>
      </c>
      <c r="D409" s="4" t="s">
        <v>194</v>
      </c>
      <c r="E409" s="4"/>
      <c r="F409" s="14" t="s">
        <v>194</v>
      </c>
      <c r="G409" s="14" t="s">
        <v>734</v>
      </c>
      <c r="H409" s="1"/>
      <c r="I409" s="14" t="str">
        <f t="shared" si="13"/>
        <v>-</v>
      </c>
      <c r="J409" s="1" t="s">
        <v>233</v>
      </c>
    </row>
    <row r="410" spans="1:10" ht="18" customHeight="1" x14ac:dyDescent="0.2">
      <c r="A410" s="1">
        <v>408</v>
      </c>
      <c r="B410" s="14" t="str">
        <f t="shared" si="12"/>
        <v>0x198</v>
      </c>
      <c r="C410" s="39" t="s">
        <v>303</v>
      </c>
      <c r="D410" s="4" t="s">
        <v>194</v>
      </c>
      <c r="E410" s="4"/>
      <c r="F410" s="14" t="s">
        <v>194</v>
      </c>
      <c r="G410" s="14" t="s">
        <v>734</v>
      </c>
      <c r="H410" s="1"/>
      <c r="I410" s="14" t="str">
        <f t="shared" si="13"/>
        <v>-</v>
      </c>
      <c r="J410" s="1" t="s">
        <v>233</v>
      </c>
    </row>
    <row r="411" spans="1:10" ht="18" customHeight="1" x14ac:dyDescent="0.2">
      <c r="A411" s="1">
        <v>409</v>
      </c>
      <c r="B411" s="14" t="str">
        <f t="shared" si="12"/>
        <v>0x199</v>
      </c>
      <c r="C411" s="39" t="s">
        <v>303</v>
      </c>
      <c r="D411" s="4" t="s">
        <v>194</v>
      </c>
      <c r="E411" s="4"/>
      <c r="F411" s="14" t="s">
        <v>194</v>
      </c>
      <c r="G411" s="14" t="s">
        <v>734</v>
      </c>
      <c r="H411" s="1"/>
      <c r="I411" s="14" t="str">
        <f t="shared" si="13"/>
        <v>-</v>
      </c>
      <c r="J411" s="1" t="s">
        <v>233</v>
      </c>
    </row>
    <row r="412" spans="1:10" ht="18" customHeight="1" x14ac:dyDescent="0.2">
      <c r="A412" s="1">
        <v>410</v>
      </c>
      <c r="B412" s="14" t="str">
        <f t="shared" si="12"/>
        <v>0x19A</v>
      </c>
      <c r="C412" s="39" t="s">
        <v>303</v>
      </c>
      <c r="D412" s="4" t="s">
        <v>194</v>
      </c>
      <c r="E412" s="4"/>
      <c r="F412" s="14" t="s">
        <v>194</v>
      </c>
      <c r="G412" s="14" t="s">
        <v>734</v>
      </c>
      <c r="H412" s="1"/>
      <c r="I412" s="14" t="str">
        <f t="shared" si="13"/>
        <v>-</v>
      </c>
      <c r="J412" s="1" t="s">
        <v>233</v>
      </c>
    </row>
    <row r="413" spans="1:10" ht="18" customHeight="1" x14ac:dyDescent="0.2">
      <c r="A413" s="1">
        <v>411</v>
      </c>
      <c r="B413" s="14" t="str">
        <f t="shared" si="12"/>
        <v>0x19B</v>
      </c>
      <c r="C413" s="39" t="s">
        <v>303</v>
      </c>
      <c r="D413" s="4" t="s">
        <v>194</v>
      </c>
      <c r="E413" s="4"/>
      <c r="F413" s="14" t="s">
        <v>194</v>
      </c>
      <c r="G413" s="14" t="s">
        <v>734</v>
      </c>
      <c r="H413" s="1"/>
      <c r="I413" s="14" t="str">
        <f t="shared" si="13"/>
        <v>-</v>
      </c>
      <c r="J413" s="1" t="s">
        <v>233</v>
      </c>
    </row>
    <row r="414" spans="1:10" ht="18" customHeight="1" x14ac:dyDescent="0.2">
      <c r="A414" s="1">
        <v>412</v>
      </c>
      <c r="B414" s="14" t="str">
        <f t="shared" si="12"/>
        <v>0x19C</v>
      </c>
      <c r="C414" s="39" t="s">
        <v>303</v>
      </c>
      <c r="D414" s="4" t="s">
        <v>194</v>
      </c>
      <c r="E414" s="4"/>
      <c r="F414" s="14" t="s">
        <v>194</v>
      </c>
      <c r="G414" s="14" t="s">
        <v>734</v>
      </c>
      <c r="H414" s="1"/>
      <c r="I414" s="14" t="str">
        <f t="shared" si="13"/>
        <v>-</v>
      </c>
      <c r="J414" s="1" t="s">
        <v>233</v>
      </c>
    </row>
    <row r="415" spans="1:10" ht="18" customHeight="1" x14ac:dyDescent="0.2">
      <c r="A415" s="1">
        <v>413</v>
      </c>
      <c r="B415" s="14" t="str">
        <f t="shared" si="12"/>
        <v>0x19D</v>
      </c>
      <c r="C415" s="39" t="s">
        <v>303</v>
      </c>
      <c r="D415" s="4" t="s">
        <v>194</v>
      </c>
      <c r="E415" s="4"/>
      <c r="F415" s="14" t="s">
        <v>194</v>
      </c>
      <c r="G415" s="14" t="s">
        <v>734</v>
      </c>
      <c r="H415" s="1"/>
      <c r="I415" s="14" t="str">
        <f t="shared" si="13"/>
        <v>-</v>
      </c>
      <c r="J415" s="1" t="s">
        <v>233</v>
      </c>
    </row>
    <row r="416" spans="1:10" ht="18" customHeight="1" x14ac:dyDescent="0.2">
      <c r="A416" s="1">
        <v>414</v>
      </c>
      <c r="B416" s="14" t="str">
        <f t="shared" si="12"/>
        <v>0x19E</v>
      </c>
      <c r="C416" s="39" t="s">
        <v>303</v>
      </c>
      <c r="D416" s="4" t="s">
        <v>194</v>
      </c>
      <c r="E416" s="4"/>
      <c r="F416" s="14" t="s">
        <v>194</v>
      </c>
      <c r="G416" s="14" t="s">
        <v>734</v>
      </c>
      <c r="H416" s="1"/>
      <c r="I416" s="14" t="str">
        <f t="shared" si="13"/>
        <v>-</v>
      </c>
      <c r="J416" s="1" t="s">
        <v>233</v>
      </c>
    </row>
    <row r="417" spans="1:10" ht="18" customHeight="1" x14ac:dyDescent="0.2">
      <c r="A417" s="1">
        <v>415</v>
      </c>
      <c r="B417" s="14" t="str">
        <f t="shared" si="12"/>
        <v>0x19F</v>
      </c>
      <c r="C417" s="39" t="s">
        <v>303</v>
      </c>
      <c r="D417" s="4" t="s">
        <v>194</v>
      </c>
      <c r="E417" s="4"/>
      <c r="F417" s="14" t="s">
        <v>194</v>
      </c>
      <c r="G417" s="14" t="s">
        <v>734</v>
      </c>
      <c r="H417" s="1"/>
      <c r="I417" s="14" t="str">
        <f t="shared" si="13"/>
        <v>-</v>
      </c>
      <c r="J417" s="1" t="s">
        <v>233</v>
      </c>
    </row>
    <row r="418" spans="1:10" ht="18" customHeight="1" x14ac:dyDescent="0.2">
      <c r="A418" s="1">
        <v>416</v>
      </c>
      <c r="B418" s="14" t="str">
        <f t="shared" si="12"/>
        <v>0x1A0</v>
      </c>
      <c r="C418" s="39" t="s">
        <v>303</v>
      </c>
      <c r="D418" s="4" t="s">
        <v>194</v>
      </c>
      <c r="E418" s="4"/>
      <c r="F418" s="14" t="s">
        <v>194</v>
      </c>
      <c r="G418" s="14" t="s">
        <v>734</v>
      </c>
      <c r="H418" s="1"/>
      <c r="I418" s="14" t="str">
        <f t="shared" si="13"/>
        <v>-</v>
      </c>
      <c r="J418" s="1" t="s">
        <v>233</v>
      </c>
    </row>
    <row r="419" spans="1:10" ht="18" customHeight="1" x14ac:dyDescent="0.2">
      <c r="A419" s="1">
        <v>417</v>
      </c>
      <c r="B419" s="14" t="str">
        <f t="shared" si="12"/>
        <v>0x1A1</v>
      </c>
      <c r="C419" s="39" t="s">
        <v>303</v>
      </c>
      <c r="D419" s="4" t="s">
        <v>194</v>
      </c>
      <c r="E419" s="4"/>
      <c r="F419" s="14" t="s">
        <v>194</v>
      </c>
      <c r="G419" s="14" t="s">
        <v>734</v>
      </c>
      <c r="H419" s="1"/>
      <c r="I419" s="14" t="str">
        <f t="shared" si="13"/>
        <v>-</v>
      </c>
      <c r="J419" s="1" t="s">
        <v>233</v>
      </c>
    </row>
    <row r="420" spans="1:10" ht="18" customHeight="1" x14ac:dyDescent="0.2">
      <c r="A420" s="1">
        <v>418</v>
      </c>
      <c r="B420" s="14" t="str">
        <f t="shared" si="12"/>
        <v>0x1A2</v>
      </c>
      <c r="C420" s="39" t="s">
        <v>303</v>
      </c>
      <c r="D420" s="4" t="s">
        <v>194</v>
      </c>
      <c r="E420" s="4"/>
      <c r="F420" s="14" t="s">
        <v>194</v>
      </c>
      <c r="G420" s="14" t="s">
        <v>734</v>
      </c>
      <c r="H420" s="1"/>
      <c r="I420" s="14" t="str">
        <f t="shared" si="13"/>
        <v>-</v>
      </c>
      <c r="J420" s="1" t="s">
        <v>233</v>
      </c>
    </row>
    <row r="421" spans="1:10" ht="18" customHeight="1" x14ac:dyDescent="0.2">
      <c r="A421" s="1">
        <v>419</v>
      </c>
      <c r="B421" s="14" t="str">
        <f t="shared" si="12"/>
        <v>0x1A3</v>
      </c>
      <c r="C421" s="39" t="s">
        <v>303</v>
      </c>
      <c r="D421" s="4" t="s">
        <v>194</v>
      </c>
      <c r="E421" s="4"/>
      <c r="F421" s="14" t="s">
        <v>194</v>
      </c>
      <c r="G421" s="14" t="s">
        <v>734</v>
      </c>
      <c r="H421" s="1"/>
      <c r="I421" s="14" t="str">
        <f t="shared" si="13"/>
        <v>-</v>
      </c>
      <c r="J421" s="1" t="s">
        <v>233</v>
      </c>
    </row>
    <row r="422" spans="1:10" ht="18" customHeight="1" x14ac:dyDescent="0.2">
      <c r="A422" s="1">
        <v>420</v>
      </c>
      <c r="B422" s="14" t="str">
        <f t="shared" si="12"/>
        <v>0x1A4</v>
      </c>
      <c r="C422" s="39" t="s">
        <v>303</v>
      </c>
      <c r="D422" s="4" t="s">
        <v>194</v>
      </c>
      <c r="E422" s="4"/>
      <c r="F422" s="14" t="s">
        <v>194</v>
      </c>
      <c r="G422" s="14" t="s">
        <v>734</v>
      </c>
      <c r="H422" s="1"/>
      <c r="I422" s="14" t="str">
        <f t="shared" si="13"/>
        <v>-</v>
      </c>
      <c r="J422" s="1" t="s">
        <v>233</v>
      </c>
    </row>
    <row r="423" spans="1:10" ht="18" customHeight="1" x14ac:dyDescent="0.2">
      <c r="A423" s="1">
        <v>421</v>
      </c>
      <c r="B423" s="14" t="str">
        <f t="shared" si="12"/>
        <v>0x1A5</v>
      </c>
      <c r="C423" s="39" t="s">
        <v>303</v>
      </c>
      <c r="D423" s="4" t="s">
        <v>194</v>
      </c>
      <c r="E423" s="4"/>
      <c r="F423" s="14" t="s">
        <v>194</v>
      </c>
      <c r="G423" s="14" t="s">
        <v>734</v>
      </c>
      <c r="H423" s="1"/>
      <c r="I423" s="14" t="str">
        <f t="shared" si="13"/>
        <v>-</v>
      </c>
      <c r="J423" s="1" t="s">
        <v>233</v>
      </c>
    </row>
    <row r="424" spans="1:10" ht="18" customHeight="1" x14ac:dyDescent="0.2">
      <c r="A424" s="1">
        <v>422</v>
      </c>
      <c r="B424" s="14" t="str">
        <f t="shared" si="12"/>
        <v>0x1A6</v>
      </c>
      <c r="C424" s="39" t="s">
        <v>303</v>
      </c>
      <c r="D424" s="4" t="s">
        <v>194</v>
      </c>
      <c r="E424" s="4"/>
      <c r="F424" s="14" t="s">
        <v>194</v>
      </c>
      <c r="G424" s="14" t="s">
        <v>734</v>
      </c>
      <c r="H424" s="1"/>
      <c r="I424" s="14" t="str">
        <f t="shared" si="13"/>
        <v>-</v>
      </c>
      <c r="J424" s="1" t="s">
        <v>233</v>
      </c>
    </row>
    <row r="425" spans="1:10" ht="18" customHeight="1" x14ac:dyDescent="0.2">
      <c r="A425" s="1">
        <v>423</v>
      </c>
      <c r="B425" s="14" t="str">
        <f t="shared" si="12"/>
        <v>0x1A7</v>
      </c>
      <c r="C425" s="39" t="s">
        <v>303</v>
      </c>
      <c r="D425" s="4" t="s">
        <v>194</v>
      </c>
      <c r="E425" s="4"/>
      <c r="F425" s="14" t="s">
        <v>194</v>
      </c>
      <c r="G425" s="14" t="s">
        <v>734</v>
      </c>
      <c r="H425" s="1"/>
      <c r="I425" s="14" t="str">
        <f t="shared" si="13"/>
        <v>-</v>
      </c>
      <c r="J425" s="1" t="s">
        <v>233</v>
      </c>
    </row>
    <row r="426" spans="1:10" ht="18" customHeight="1" x14ac:dyDescent="0.2">
      <c r="A426" s="1">
        <v>424</v>
      </c>
      <c r="B426" s="14" t="str">
        <f t="shared" si="12"/>
        <v>0x1A8</v>
      </c>
      <c r="C426" s="39" t="s">
        <v>303</v>
      </c>
      <c r="D426" s="4" t="s">
        <v>194</v>
      </c>
      <c r="E426" s="4"/>
      <c r="F426" s="14" t="s">
        <v>194</v>
      </c>
      <c r="G426" s="14" t="s">
        <v>734</v>
      </c>
      <c r="H426" s="1"/>
      <c r="I426" s="14" t="str">
        <f t="shared" si="13"/>
        <v>-</v>
      </c>
      <c r="J426" s="1" t="s">
        <v>233</v>
      </c>
    </row>
    <row r="427" spans="1:10" ht="18" customHeight="1" x14ac:dyDescent="0.2">
      <c r="A427" s="1">
        <v>425</v>
      </c>
      <c r="B427" s="14" t="str">
        <f t="shared" si="12"/>
        <v>0x1A9</v>
      </c>
      <c r="C427" s="39" t="s">
        <v>303</v>
      </c>
      <c r="D427" s="4" t="s">
        <v>194</v>
      </c>
      <c r="E427" s="4"/>
      <c r="F427" s="14" t="s">
        <v>194</v>
      </c>
      <c r="G427" s="14" t="s">
        <v>734</v>
      </c>
      <c r="H427" s="1"/>
      <c r="I427" s="14" t="str">
        <f t="shared" si="13"/>
        <v>-</v>
      </c>
      <c r="J427" s="1" t="s">
        <v>233</v>
      </c>
    </row>
    <row r="428" spans="1:10" ht="18" customHeight="1" x14ac:dyDescent="0.2">
      <c r="A428" s="1">
        <v>426</v>
      </c>
      <c r="B428" s="14" t="str">
        <f t="shared" si="12"/>
        <v>0x1AA</v>
      </c>
      <c r="C428" s="39" t="s">
        <v>303</v>
      </c>
      <c r="D428" s="4" t="s">
        <v>194</v>
      </c>
      <c r="E428" s="4"/>
      <c r="F428" s="14" t="s">
        <v>194</v>
      </c>
      <c r="G428" s="14" t="s">
        <v>734</v>
      </c>
      <c r="H428" s="1"/>
      <c r="I428" s="14" t="str">
        <f t="shared" si="13"/>
        <v>-</v>
      </c>
      <c r="J428" s="1" t="s">
        <v>233</v>
      </c>
    </row>
    <row r="429" spans="1:10" ht="18" customHeight="1" x14ac:dyDescent="0.2">
      <c r="A429" s="1">
        <v>427</v>
      </c>
      <c r="B429" s="14" t="str">
        <f t="shared" si="12"/>
        <v>0x1AB</v>
      </c>
      <c r="C429" s="39" t="s">
        <v>303</v>
      </c>
      <c r="D429" s="4" t="s">
        <v>194</v>
      </c>
      <c r="E429" s="4"/>
      <c r="F429" s="14" t="s">
        <v>194</v>
      </c>
      <c r="G429" s="14" t="s">
        <v>734</v>
      </c>
      <c r="H429" s="1"/>
      <c r="I429" s="14" t="str">
        <f t="shared" si="13"/>
        <v>-</v>
      </c>
      <c r="J429" s="1" t="s">
        <v>233</v>
      </c>
    </row>
    <row r="430" spans="1:10" ht="18" customHeight="1" x14ac:dyDescent="0.2">
      <c r="A430" s="1">
        <v>428</v>
      </c>
      <c r="B430" s="14" t="str">
        <f t="shared" si="12"/>
        <v>0x1AC</v>
      </c>
      <c r="C430" s="39" t="s">
        <v>303</v>
      </c>
      <c r="D430" s="4" t="s">
        <v>194</v>
      </c>
      <c r="E430" s="4"/>
      <c r="F430" s="14" t="s">
        <v>194</v>
      </c>
      <c r="G430" s="14" t="s">
        <v>734</v>
      </c>
      <c r="H430" s="1"/>
      <c r="I430" s="14" t="str">
        <f t="shared" si="13"/>
        <v>-</v>
      </c>
      <c r="J430" s="1" t="s">
        <v>233</v>
      </c>
    </row>
    <row r="431" spans="1:10" ht="18" customHeight="1" x14ac:dyDescent="0.2">
      <c r="A431" s="1">
        <v>429</v>
      </c>
      <c r="B431" s="14" t="str">
        <f t="shared" si="12"/>
        <v>0x1AD</v>
      </c>
      <c r="C431" s="39" t="s">
        <v>303</v>
      </c>
      <c r="D431" s="4" t="s">
        <v>194</v>
      </c>
      <c r="E431" s="4"/>
      <c r="F431" s="14" t="s">
        <v>194</v>
      </c>
      <c r="G431" s="14" t="s">
        <v>734</v>
      </c>
      <c r="H431" s="1"/>
      <c r="I431" s="14" t="str">
        <f t="shared" si="13"/>
        <v>-</v>
      </c>
      <c r="J431" s="1" t="s">
        <v>233</v>
      </c>
    </row>
    <row r="432" spans="1:10" ht="18" customHeight="1" x14ac:dyDescent="0.2">
      <c r="A432" s="1">
        <v>430</v>
      </c>
      <c r="B432" s="14" t="str">
        <f t="shared" si="12"/>
        <v>0x1AE</v>
      </c>
      <c r="C432" s="39" t="s">
        <v>303</v>
      </c>
      <c r="D432" s="4" t="s">
        <v>194</v>
      </c>
      <c r="E432" s="4"/>
      <c r="F432" s="14" t="s">
        <v>194</v>
      </c>
      <c r="G432" s="14" t="s">
        <v>734</v>
      </c>
      <c r="H432" s="1"/>
      <c r="I432" s="14" t="str">
        <f t="shared" si="13"/>
        <v>-</v>
      </c>
      <c r="J432" s="1" t="s">
        <v>233</v>
      </c>
    </row>
    <row r="433" spans="1:10" ht="18" customHeight="1" x14ac:dyDescent="0.2">
      <c r="A433" s="1">
        <v>431</v>
      </c>
      <c r="B433" s="14" t="str">
        <f t="shared" si="12"/>
        <v>0x1AF</v>
      </c>
      <c r="C433" s="39" t="s">
        <v>303</v>
      </c>
      <c r="D433" s="4" t="s">
        <v>194</v>
      </c>
      <c r="E433" s="4"/>
      <c r="F433" s="14" t="s">
        <v>194</v>
      </c>
      <c r="G433" s="14" t="s">
        <v>734</v>
      </c>
      <c r="H433" s="1"/>
      <c r="I433" s="14" t="str">
        <f t="shared" si="13"/>
        <v>-</v>
      </c>
      <c r="J433" s="1" t="s">
        <v>233</v>
      </c>
    </row>
    <row r="434" spans="1:10" ht="18" customHeight="1" x14ac:dyDescent="0.2">
      <c r="A434" s="1">
        <v>432</v>
      </c>
      <c r="B434" s="14" t="str">
        <f t="shared" si="12"/>
        <v>0x1B0</v>
      </c>
      <c r="C434" s="39" t="s">
        <v>303</v>
      </c>
      <c r="D434" s="4" t="s">
        <v>194</v>
      </c>
      <c r="E434" s="4"/>
      <c r="F434" s="14" t="s">
        <v>194</v>
      </c>
      <c r="G434" s="14" t="s">
        <v>734</v>
      </c>
      <c r="H434" s="1"/>
      <c r="I434" s="14" t="str">
        <f t="shared" si="13"/>
        <v>-</v>
      </c>
      <c r="J434" s="1" t="s">
        <v>233</v>
      </c>
    </row>
    <row r="435" spans="1:10" ht="18" customHeight="1" x14ac:dyDescent="0.2">
      <c r="A435" s="1">
        <v>433</v>
      </c>
      <c r="B435" s="14" t="str">
        <f t="shared" si="12"/>
        <v>0x1B1</v>
      </c>
      <c r="C435" s="39" t="s">
        <v>303</v>
      </c>
      <c r="D435" s="4" t="s">
        <v>194</v>
      </c>
      <c r="E435" s="4"/>
      <c r="F435" s="14" t="s">
        <v>194</v>
      </c>
      <c r="G435" s="14" t="s">
        <v>734</v>
      </c>
      <c r="H435" s="1"/>
      <c r="I435" s="14" t="str">
        <f t="shared" si="13"/>
        <v>-</v>
      </c>
      <c r="J435" s="1" t="s">
        <v>233</v>
      </c>
    </row>
    <row r="436" spans="1:10" ht="18" customHeight="1" x14ac:dyDescent="0.2">
      <c r="A436" s="1">
        <v>434</v>
      </c>
      <c r="B436" s="14" t="str">
        <f t="shared" si="12"/>
        <v>0x1B2</v>
      </c>
      <c r="C436" s="39" t="s">
        <v>303</v>
      </c>
      <c r="D436" s="4" t="s">
        <v>194</v>
      </c>
      <c r="E436" s="4"/>
      <c r="F436" s="14" t="s">
        <v>194</v>
      </c>
      <c r="G436" s="14" t="s">
        <v>734</v>
      </c>
      <c r="H436" s="1"/>
      <c r="I436" s="14" t="str">
        <f t="shared" si="13"/>
        <v>-</v>
      </c>
      <c r="J436" s="1" t="s">
        <v>233</v>
      </c>
    </row>
    <row r="437" spans="1:10" ht="18" customHeight="1" x14ac:dyDescent="0.2">
      <c r="A437" s="1">
        <v>435</v>
      </c>
      <c r="B437" s="14" t="str">
        <f t="shared" si="12"/>
        <v>0x1B3</v>
      </c>
      <c r="C437" s="39" t="s">
        <v>303</v>
      </c>
      <c r="D437" s="4" t="s">
        <v>194</v>
      </c>
      <c r="E437" s="4"/>
      <c r="F437" s="14" t="s">
        <v>194</v>
      </c>
      <c r="G437" s="14" t="s">
        <v>734</v>
      </c>
      <c r="H437" s="1"/>
      <c r="I437" s="14" t="str">
        <f t="shared" si="13"/>
        <v>-</v>
      </c>
      <c r="J437" s="1" t="s">
        <v>233</v>
      </c>
    </row>
    <row r="438" spans="1:10" ht="18" customHeight="1" x14ac:dyDescent="0.2">
      <c r="A438" s="1">
        <v>436</v>
      </c>
      <c r="B438" s="14" t="str">
        <f t="shared" si="12"/>
        <v>0x1B4</v>
      </c>
      <c r="C438" s="1" t="s">
        <v>304</v>
      </c>
      <c r="D438" s="4" t="s">
        <v>22</v>
      </c>
      <c r="E438" s="4"/>
      <c r="F438" s="14"/>
      <c r="G438" s="14" t="s">
        <v>235</v>
      </c>
      <c r="H438" s="1"/>
      <c r="I438" s="14" t="str">
        <f t="shared" si="13"/>
        <v>不相同</v>
      </c>
      <c r="J438" s="1" t="s">
        <v>231</v>
      </c>
    </row>
    <row r="439" spans="1:10" ht="18" customHeight="1" x14ac:dyDescent="0.2">
      <c r="A439" s="1">
        <v>437</v>
      </c>
      <c r="B439" s="14" t="str">
        <f t="shared" si="12"/>
        <v>0x1B5</v>
      </c>
      <c r="C439" s="1" t="s">
        <v>304</v>
      </c>
      <c r="D439" s="4" t="s">
        <v>23</v>
      </c>
      <c r="E439" s="4"/>
      <c r="F439" s="14"/>
      <c r="G439" s="14" t="s">
        <v>235</v>
      </c>
      <c r="H439" s="1"/>
      <c r="I439" s="14" t="str">
        <f t="shared" si="13"/>
        <v>不相同</v>
      </c>
      <c r="J439" s="1" t="s">
        <v>231</v>
      </c>
    </row>
    <row r="440" spans="1:10" ht="18" customHeight="1" x14ac:dyDescent="0.2">
      <c r="A440" s="1">
        <v>438</v>
      </c>
      <c r="B440" s="14" t="str">
        <f t="shared" si="12"/>
        <v>0x1B6</v>
      </c>
      <c r="C440" s="39" t="s">
        <v>304</v>
      </c>
      <c r="D440" s="4" t="s">
        <v>24</v>
      </c>
      <c r="E440" s="4"/>
      <c r="F440" s="14"/>
      <c r="G440" s="14" t="s">
        <v>235</v>
      </c>
      <c r="H440" s="1"/>
      <c r="I440" s="14" t="str">
        <f t="shared" si="13"/>
        <v>不相同</v>
      </c>
      <c r="J440" s="1" t="s">
        <v>231</v>
      </c>
    </row>
    <row r="441" spans="1:10" ht="18" customHeight="1" x14ac:dyDescent="0.2">
      <c r="A441" s="1">
        <v>439</v>
      </c>
      <c r="B441" s="14" t="str">
        <f t="shared" si="12"/>
        <v>0x1B7</v>
      </c>
      <c r="C441" s="39" t="s">
        <v>304</v>
      </c>
      <c r="D441" s="4" t="s">
        <v>25</v>
      </c>
      <c r="E441" s="4"/>
      <c r="F441" s="14"/>
      <c r="G441" s="14" t="s">
        <v>235</v>
      </c>
      <c r="H441" s="1"/>
      <c r="I441" s="14" t="str">
        <f t="shared" si="13"/>
        <v>不相同</v>
      </c>
      <c r="J441" s="1" t="s">
        <v>231</v>
      </c>
    </row>
    <row r="442" spans="1:10" ht="18" customHeight="1" x14ac:dyDescent="0.2">
      <c r="A442" s="1">
        <v>440</v>
      </c>
      <c r="B442" s="14" t="str">
        <f t="shared" si="12"/>
        <v>0x1B8</v>
      </c>
      <c r="C442" s="39" t="s">
        <v>304</v>
      </c>
      <c r="D442" s="4" t="s">
        <v>26</v>
      </c>
      <c r="E442" s="4"/>
      <c r="F442" s="14"/>
      <c r="G442" s="14" t="s">
        <v>235</v>
      </c>
      <c r="H442" s="1"/>
      <c r="I442" s="14" t="str">
        <f t="shared" si="13"/>
        <v>不相同</v>
      </c>
      <c r="J442" s="1" t="s">
        <v>231</v>
      </c>
    </row>
    <row r="443" spans="1:10" ht="18" customHeight="1" x14ac:dyDescent="0.2">
      <c r="A443" s="1">
        <v>441</v>
      </c>
      <c r="B443" s="14" t="str">
        <f t="shared" si="12"/>
        <v>0x1B9</v>
      </c>
      <c r="C443" s="39" t="s">
        <v>304</v>
      </c>
      <c r="D443" s="4" t="s">
        <v>27</v>
      </c>
      <c r="E443" s="4"/>
      <c r="F443" s="14"/>
      <c r="G443" s="14" t="s">
        <v>235</v>
      </c>
      <c r="H443" s="1"/>
      <c r="I443" s="14" t="str">
        <f t="shared" si="13"/>
        <v>不相同</v>
      </c>
      <c r="J443" s="1" t="s">
        <v>231</v>
      </c>
    </row>
    <row r="444" spans="1:10" ht="18" customHeight="1" x14ac:dyDescent="0.2">
      <c r="A444" s="1">
        <v>442</v>
      </c>
      <c r="B444" s="14" t="str">
        <f t="shared" si="12"/>
        <v>0x1BA</v>
      </c>
      <c r="C444" s="39" t="s">
        <v>304</v>
      </c>
      <c r="D444" s="4" t="s">
        <v>161</v>
      </c>
      <c r="E444" s="4"/>
      <c r="F444" s="14"/>
      <c r="G444" s="14" t="s">
        <v>235</v>
      </c>
      <c r="H444" s="1"/>
      <c r="I444" s="14" t="str">
        <f t="shared" si="13"/>
        <v>不相同</v>
      </c>
      <c r="J444" s="1" t="s">
        <v>231</v>
      </c>
    </row>
    <row r="445" spans="1:10" ht="18" customHeight="1" x14ac:dyDescent="0.2">
      <c r="A445" s="1">
        <v>443</v>
      </c>
      <c r="B445" s="14" t="str">
        <f t="shared" si="12"/>
        <v>0x1BB</v>
      </c>
      <c r="C445" s="39" t="s">
        <v>304</v>
      </c>
      <c r="D445" s="4" t="s">
        <v>162</v>
      </c>
      <c r="E445" s="4"/>
      <c r="F445" s="14"/>
      <c r="G445" s="14" t="s">
        <v>235</v>
      </c>
      <c r="H445" s="1"/>
      <c r="I445" s="14" t="str">
        <f t="shared" si="13"/>
        <v>不相同</v>
      </c>
      <c r="J445" s="1" t="s">
        <v>231</v>
      </c>
    </row>
    <row r="446" spans="1:10" ht="18" customHeight="1" x14ac:dyDescent="0.2">
      <c r="A446" s="1">
        <v>444</v>
      </c>
      <c r="B446" s="14" t="str">
        <f t="shared" si="12"/>
        <v>0x1BC</v>
      </c>
      <c r="C446" s="39" t="s">
        <v>304</v>
      </c>
      <c r="D446" s="4" t="s">
        <v>163</v>
      </c>
      <c r="E446" s="4"/>
      <c r="F446" s="14"/>
      <c r="G446" s="14" t="s">
        <v>235</v>
      </c>
      <c r="H446" s="1"/>
      <c r="I446" s="14" t="str">
        <f t="shared" si="13"/>
        <v>不相同</v>
      </c>
      <c r="J446" s="1" t="s">
        <v>231</v>
      </c>
    </row>
    <row r="447" spans="1:10" ht="18" customHeight="1" x14ac:dyDescent="0.2">
      <c r="A447" s="1">
        <v>445</v>
      </c>
      <c r="B447" s="14" t="str">
        <f t="shared" si="12"/>
        <v>0x1BD</v>
      </c>
      <c r="C447" s="39" t="s">
        <v>304</v>
      </c>
      <c r="D447" s="4" t="s">
        <v>164</v>
      </c>
      <c r="E447" s="4"/>
      <c r="F447" s="14"/>
      <c r="G447" s="14" t="s">
        <v>235</v>
      </c>
      <c r="H447" s="1"/>
      <c r="I447" s="14" t="str">
        <f t="shared" si="13"/>
        <v>不相同</v>
      </c>
      <c r="J447" s="1" t="s">
        <v>231</v>
      </c>
    </row>
    <row r="448" spans="1:10" ht="18" customHeight="1" x14ac:dyDescent="0.2">
      <c r="A448" s="1">
        <v>446</v>
      </c>
      <c r="B448" s="14" t="str">
        <f t="shared" si="12"/>
        <v>0x1BE</v>
      </c>
      <c r="C448" s="39" t="s">
        <v>304</v>
      </c>
      <c r="D448" s="4" t="s">
        <v>165</v>
      </c>
      <c r="E448" s="4"/>
      <c r="F448" s="14"/>
      <c r="G448" s="14" t="s">
        <v>235</v>
      </c>
      <c r="H448" s="1"/>
      <c r="I448" s="14" t="str">
        <f t="shared" si="13"/>
        <v>不相同</v>
      </c>
      <c r="J448" s="1" t="s">
        <v>231</v>
      </c>
    </row>
    <row r="449" spans="1:10" ht="18" customHeight="1" x14ac:dyDescent="0.2">
      <c r="A449" s="1">
        <v>447</v>
      </c>
      <c r="B449" s="14" t="str">
        <f t="shared" si="12"/>
        <v>0x1BF</v>
      </c>
      <c r="C449" s="39" t="s">
        <v>304</v>
      </c>
      <c r="D449" s="4" t="s">
        <v>166</v>
      </c>
      <c r="E449" s="4"/>
      <c r="F449" s="14"/>
      <c r="G449" s="14" t="s">
        <v>235</v>
      </c>
      <c r="H449" s="1"/>
      <c r="I449" s="14" t="str">
        <f t="shared" si="13"/>
        <v>不相同</v>
      </c>
      <c r="J449" s="1" t="s">
        <v>231</v>
      </c>
    </row>
    <row r="450" spans="1:10" ht="18" customHeight="1" x14ac:dyDescent="0.2">
      <c r="A450" s="1">
        <v>448</v>
      </c>
      <c r="B450" s="14" t="str">
        <f t="shared" ref="B450:B513" si="14">"0x"&amp;DEC2HEX(A450,3)</f>
        <v>0x1C0</v>
      </c>
      <c r="C450" s="39" t="s">
        <v>304</v>
      </c>
      <c r="D450" s="4" t="s">
        <v>28</v>
      </c>
      <c r="E450" s="4"/>
      <c r="F450" s="14"/>
      <c r="G450" s="14" t="s">
        <v>235</v>
      </c>
      <c r="H450" s="1"/>
      <c r="I450" s="14" t="str">
        <f t="shared" si="13"/>
        <v>不相同</v>
      </c>
      <c r="J450" s="1" t="s">
        <v>231</v>
      </c>
    </row>
    <row r="451" spans="1:10" ht="18" customHeight="1" x14ac:dyDescent="0.2">
      <c r="A451" s="1">
        <v>449</v>
      </c>
      <c r="B451" s="14" t="str">
        <f t="shared" si="14"/>
        <v>0x1C1</v>
      </c>
      <c r="C451" s="39" t="s">
        <v>304</v>
      </c>
      <c r="D451" s="4" t="s">
        <v>29</v>
      </c>
      <c r="E451" s="4"/>
      <c r="F451" s="14"/>
      <c r="G451" s="14" t="s">
        <v>235</v>
      </c>
      <c r="H451" s="1"/>
      <c r="I451" s="14" t="str">
        <f t="shared" ref="I451:I514" si="15">IF(D451&lt;&gt;"",IF(B451=D451,"相同","不相同"),"-")</f>
        <v>不相同</v>
      </c>
      <c r="J451" s="1" t="s">
        <v>231</v>
      </c>
    </row>
    <row r="452" spans="1:10" ht="18" customHeight="1" x14ac:dyDescent="0.2">
      <c r="A452" s="1">
        <v>450</v>
      </c>
      <c r="B452" s="14" t="str">
        <f t="shared" si="14"/>
        <v>0x1C2</v>
      </c>
      <c r="C452" s="39" t="s">
        <v>304</v>
      </c>
      <c r="D452" s="4" t="s">
        <v>30</v>
      </c>
      <c r="E452" s="4"/>
      <c r="F452" s="14"/>
      <c r="G452" s="14" t="s">
        <v>235</v>
      </c>
      <c r="H452" s="1"/>
      <c r="I452" s="14" t="str">
        <f t="shared" si="15"/>
        <v>不相同</v>
      </c>
      <c r="J452" s="1" t="s">
        <v>231</v>
      </c>
    </row>
    <row r="453" spans="1:10" ht="18" customHeight="1" x14ac:dyDescent="0.2">
      <c r="A453" s="1">
        <v>451</v>
      </c>
      <c r="B453" s="14" t="str">
        <f t="shared" si="14"/>
        <v>0x1C3</v>
      </c>
      <c r="C453" s="39" t="s">
        <v>304</v>
      </c>
      <c r="D453" s="4" t="s">
        <v>31</v>
      </c>
      <c r="E453" s="4"/>
      <c r="F453" s="14"/>
      <c r="G453" s="14" t="s">
        <v>235</v>
      </c>
      <c r="H453" s="1"/>
      <c r="I453" s="14" t="str">
        <f t="shared" si="15"/>
        <v>不相同</v>
      </c>
      <c r="J453" s="1" t="s">
        <v>231</v>
      </c>
    </row>
    <row r="454" spans="1:10" ht="18" customHeight="1" x14ac:dyDescent="0.2">
      <c r="A454" s="1">
        <v>452</v>
      </c>
      <c r="B454" s="14" t="str">
        <f t="shared" si="14"/>
        <v>0x1C4</v>
      </c>
      <c r="C454" s="39" t="s">
        <v>304</v>
      </c>
      <c r="D454" s="4" t="s">
        <v>32</v>
      </c>
      <c r="E454" s="4"/>
      <c r="F454" s="14"/>
      <c r="G454" s="14" t="s">
        <v>235</v>
      </c>
      <c r="H454" s="1"/>
      <c r="I454" s="14" t="str">
        <f t="shared" si="15"/>
        <v>不相同</v>
      </c>
      <c r="J454" s="1" t="s">
        <v>231</v>
      </c>
    </row>
    <row r="455" spans="1:10" ht="18" customHeight="1" x14ac:dyDescent="0.2">
      <c r="A455" s="1">
        <v>453</v>
      </c>
      <c r="B455" s="14" t="str">
        <f t="shared" si="14"/>
        <v>0x1C5</v>
      </c>
      <c r="C455" s="39" t="s">
        <v>304</v>
      </c>
      <c r="D455" s="4" t="s">
        <v>33</v>
      </c>
      <c r="E455" s="4"/>
      <c r="F455" s="14"/>
      <c r="G455" s="14" t="s">
        <v>235</v>
      </c>
      <c r="H455" s="1"/>
      <c r="I455" s="14" t="str">
        <f t="shared" si="15"/>
        <v>不相同</v>
      </c>
      <c r="J455" s="1" t="s">
        <v>231</v>
      </c>
    </row>
    <row r="456" spans="1:10" ht="18" customHeight="1" x14ac:dyDescent="0.2">
      <c r="A456" s="1">
        <v>454</v>
      </c>
      <c r="B456" s="14" t="str">
        <f t="shared" si="14"/>
        <v>0x1C6</v>
      </c>
      <c r="C456" s="39" t="s">
        <v>304</v>
      </c>
      <c r="D456" s="4" t="s">
        <v>34</v>
      </c>
      <c r="E456" s="4"/>
      <c r="F456" s="14"/>
      <c r="G456" s="14" t="s">
        <v>235</v>
      </c>
      <c r="H456" s="1"/>
      <c r="I456" s="14" t="str">
        <f t="shared" si="15"/>
        <v>不相同</v>
      </c>
      <c r="J456" s="1" t="s">
        <v>231</v>
      </c>
    </row>
    <row r="457" spans="1:10" ht="18" customHeight="1" x14ac:dyDescent="0.2">
      <c r="A457" s="1">
        <v>455</v>
      </c>
      <c r="B457" s="14" t="str">
        <f t="shared" si="14"/>
        <v>0x1C7</v>
      </c>
      <c r="C457" s="39" t="s">
        <v>304</v>
      </c>
      <c r="D457" s="4" t="s">
        <v>35</v>
      </c>
      <c r="E457" s="4"/>
      <c r="F457" s="14"/>
      <c r="G457" s="14" t="s">
        <v>235</v>
      </c>
      <c r="H457" s="1"/>
      <c r="I457" s="14" t="str">
        <f t="shared" si="15"/>
        <v>不相同</v>
      </c>
      <c r="J457" s="1" t="s">
        <v>231</v>
      </c>
    </row>
    <row r="458" spans="1:10" ht="18" customHeight="1" x14ac:dyDescent="0.2">
      <c r="A458" s="1">
        <v>456</v>
      </c>
      <c r="B458" s="14" t="str">
        <f t="shared" si="14"/>
        <v>0x1C8</v>
      </c>
      <c r="C458" s="39" t="s">
        <v>304</v>
      </c>
      <c r="D458" s="4" t="s">
        <v>36</v>
      </c>
      <c r="E458" s="4"/>
      <c r="F458" s="14"/>
      <c r="G458" s="14" t="s">
        <v>235</v>
      </c>
      <c r="H458" s="1"/>
      <c r="I458" s="14" t="str">
        <f t="shared" si="15"/>
        <v>不相同</v>
      </c>
      <c r="J458" s="1" t="s">
        <v>231</v>
      </c>
    </row>
    <row r="459" spans="1:10" ht="18" customHeight="1" x14ac:dyDescent="0.2">
      <c r="A459" s="1">
        <v>457</v>
      </c>
      <c r="B459" s="14" t="str">
        <f t="shared" si="14"/>
        <v>0x1C9</v>
      </c>
      <c r="C459" s="39" t="s">
        <v>304</v>
      </c>
      <c r="D459" s="4" t="s">
        <v>37</v>
      </c>
      <c r="E459" s="4"/>
      <c r="F459" s="14"/>
      <c r="G459" s="14" t="s">
        <v>235</v>
      </c>
      <c r="H459" s="1"/>
      <c r="I459" s="14" t="str">
        <f t="shared" si="15"/>
        <v>不相同</v>
      </c>
      <c r="J459" s="1" t="s">
        <v>231</v>
      </c>
    </row>
    <row r="460" spans="1:10" ht="18" customHeight="1" x14ac:dyDescent="0.2">
      <c r="A460" s="1">
        <v>458</v>
      </c>
      <c r="B460" s="14" t="str">
        <f t="shared" si="14"/>
        <v>0x1CA</v>
      </c>
      <c r="C460" s="39" t="s">
        <v>304</v>
      </c>
      <c r="D460" s="4" t="s">
        <v>167</v>
      </c>
      <c r="E460" s="4"/>
      <c r="F460" s="14"/>
      <c r="G460" s="14" t="s">
        <v>235</v>
      </c>
      <c r="H460" s="1"/>
      <c r="I460" s="14" t="str">
        <f t="shared" si="15"/>
        <v>不相同</v>
      </c>
      <c r="J460" s="1" t="s">
        <v>231</v>
      </c>
    </row>
    <row r="461" spans="1:10" ht="18" customHeight="1" x14ac:dyDescent="0.2">
      <c r="A461" s="1">
        <v>459</v>
      </c>
      <c r="B461" s="14" t="str">
        <f t="shared" si="14"/>
        <v>0x1CB</v>
      </c>
      <c r="C461" s="39" t="s">
        <v>304</v>
      </c>
      <c r="D461" s="4" t="s">
        <v>168</v>
      </c>
      <c r="E461" s="4"/>
      <c r="F461" s="14"/>
      <c r="G461" s="14" t="s">
        <v>235</v>
      </c>
      <c r="H461" s="1"/>
      <c r="I461" s="14" t="str">
        <f t="shared" si="15"/>
        <v>不相同</v>
      </c>
      <c r="J461" s="1" t="s">
        <v>231</v>
      </c>
    </row>
    <row r="462" spans="1:10" ht="18" customHeight="1" x14ac:dyDescent="0.2">
      <c r="A462" s="1">
        <v>460</v>
      </c>
      <c r="B462" s="14" t="str">
        <f t="shared" si="14"/>
        <v>0x1CC</v>
      </c>
      <c r="C462" s="39" t="s">
        <v>304</v>
      </c>
      <c r="D462" s="4" t="s">
        <v>169</v>
      </c>
      <c r="E462" s="4"/>
      <c r="F462" s="14"/>
      <c r="G462" s="14" t="s">
        <v>235</v>
      </c>
      <c r="H462" s="1"/>
      <c r="I462" s="14" t="str">
        <f t="shared" si="15"/>
        <v>不相同</v>
      </c>
      <c r="J462" s="1" t="s">
        <v>231</v>
      </c>
    </row>
    <row r="463" spans="1:10" ht="18" customHeight="1" x14ac:dyDescent="0.2">
      <c r="A463" s="1">
        <v>461</v>
      </c>
      <c r="B463" s="14" t="str">
        <f t="shared" si="14"/>
        <v>0x1CD</v>
      </c>
      <c r="C463" s="39" t="s">
        <v>304</v>
      </c>
      <c r="D463" s="4" t="s">
        <v>170</v>
      </c>
      <c r="E463" s="4"/>
      <c r="F463" s="14"/>
      <c r="G463" s="14" t="s">
        <v>235</v>
      </c>
      <c r="H463" s="1"/>
      <c r="I463" s="14" t="str">
        <f t="shared" si="15"/>
        <v>不相同</v>
      </c>
      <c r="J463" s="1" t="s">
        <v>231</v>
      </c>
    </row>
    <row r="464" spans="1:10" ht="18" customHeight="1" x14ac:dyDescent="0.2">
      <c r="A464" s="1">
        <v>462</v>
      </c>
      <c r="B464" s="14" t="str">
        <f t="shared" si="14"/>
        <v>0x1CE</v>
      </c>
      <c r="C464" s="39" t="s">
        <v>304</v>
      </c>
      <c r="D464" s="4" t="s">
        <v>171</v>
      </c>
      <c r="E464" s="4"/>
      <c r="F464" s="14"/>
      <c r="G464" s="14" t="s">
        <v>235</v>
      </c>
      <c r="H464" s="1"/>
      <c r="I464" s="14" t="str">
        <f t="shared" si="15"/>
        <v>不相同</v>
      </c>
      <c r="J464" s="1" t="s">
        <v>231</v>
      </c>
    </row>
    <row r="465" spans="1:10" ht="18" customHeight="1" x14ac:dyDescent="0.2">
      <c r="A465" s="1">
        <v>463</v>
      </c>
      <c r="B465" s="14" t="str">
        <f t="shared" si="14"/>
        <v>0x1CF</v>
      </c>
      <c r="C465" s="39" t="s">
        <v>304</v>
      </c>
      <c r="D465" s="4" t="s">
        <v>172</v>
      </c>
      <c r="E465" s="4"/>
      <c r="F465" s="14"/>
      <c r="G465" s="14" t="s">
        <v>235</v>
      </c>
      <c r="H465" s="1"/>
      <c r="I465" s="14" t="str">
        <f t="shared" si="15"/>
        <v>不相同</v>
      </c>
      <c r="J465" s="1" t="s">
        <v>231</v>
      </c>
    </row>
    <row r="466" spans="1:10" ht="18" customHeight="1" x14ac:dyDescent="0.2">
      <c r="A466" s="1">
        <v>464</v>
      </c>
      <c r="B466" s="14" t="str">
        <f t="shared" si="14"/>
        <v>0x1D0</v>
      </c>
      <c r="C466" s="39" t="s">
        <v>304</v>
      </c>
      <c r="D466" s="4" t="s">
        <v>38</v>
      </c>
      <c r="E466" s="4"/>
      <c r="F466" s="14"/>
      <c r="G466" s="14" t="s">
        <v>235</v>
      </c>
      <c r="H466" s="1"/>
      <c r="I466" s="14" t="str">
        <f t="shared" si="15"/>
        <v>不相同</v>
      </c>
      <c r="J466" s="1" t="s">
        <v>231</v>
      </c>
    </row>
    <row r="467" spans="1:10" ht="18" customHeight="1" x14ac:dyDescent="0.2">
      <c r="A467" s="1">
        <v>465</v>
      </c>
      <c r="B467" s="14" t="str">
        <f t="shared" si="14"/>
        <v>0x1D1</v>
      </c>
      <c r="C467" s="39" t="s">
        <v>304</v>
      </c>
      <c r="D467" s="4" t="s">
        <v>39</v>
      </c>
      <c r="E467" s="4"/>
      <c r="F467" s="14"/>
      <c r="G467" s="14" t="s">
        <v>235</v>
      </c>
      <c r="H467" s="1"/>
      <c r="I467" s="14" t="str">
        <f t="shared" si="15"/>
        <v>不相同</v>
      </c>
      <c r="J467" s="1" t="s">
        <v>231</v>
      </c>
    </row>
    <row r="468" spans="1:10" ht="18" customHeight="1" x14ac:dyDescent="0.2">
      <c r="A468" s="1">
        <v>466</v>
      </c>
      <c r="B468" s="14" t="str">
        <f t="shared" si="14"/>
        <v>0x1D2</v>
      </c>
      <c r="C468" s="39" t="s">
        <v>304</v>
      </c>
      <c r="D468" s="4" t="s">
        <v>40</v>
      </c>
      <c r="E468" s="4"/>
      <c r="F468" s="14"/>
      <c r="G468" s="14" t="s">
        <v>235</v>
      </c>
      <c r="H468" s="1"/>
      <c r="I468" s="14" t="str">
        <f t="shared" si="15"/>
        <v>不相同</v>
      </c>
      <c r="J468" s="1" t="s">
        <v>231</v>
      </c>
    </row>
    <row r="469" spans="1:10" ht="18" customHeight="1" x14ac:dyDescent="0.2">
      <c r="A469" s="1">
        <v>467</v>
      </c>
      <c r="B469" s="14" t="str">
        <f t="shared" si="14"/>
        <v>0x1D3</v>
      </c>
      <c r="C469" s="39" t="s">
        <v>304</v>
      </c>
      <c r="D469" s="4" t="s">
        <v>41</v>
      </c>
      <c r="E469" s="4"/>
      <c r="F469" s="14"/>
      <c r="G469" s="14" t="s">
        <v>235</v>
      </c>
      <c r="H469" s="1"/>
      <c r="I469" s="14" t="str">
        <f t="shared" si="15"/>
        <v>不相同</v>
      </c>
      <c r="J469" s="1" t="s">
        <v>231</v>
      </c>
    </row>
    <row r="470" spans="1:10" ht="18" customHeight="1" x14ac:dyDescent="0.2">
      <c r="A470" s="1">
        <v>468</v>
      </c>
      <c r="B470" s="14" t="str">
        <f t="shared" si="14"/>
        <v>0x1D4</v>
      </c>
      <c r="C470" s="1" t="s">
        <v>305</v>
      </c>
      <c r="D470" s="4" t="s">
        <v>7</v>
      </c>
      <c r="E470" s="4"/>
      <c r="F470" s="14" t="s">
        <v>173</v>
      </c>
      <c r="G470" s="14" t="s">
        <v>744</v>
      </c>
      <c r="H470" s="14" t="s">
        <v>174</v>
      </c>
      <c r="I470" s="14" t="str">
        <f t="shared" si="15"/>
        <v>不相同</v>
      </c>
      <c r="J470" s="1" t="s">
        <v>231</v>
      </c>
    </row>
    <row r="471" spans="1:10" ht="18" customHeight="1" x14ac:dyDescent="0.2">
      <c r="A471" s="1">
        <v>469</v>
      </c>
      <c r="B471" s="14" t="str">
        <f t="shared" si="14"/>
        <v>0x1D5</v>
      </c>
      <c r="C471" s="1" t="s">
        <v>305</v>
      </c>
      <c r="D471" s="4" t="s">
        <v>8</v>
      </c>
      <c r="E471" s="4"/>
      <c r="F471" s="14"/>
      <c r="G471" s="14" t="s">
        <v>744</v>
      </c>
      <c r="H471" s="14" t="s">
        <v>175</v>
      </c>
      <c r="I471" s="14" t="str">
        <f t="shared" si="15"/>
        <v>不相同</v>
      </c>
      <c r="J471" s="1" t="s">
        <v>231</v>
      </c>
    </row>
    <row r="472" spans="1:10" ht="18" customHeight="1" x14ac:dyDescent="0.2">
      <c r="A472" s="1">
        <v>470</v>
      </c>
      <c r="B472" s="14" t="str">
        <f t="shared" si="14"/>
        <v>0x1D6</v>
      </c>
      <c r="C472" s="39" t="s">
        <v>305</v>
      </c>
      <c r="D472" s="4" t="s">
        <v>10</v>
      </c>
      <c r="E472" s="4"/>
      <c r="F472" s="14"/>
      <c r="G472" s="14" t="s">
        <v>743</v>
      </c>
      <c r="H472" s="14" t="s">
        <v>9</v>
      </c>
      <c r="I472" s="14" t="str">
        <f t="shared" si="15"/>
        <v>不相同</v>
      </c>
      <c r="J472" s="1" t="s">
        <v>231</v>
      </c>
    </row>
    <row r="473" spans="1:10" ht="18" customHeight="1" x14ac:dyDescent="0.2">
      <c r="A473" s="1">
        <v>471</v>
      </c>
      <c r="B473" s="14" t="str">
        <f t="shared" si="14"/>
        <v>0x1D7</v>
      </c>
      <c r="C473" s="39" t="s">
        <v>305</v>
      </c>
      <c r="D473" s="4" t="s">
        <v>11</v>
      </c>
      <c r="E473" s="4"/>
      <c r="F473" s="14" t="s">
        <v>185</v>
      </c>
      <c r="G473" s="14" t="s">
        <v>743</v>
      </c>
      <c r="H473" s="14" t="s">
        <v>176</v>
      </c>
      <c r="I473" s="14" t="str">
        <f t="shared" si="15"/>
        <v>不相同</v>
      </c>
      <c r="J473" s="1" t="s">
        <v>231</v>
      </c>
    </row>
    <row r="474" spans="1:10" ht="18" customHeight="1" x14ac:dyDescent="0.2">
      <c r="A474" s="1">
        <v>472</v>
      </c>
      <c r="B474" s="14" t="str">
        <f t="shared" si="14"/>
        <v>0x1D8</v>
      </c>
      <c r="C474" s="39" t="s">
        <v>305</v>
      </c>
      <c r="D474" s="4" t="s">
        <v>12</v>
      </c>
      <c r="E474" s="4"/>
      <c r="F474" s="14"/>
      <c r="G474" s="14" t="s">
        <v>743</v>
      </c>
      <c r="H474" s="14" t="s">
        <v>177</v>
      </c>
      <c r="I474" s="14" t="str">
        <f t="shared" si="15"/>
        <v>不相同</v>
      </c>
      <c r="J474" s="1" t="s">
        <v>231</v>
      </c>
    </row>
    <row r="475" spans="1:10" ht="18" customHeight="1" x14ac:dyDescent="0.2">
      <c r="A475" s="1">
        <v>473</v>
      </c>
      <c r="B475" s="14" t="str">
        <f t="shared" si="14"/>
        <v>0x1D9</v>
      </c>
      <c r="C475" s="39" t="s">
        <v>305</v>
      </c>
      <c r="D475" s="4" t="s">
        <v>13</v>
      </c>
      <c r="E475" s="4"/>
      <c r="F475" s="14"/>
      <c r="G475" s="14" t="s">
        <v>743</v>
      </c>
      <c r="H475" s="14" t="s">
        <v>178</v>
      </c>
      <c r="I475" s="14" t="str">
        <f t="shared" si="15"/>
        <v>不相同</v>
      </c>
      <c r="J475" s="1" t="s">
        <v>231</v>
      </c>
    </row>
    <row r="476" spans="1:10" ht="18" customHeight="1" x14ac:dyDescent="0.2">
      <c r="A476" s="1">
        <v>474</v>
      </c>
      <c r="B476" s="14" t="str">
        <f t="shared" si="14"/>
        <v>0x1DA</v>
      </c>
      <c r="C476" s="39" t="s">
        <v>305</v>
      </c>
      <c r="D476" s="4" t="s">
        <v>14</v>
      </c>
      <c r="E476" s="4"/>
      <c r="F476" s="14"/>
      <c r="G476" s="14" t="s">
        <v>743</v>
      </c>
      <c r="H476" s="14" t="s">
        <v>179</v>
      </c>
      <c r="I476" s="14" t="str">
        <f t="shared" si="15"/>
        <v>不相同</v>
      </c>
      <c r="J476" s="1" t="s">
        <v>231</v>
      </c>
    </row>
    <row r="477" spans="1:10" ht="18" customHeight="1" x14ac:dyDescent="0.2">
      <c r="A477" s="1">
        <v>475</v>
      </c>
      <c r="B477" s="14" t="str">
        <f t="shared" si="14"/>
        <v>0x1DB</v>
      </c>
      <c r="C477" s="39" t="s">
        <v>305</v>
      </c>
      <c r="D477" s="4" t="s">
        <v>15</v>
      </c>
      <c r="E477" s="4"/>
      <c r="F477" s="14"/>
      <c r="G477" s="14" t="s">
        <v>743</v>
      </c>
      <c r="H477" s="14" t="s">
        <v>180</v>
      </c>
      <c r="I477" s="14" t="str">
        <f t="shared" si="15"/>
        <v>不相同</v>
      </c>
      <c r="J477" s="1" t="s">
        <v>231</v>
      </c>
    </row>
    <row r="478" spans="1:10" ht="18" customHeight="1" x14ac:dyDescent="0.2">
      <c r="A478" s="1">
        <v>476</v>
      </c>
      <c r="B478" s="14" t="str">
        <f t="shared" si="14"/>
        <v>0x1DC</v>
      </c>
      <c r="C478" s="1" t="s">
        <v>307</v>
      </c>
      <c r="D478" s="4" t="s">
        <v>42</v>
      </c>
      <c r="E478" s="4"/>
      <c r="F478" s="14"/>
      <c r="G478" s="1" t="s">
        <v>266</v>
      </c>
      <c r="H478" s="1" t="s">
        <v>183</v>
      </c>
      <c r="I478" s="14" t="str">
        <f t="shared" si="15"/>
        <v>不相同</v>
      </c>
      <c r="J478" s="1" t="s">
        <v>234</v>
      </c>
    </row>
    <row r="479" spans="1:10" ht="18" customHeight="1" x14ac:dyDescent="0.2">
      <c r="A479" s="1">
        <v>477</v>
      </c>
      <c r="B479" s="14" t="str">
        <f t="shared" si="14"/>
        <v>0x1DD</v>
      </c>
      <c r="C479" s="1" t="s">
        <v>307</v>
      </c>
      <c r="D479" s="4" t="s">
        <v>43</v>
      </c>
      <c r="E479" s="4"/>
      <c r="F479" s="14"/>
      <c r="G479" s="1" t="s">
        <v>181</v>
      </c>
      <c r="H479" s="1" t="s">
        <v>183</v>
      </c>
      <c r="I479" s="14" t="str">
        <f t="shared" si="15"/>
        <v>不相同</v>
      </c>
      <c r="J479" s="1" t="s">
        <v>234</v>
      </c>
    </row>
    <row r="480" spans="1:10" ht="18" customHeight="1" x14ac:dyDescent="0.2">
      <c r="A480" s="1">
        <v>478</v>
      </c>
      <c r="B480" s="14" t="str">
        <f t="shared" si="14"/>
        <v>0x1DE</v>
      </c>
      <c r="C480" s="39" t="s">
        <v>307</v>
      </c>
      <c r="D480" s="4" t="s">
        <v>44</v>
      </c>
      <c r="E480" s="4"/>
      <c r="F480" s="14"/>
      <c r="G480" s="1" t="s">
        <v>181</v>
      </c>
      <c r="H480" s="1" t="s">
        <v>183</v>
      </c>
      <c r="I480" s="14" t="str">
        <f t="shared" si="15"/>
        <v>不相同</v>
      </c>
      <c r="J480" s="1" t="s">
        <v>234</v>
      </c>
    </row>
    <row r="481" spans="1:10" ht="18" customHeight="1" x14ac:dyDescent="0.2">
      <c r="A481" s="1">
        <v>479</v>
      </c>
      <c r="B481" s="14" t="str">
        <f t="shared" si="14"/>
        <v>0x1DF</v>
      </c>
      <c r="C481" s="39" t="s">
        <v>307</v>
      </c>
      <c r="D481" s="4" t="s">
        <v>45</v>
      </c>
      <c r="E481" s="4"/>
      <c r="F481" s="14"/>
      <c r="G481" s="1" t="s">
        <v>181</v>
      </c>
      <c r="H481" s="1"/>
      <c r="I481" s="14" t="str">
        <f t="shared" si="15"/>
        <v>不相同</v>
      </c>
      <c r="J481" s="1" t="s">
        <v>234</v>
      </c>
    </row>
    <row r="482" spans="1:10" ht="18" customHeight="1" x14ac:dyDescent="0.2">
      <c r="A482" s="1">
        <v>480</v>
      </c>
      <c r="B482" s="14" t="str">
        <f t="shared" si="14"/>
        <v>0x1E0</v>
      </c>
      <c r="C482" s="39" t="s">
        <v>307</v>
      </c>
      <c r="D482" s="4" t="s">
        <v>46</v>
      </c>
      <c r="E482" s="4"/>
      <c r="F482" s="14"/>
      <c r="G482" s="1" t="s">
        <v>181</v>
      </c>
      <c r="H482" s="1" t="s">
        <v>182</v>
      </c>
      <c r="I482" s="14" t="str">
        <f t="shared" si="15"/>
        <v>不相同</v>
      </c>
      <c r="J482" s="1" t="s">
        <v>234</v>
      </c>
    </row>
    <row r="483" spans="1:10" ht="18" customHeight="1" x14ac:dyDescent="0.2">
      <c r="A483" s="1">
        <v>481</v>
      </c>
      <c r="B483" s="14" t="str">
        <f t="shared" si="14"/>
        <v>0x1E1</v>
      </c>
      <c r="C483" s="39" t="s">
        <v>307</v>
      </c>
      <c r="D483" s="4" t="s">
        <v>47</v>
      </c>
      <c r="E483" s="4"/>
      <c r="F483" s="14"/>
      <c r="G483" s="1" t="s">
        <v>181</v>
      </c>
      <c r="H483" s="1" t="s">
        <v>182</v>
      </c>
      <c r="I483" s="14" t="str">
        <f t="shared" si="15"/>
        <v>不相同</v>
      </c>
      <c r="J483" s="1" t="s">
        <v>234</v>
      </c>
    </row>
    <row r="484" spans="1:10" ht="18" customHeight="1" x14ac:dyDescent="0.2">
      <c r="A484" s="1">
        <v>482</v>
      </c>
      <c r="B484" s="14" t="str">
        <f t="shared" si="14"/>
        <v>0x1E2</v>
      </c>
      <c r="C484" s="39" t="s">
        <v>307</v>
      </c>
      <c r="D484" s="4" t="s">
        <v>195</v>
      </c>
      <c r="E484" s="4"/>
      <c r="F484" s="14"/>
      <c r="G484" s="1" t="s">
        <v>181</v>
      </c>
      <c r="H484" s="1"/>
      <c r="I484" s="14" t="str">
        <f t="shared" si="15"/>
        <v>不相同</v>
      </c>
      <c r="J484" s="1" t="s">
        <v>234</v>
      </c>
    </row>
    <row r="485" spans="1:10" ht="18" customHeight="1" x14ac:dyDescent="0.2">
      <c r="A485" s="1">
        <v>483</v>
      </c>
      <c r="B485" s="14" t="str">
        <f t="shared" si="14"/>
        <v>0x1E3</v>
      </c>
      <c r="C485" s="39" t="s">
        <v>307</v>
      </c>
      <c r="D485" s="4" t="s">
        <v>196</v>
      </c>
      <c r="E485" s="4"/>
      <c r="F485" s="14"/>
      <c r="G485" s="1" t="s">
        <v>181</v>
      </c>
      <c r="H485" s="1"/>
      <c r="I485" s="14" t="str">
        <f t="shared" si="15"/>
        <v>不相同</v>
      </c>
      <c r="J485" s="1" t="s">
        <v>234</v>
      </c>
    </row>
    <row r="486" spans="1:10" ht="18" customHeight="1" x14ac:dyDescent="0.2">
      <c r="A486" s="1">
        <v>484</v>
      </c>
      <c r="B486" s="14" t="str">
        <f t="shared" si="14"/>
        <v>0x1E4</v>
      </c>
      <c r="C486" s="1" t="s">
        <v>337</v>
      </c>
      <c r="D486" s="4" t="s">
        <v>197</v>
      </c>
      <c r="E486" s="4"/>
      <c r="F486" s="14"/>
      <c r="G486" s="14" t="s">
        <v>237</v>
      </c>
      <c r="H486" s="1"/>
      <c r="I486" s="14" t="str">
        <f t="shared" si="15"/>
        <v>不相同</v>
      </c>
      <c r="J486" s="1" t="s">
        <v>233</v>
      </c>
    </row>
    <row r="487" spans="1:10" ht="18" customHeight="1" x14ac:dyDescent="0.2">
      <c r="A487" s="1">
        <v>485</v>
      </c>
      <c r="B487" s="14" t="str">
        <f t="shared" si="14"/>
        <v>0x1E5</v>
      </c>
      <c r="C487" s="39" t="s">
        <v>337</v>
      </c>
      <c r="D487" s="4" t="s">
        <v>198</v>
      </c>
      <c r="E487" s="4"/>
      <c r="F487" s="14"/>
      <c r="G487" s="14" t="s">
        <v>237</v>
      </c>
      <c r="H487" s="1"/>
      <c r="I487" s="14" t="str">
        <f t="shared" si="15"/>
        <v>不相同</v>
      </c>
      <c r="J487" s="1" t="s">
        <v>233</v>
      </c>
    </row>
    <row r="488" spans="1:10" ht="18" customHeight="1" x14ac:dyDescent="0.2">
      <c r="A488" s="1">
        <v>486</v>
      </c>
      <c r="B488" s="14" t="str">
        <f t="shared" si="14"/>
        <v>0x1E6</v>
      </c>
      <c r="C488" s="39" t="s">
        <v>337</v>
      </c>
      <c r="D488" s="4" t="s">
        <v>199</v>
      </c>
      <c r="E488" s="4"/>
      <c r="F488" s="14"/>
      <c r="G488" s="14" t="s">
        <v>237</v>
      </c>
      <c r="H488" s="1"/>
      <c r="I488" s="14" t="str">
        <f t="shared" si="15"/>
        <v>不相同</v>
      </c>
      <c r="J488" s="1" t="s">
        <v>233</v>
      </c>
    </row>
    <row r="489" spans="1:10" ht="18" customHeight="1" x14ac:dyDescent="0.2">
      <c r="A489" s="1">
        <v>487</v>
      </c>
      <c r="B489" s="14" t="str">
        <f t="shared" si="14"/>
        <v>0x1E7</v>
      </c>
      <c r="C489" s="39" t="s">
        <v>337</v>
      </c>
      <c r="D489" s="4" t="s">
        <v>200</v>
      </c>
      <c r="E489" s="4"/>
      <c r="F489" s="14"/>
      <c r="G489" s="14" t="s">
        <v>237</v>
      </c>
      <c r="H489" s="1"/>
      <c r="I489" s="14" t="str">
        <f t="shared" si="15"/>
        <v>不相同</v>
      </c>
      <c r="J489" s="1" t="s">
        <v>233</v>
      </c>
    </row>
    <row r="490" spans="1:10" ht="18" customHeight="1" x14ac:dyDescent="0.2">
      <c r="A490" s="1">
        <v>488</v>
      </c>
      <c r="B490" s="14" t="str">
        <f t="shared" si="14"/>
        <v>0x1E8</v>
      </c>
      <c r="C490" s="39" t="s">
        <v>337</v>
      </c>
      <c r="D490" s="4" t="s">
        <v>48</v>
      </c>
      <c r="E490" s="4"/>
      <c r="F490" s="14"/>
      <c r="G490" s="14" t="s">
        <v>237</v>
      </c>
      <c r="H490" s="1"/>
      <c r="I490" s="14" t="str">
        <f t="shared" si="15"/>
        <v>不相同</v>
      </c>
      <c r="J490" s="1" t="s">
        <v>233</v>
      </c>
    </row>
    <row r="491" spans="1:10" ht="18" customHeight="1" x14ac:dyDescent="0.2">
      <c r="A491" s="1">
        <v>489</v>
      </c>
      <c r="B491" s="14" t="str">
        <f t="shared" si="14"/>
        <v>0x1E9</v>
      </c>
      <c r="C491" s="39" t="s">
        <v>337</v>
      </c>
      <c r="D491" s="4" t="s">
        <v>49</v>
      </c>
      <c r="E491" s="4"/>
      <c r="F491" s="14"/>
      <c r="G491" s="14" t="s">
        <v>237</v>
      </c>
      <c r="H491" s="1"/>
      <c r="I491" s="14" t="str">
        <f t="shared" si="15"/>
        <v>不相同</v>
      </c>
      <c r="J491" s="1" t="s">
        <v>233</v>
      </c>
    </row>
    <row r="492" spans="1:10" ht="18" customHeight="1" x14ac:dyDescent="0.2">
      <c r="A492" s="1">
        <v>490</v>
      </c>
      <c r="B492" s="14" t="str">
        <f t="shared" si="14"/>
        <v>0x1EA</v>
      </c>
      <c r="C492" s="39" t="s">
        <v>337</v>
      </c>
      <c r="D492" s="4" t="s">
        <v>50</v>
      </c>
      <c r="E492" s="4"/>
      <c r="F492" s="14"/>
      <c r="G492" s="14" t="s">
        <v>237</v>
      </c>
      <c r="H492" s="1"/>
      <c r="I492" s="14" t="str">
        <f t="shared" si="15"/>
        <v>不相同</v>
      </c>
      <c r="J492" s="1" t="s">
        <v>233</v>
      </c>
    </row>
    <row r="493" spans="1:10" ht="18" customHeight="1" x14ac:dyDescent="0.2">
      <c r="A493" s="1">
        <v>491</v>
      </c>
      <c r="B493" s="14" t="str">
        <f t="shared" si="14"/>
        <v>0x1EB</v>
      </c>
      <c r="C493" s="39" t="s">
        <v>337</v>
      </c>
      <c r="D493" s="4" t="s">
        <v>51</v>
      </c>
      <c r="E493" s="4"/>
      <c r="F493" s="14"/>
      <c r="G493" s="14" t="s">
        <v>237</v>
      </c>
      <c r="H493" s="1"/>
      <c r="I493" s="14" t="str">
        <f t="shared" si="15"/>
        <v>不相同</v>
      </c>
      <c r="J493" s="1" t="s">
        <v>233</v>
      </c>
    </row>
    <row r="494" spans="1:10" ht="18" customHeight="1" x14ac:dyDescent="0.2">
      <c r="A494" s="1">
        <v>492</v>
      </c>
      <c r="B494" s="14" t="str">
        <f t="shared" si="14"/>
        <v>0x1EC</v>
      </c>
      <c r="C494" s="39" t="s">
        <v>337</v>
      </c>
      <c r="D494" s="4" t="s">
        <v>52</v>
      </c>
      <c r="E494" s="4"/>
      <c r="F494" s="14"/>
      <c r="G494" s="14" t="s">
        <v>237</v>
      </c>
      <c r="H494" s="1"/>
      <c r="I494" s="14" t="str">
        <f t="shared" si="15"/>
        <v>不相同</v>
      </c>
      <c r="J494" s="1" t="s">
        <v>233</v>
      </c>
    </row>
    <row r="495" spans="1:10" ht="18" customHeight="1" x14ac:dyDescent="0.2">
      <c r="A495" s="1">
        <v>493</v>
      </c>
      <c r="B495" s="14" t="str">
        <f t="shared" si="14"/>
        <v>0x1ED</v>
      </c>
      <c r="C495" s="39" t="s">
        <v>337</v>
      </c>
      <c r="D495" s="4" t="s">
        <v>53</v>
      </c>
      <c r="E495" s="4"/>
      <c r="F495" s="14"/>
      <c r="G495" s="14" t="s">
        <v>237</v>
      </c>
      <c r="H495" s="1"/>
      <c r="I495" s="14" t="str">
        <f t="shared" si="15"/>
        <v>不相同</v>
      </c>
      <c r="J495" s="1" t="s">
        <v>233</v>
      </c>
    </row>
    <row r="496" spans="1:10" ht="18" customHeight="1" x14ac:dyDescent="0.2">
      <c r="A496" s="1">
        <v>494</v>
      </c>
      <c r="B496" s="14" t="str">
        <f t="shared" si="14"/>
        <v>0x1EE</v>
      </c>
      <c r="C496" s="39" t="s">
        <v>337</v>
      </c>
      <c r="D496" s="4" t="s">
        <v>54</v>
      </c>
      <c r="E496" s="4"/>
      <c r="F496" s="14"/>
      <c r="G496" s="14" t="s">
        <v>237</v>
      </c>
      <c r="H496" s="1"/>
      <c r="I496" s="14" t="str">
        <f t="shared" si="15"/>
        <v>不相同</v>
      </c>
      <c r="J496" s="1" t="s">
        <v>233</v>
      </c>
    </row>
    <row r="497" spans="1:10" ht="18" customHeight="1" x14ac:dyDescent="0.2">
      <c r="A497" s="1">
        <v>495</v>
      </c>
      <c r="B497" s="14" t="str">
        <f t="shared" si="14"/>
        <v>0x1EF</v>
      </c>
      <c r="C497" s="39" t="s">
        <v>337</v>
      </c>
      <c r="D497" s="4" t="s">
        <v>55</v>
      </c>
      <c r="E497" s="4"/>
      <c r="F497" s="14"/>
      <c r="G497" s="14" t="s">
        <v>237</v>
      </c>
      <c r="H497" s="1"/>
      <c r="I497" s="14" t="str">
        <f t="shared" si="15"/>
        <v>不相同</v>
      </c>
      <c r="J497" s="1" t="s">
        <v>233</v>
      </c>
    </row>
    <row r="498" spans="1:10" ht="18" customHeight="1" x14ac:dyDescent="0.2">
      <c r="A498" s="1">
        <v>496</v>
      </c>
      <c r="B498" s="14" t="str">
        <f t="shared" si="14"/>
        <v>0x1F0</v>
      </c>
      <c r="C498" s="39" t="s">
        <v>337</v>
      </c>
      <c r="D498" s="4" t="s">
        <v>56</v>
      </c>
      <c r="E498" s="4"/>
      <c r="F498" s="14"/>
      <c r="G498" s="14" t="s">
        <v>237</v>
      </c>
      <c r="H498" s="1"/>
      <c r="I498" s="14" t="str">
        <f t="shared" si="15"/>
        <v>不相同</v>
      </c>
      <c r="J498" s="1" t="s">
        <v>233</v>
      </c>
    </row>
    <row r="499" spans="1:10" ht="18" customHeight="1" x14ac:dyDescent="0.2">
      <c r="A499" s="1">
        <v>497</v>
      </c>
      <c r="B499" s="14" t="str">
        <f t="shared" si="14"/>
        <v>0x1F1</v>
      </c>
      <c r="C499" s="39" t="s">
        <v>337</v>
      </c>
      <c r="D499" s="4" t="s">
        <v>57</v>
      </c>
      <c r="E499" s="4"/>
      <c r="F499" s="14"/>
      <c r="G499" s="14" t="s">
        <v>237</v>
      </c>
      <c r="H499" s="1"/>
      <c r="I499" s="14" t="str">
        <f t="shared" si="15"/>
        <v>不相同</v>
      </c>
      <c r="J499" s="1" t="s">
        <v>233</v>
      </c>
    </row>
    <row r="500" spans="1:10" ht="18" customHeight="1" x14ac:dyDescent="0.2">
      <c r="A500" s="1">
        <v>498</v>
      </c>
      <c r="B500" s="14" t="str">
        <f t="shared" si="14"/>
        <v>0x1F2</v>
      </c>
      <c r="C500" s="39" t="s">
        <v>337</v>
      </c>
      <c r="D500" s="4" t="s">
        <v>201</v>
      </c>
      <c r="E500" s="4"/>
      <c r="F500" s="14"/>
      <c r="G500" s="14" t="s">
        <v>237</v>
      </c>
      <c r="H500" s="1"/>
      <c r="I500" s="14" t="str">
        <f t="shared" si="15"/>
        <v>不相同</v>
      </c>
      <c r="J500" s="1" t="s">
        <v>233</v>
      </c>
    </row>
    <row r="501" spans="1:10" ht="18" customHeight="1" x14ac:dyDescent="0.2">
      <c r="A501" s="1">
        <v>499</v>
      </c>
      <c r="B501" s="14" t="str">
        <f t="shared" si="14"/>
        <v>0x1F3</v>
      </c>
      <c r="C501" s="39" t="s">
        <v>337</v>
      </c>
      <c r="D501" s="4" t="s">
        <v>202</v>
      </c>
      <c r="E501" s="4"/>
      <c r="F501" s="14"/>
      <c r="G501" s="14" t="s">
        <v>237</v>
      </c>
      <c r="H501" s="1"/>
      <c r="I501" s="14" t="str">
        <f t="shared" si="15"/>
        <v>不相同</v>
      </c>
      <c r="J501" s="1" t="s">
        <v>233</v>
      </c>
    </row>
    <row r="502" spans="1:10" ht="18" customHeight="1" x14ac:dyDescent="0.2">
      <c r="A502" s="1">
        <v>500</v>
      </c>
      <c r="B502" s="14" t="str">
        <f t="shared" si="14"/>
        <v>0x1F4</v>
      </c>
      <c r="C502" s="39" t="s">
        <v>337</v>
      </c>
      <c r="D502" s="4" t="s">
        <v>203</v>
      </c>
      <c r="E502" s="4"/>
      <c r="F502" s="14"/>
      <c r="G502" s="14" t="s">
        <v>237</v>
      </c>
      <c r="H502" s="1"/>
      <c r="I502" s="14" t="str">
        <f t="shared" si="15"/>
        <v>不相同</v>
      </c>
      <c r="J502" s="1" t="s">
        <v>233</v>
      </c>
    </row>
    <row r="503" spans="1:10" ht="18" customHeight="1" x14ac:dyDescent="0.2">
      <c r="A503" s="1">
        <v>501</v>
      </c>
      <c r="B503" s="14" t="str">
        <f t="shared" si="14"/>
        <v>0x1F5</v>
      </c>
      <c r="C503" s="39" t="s">
        <v>337</v>
      </c>
      <c r="D503" s="4" t="s">
        <v>204</v>
      </c>
      <c r="E503" s="4"/>
      <c r="F503" s="14"/>
      <c r="G503" s="14" t="s">
        <v>237</v>
      </c>
      <c r="H503" s="1"/>
      <c r="I503" s="14" t="str">
        <f t="shared" si="15"/>
        <v>不相同</v>
      </c>
      <c r="J503" s="1" t="s">
        <v>233</v>
      </c>
    </row>
    <row r="504" spans="1:10" ht="18" customHeight="1" x14ac:dyDescent="0.2">
      <c r="A504" s="1">
        <v>502</v>
      </c>
      <c r="B504" s="14" t="str">
        <f t="shared" si="14"/>
        <v>0x1F6</v>
      </c>
      <c r="C504" s="39" t="s">
        <v>337</v>
      </c>
      <c r="D504" s="4" t="s">
        <v>205</v>
      </c>
      <c r="E504" s="4"/>
      <c r="F504" s="14"/>
      <c r="G504" s="14" t="s">
        <v>237</v>
      </c>
      <c r="H504" s="1"/>
      <c r="I504" s="14" t="str">
        <f t="shared" si="15"/>
        <v>不相同</v>
      </c>
      <c r="J504" s="1" t="s">
        <v>233</v>
      </c>
    </row>
    <row r="505" spans="1:10" ht="18" customHeight="1" x14ac:dyDescent="0.2">
      <c r="A505" s="1">
        <v>503</v>
      </c>
      <c r="B505" s="14" t="str">
        <f t="shared" si="14"/>
        <v>0x1F7</v>
      </c>
      <c r="C505" s="39" t="s">
        <v>337</v>
      </c>
      <c r="D505" s="4" t="s">
        <v>206</v>
      </c>
      <c r="E505" s="4"/>
      <c r="F505" s="14"/>
      <c r="G505" s="14" t="s">
        <v>237</v>
      </c>
      <c r="H505" s="1"/>
      <c r="I505" s="14" t="str">
        <f t="shared" si="15"/>
        <v>不相同</v>
      </c>
      <c r="J505" s="1" t="s">
        <v>233</v>
      </c>
    </row>
    <row r="506" spans="1:10" ht="18" customHeight="1" x14ac:dyDescent="0.2">
      <c r="A506" s="1">
        <v>504</v>
      </c>
      <c r="B506" s="14" t="str">
        <f t="shared" si="14"/>
        <v>0x1F8</v>
      </c>
      <c r="C506" s="39" t="s">
        <v>337</v>
      </c>
      <c r="D506" s="4" t="s">
        <v>58</v>
      </c>
      <c r="E506" s="4"/>
      <c r="F506" s="14"/>
      <c r="G506" s="14" t="s">
        <v>237</v>
      </c>
      <c r="H506" s="1"/>
      <c r="I506" s="14" t="str">
        <f t="shared" si="15"/>
        <v>不相同</v>
      </c>
      <c r="J506" s="1" t="s">
        <v>233</v>
      </c>
    </row>
    <row r="507" spans="1:10" ht="18" customHeight="1" x14ac:dyDescent="0.2">
      <c r="A507" s="1">
        <v>505</v>
      </c>
      <c r="B507" s="14" t="str">
        <f t="shared" si="14"/>
        <v>0x1F9</v>
      </c>
      <c r="C507" s="39" t="s">
        <v>337</v>
      </c>
      <c r="D507" s="4" t="s">
        <v>59</v>
      </c>
      <c r="E507" s="4"/>
      <c r="F507" s="14"/>
      <c r="G507" s="14" t="s">
        <v>237</v>
      </c>
      <c r="H507" s="1"/>
      <c r="I507" s="14" t="str">
        <f t="shared" si="15"/>
        <v>不相同</v>
      </c>
      <c r="J507" s="1" t="s">
        <v>233</v>
      </c>
    </row>
    <row r="508" spans="1:10" ht="18" customHeight="1" x14ac:dyDescent="0.2">
      <c r="A508" s="1">
        <v>506</v>
      </c>
      <c r="B508" s="14" t="str">
        <f t="shared" si="14"/>
        <v>0x1FA</v>
      </c>
      <c r="C508" s="39" t="s">
        <v>337</v>
      </c>
      <c r="D508" s="4" t="s">
        <v>60</v>
      </c>
      <c r="E508" s="4"/>
      <c r="F508" s="14"/>
      <c r="G508" s="14" t="s">
        <v>237</v>
      </c>
      <c r="H508" s="1"/>
      <c r="I508" s="14" t="str">
        <f t="shared" si="15"/>
        <v>不相同</v>
      </c>
      <c r="J508" s="1" t="s">
        <v>233</v>
      </c>
    </row>
    <row r="509" spans="1:10" ht="18" customHeight="1" x14ac:dyDescent="0.2">
      <c r="A509" s="1">
        <v>507</v>
      </c>
      <c r="B509" s="14" t="str">
        <f t="shared" si="14"/>
        <v>0x1FB</v>
      </c>
      <c r="C509" s="39" t="s">
        <v>337</v>
      </c>
      <c r="D509" s="4" t="s">
        <v>61</v>
      </c>
      <c r="E509" s="4"/>
      <c r="F509" s="14"/>
      <c r="G509" s="14" t="s">
        <v>237</v>
      </c>
      <c r="H509" s="1"/>
      <c r="I509" s="14" t="str">
        <f t="shared" si="15"/>
        <v>不相同</v>
      </c>
      <c r="J509" s="1" t="s">
        <v>233</v>
      </c>
    </row>
    <row r="510" spans="1:10" ht="18" customHeight="1" x14ac:dyDescent="0.2">
      <c r="A510" s="1">
        <v>508</v>
      </c>
      <c r="B510" s="14" t="str">
        <f t="shared" si="14"/>
        <v>0x1FC</v>
      </c>
      <c r="C510" s="39" t="s">
        <v>337</v>
      </c>
      <c r="D510" s="4" t="s">
        <v>62</v>
      </c>
      <c r="E510" s="4"/>
      <c r="F510" s="14"/>
      <c r="G510" s="14" t="s">
        <v>237</v>
      </c>
      <c r="H510" s="1"/>
      <c r="I510" s="14" t="str">
        <f t="shared" si="15"/>
        <v>不相同</v>
      </c>
      <c r="J510" s="1" t="s">
        <v>233</v>
      </c>
    </row>
    <row r="511" spans="1:10" ht="18" customHeight="1" x14ac:dyDescent="0.2">
      <c r="A511" s="1">
        <v>509</v>
      </c>
      <c r="B511" s="14" t="str">
        <f t="shared" si="14"/>
        <v>0x1FD</v>
      </c>
      <c r="C511" s="39" t="s">
        <v>337</v>
      </c>
      <c r="D511" s="4" t="s">
        <v>63</v>
      </c>
      <c r="E511" s="4"/>
      <c r="F511" s="14"/>
      <c r="G511" s="14" t="s">
        <v>237</v>
      </c>
      <c r="H511" s="1"/>
      <c r="I511" s="14" t="str">
        <f t="shared" si="15"/>
        <v>不相同</v>
      </c>
      <c r="J511" s="1" t="s">
        <v>233</v>
      </c>
    </row>
    <row r="512" spans="1:10" ht="18" customHeight="1" x14ac:dyDescent="0.2">
      <c r="A512" s="1">
        <v>510</v>
      </c>
      <c r="B512" s="14" t="str">
        <f t="shared" si="14"/>
        <v>0x1FE</v>
      </c>
      <c r="C512" s="39" t="s">
        <v>337</v>
      </c>
      <c r="D512" s="4" t="s">
        <v>64</v>
      </c>
      <c r="E512" s="4"/>
      <c r="F512" s="14"/>
      <c r="G512" s="14" t="s">
        <v>237</v>
      </c>
      <c r="H512" s="1"/>
      <c r="I512" s="14" t="str">
        <f t="shared" si="15"/>
        <v>不相同</v>
      </c>
      <c r="J512" s="1" t="s">
        <v>233</v>
      </c>
    </row>
    <row r="513" spans="1:10" ht="18" customHeight="1" x14ac:dyDescent="0.2">
      <c r="A513" s="1">
        <v>511</v>
      </c>
      <c r="B513" s="14" t="str">
        <f t="shared" si="14"/>
        <v>0x1FF</v>
      </c>
      <c r="C513" s="39" t="s">
        <v>337</v>
      </c>
      <c r="D513" s="4" t="s">
        <v>65</v>
      </c>
      <c r="E513" s="4"/>
      <c r="F513" s="14"/>
      <c r="G513" s="14" t="s">
        <v>237</v>
      </c>
      <c r="H513" s="1"/>
      <c r="I513" s="14" t="str">
        <f t="shared" si="15"/>
        <v>不相同</v>
      </c>
      <c r="J513" s="1" t="s">
        <v>233</v>
      </c>
    </row>
    <row r="514" spans="1:10" ht="18" customHeight="1" x14ac:dyDescent="0.2">
      <c r="A514" s="1">
        <v>512</v>
      </c>
      <c r="B514" s="14" t="str">
        <f t="shared" ref="B514:B541" si="16">"0x"&amp;DEC2HEX(A514,3)</f>
        <v>0x200</v>
      </c>
      <c r="C514" s="39" t="s">
        <v>337</v>
      </c>
      <c r="D514" s="4" t="s">
        <v>66</v>
      </c>
      <c r="E514" s="4"/>
      <c r="F514" s="14"/>
      <c r="G514" s="14" t="s">
        <v>237</v>
      </c>
      <c r="H514" s="1"/>
      <c r="I514" s="14" t="str">
        <f t="shared" si="15"/>
        <v>不相同</v>
      </c>
      <c r="J514" s="1" t="s">
        <v>233</v>
      </c>
    </row>
    <row r="515" spans="1:10" ht="18" customHeight="1" x14ac:dyDescent="0.2">
      <c r="A515" s="1">
        <v>513</v>
      </c>
      <c r="B515" s="14" t="str">
        <f t="shared" si="16"/>
        <v>0x201</v>
      </c>
      <c r="C515" s="39" t="s">
        <v>337</v>
      </c>
      <c r="D515" s="4" t="s">
        <v>67</v>
      </c>
      <c r="E515" s="4"/>
      <c r="F515" s="14"/>
      <c r="G515" s="14" t="s">
        <v>237</v>
      </c>
      <c r="H515" s="1"/>
      <c r="I515" s="14" t="str">
        <f t="shared" ref="I515:I573" si="17">IF(D515&lt;&gt;"",IF(B515=D515,"相同","不相同"),"-")</f>
        <v>不相同</v>
      </c>
      <c r="J515" s="1" t="s">
        <v>233</v>
      </c>
    </row>
    <row r="516" spans="1:10" ht="18" customHeight="1" x14ac:dyDescent="0.2">
      <c r="A516" s="1">
        <v>514</v>
      </c>
      <c r="B516" s="14" t="str">
        <f t="shared" si="16"/>
        <v>0x202</v>
      </c>
      <c r="C516" s="39" t="s">
        <v>337</v>
      </c>
      <c r="D516" s="4" t="s">
        <v>207</v>
      </c>
      <c r="E516" s="4"/>
      <c r="F516" s="14"/>
      <c r="G516" s="14" t="s">
        <v>237</v>
      </c>
      <c r="H516" s="1"/>
      <c r="I516" s="14" t="str">
        <f t="shared" si="17"/>
        <v>不相同</v>
      </c>
      <c r="J516" s="1" t="s">
        <v>233</v>
      </c>
    </row>
    <row r="517" spans="1:10" ht="18" customHeight="1" x14ac:dyDescent="0.2">
      <c r="A517" s="1">
        <v>515</v>
      </c>
      <c r="B517" s="14" t="str">
        <f t="shared" si="16"/>
        <v>0x203</v>
      </c>
      <c r="C517" s="39" t="s">
        <v>337</v>
      </c>
      <c r="D517" s="4" t="s">
        <v>208</v>
      </c>
      <c r="E517" s="4"/>
      <c r="F517" s="14"/>
      <c r="G517" s="14" t="s">
        <v>237</v>
      </c>
      <c r="H517" s="1"/>
      <c r="I517" s="14" t="str">
        <f t="shared" si="17"/>
        <v>不相同</v>
      </c>
      <c r="J517" s="1" t="s">
        <v>233</v>
      </c>
    </row>
    <row r="518" spans="1:10" ht="18" customHeight="1" x14ac:dyDescent="0.2">
      <c r="A518" s="1">
        <v>516</v>
      </c>
      <c r="B518" s="14" t="str">
        <f t="shared" si="16"/>
        <v>0x204</v>
      </c>
      <c r="C518" s="39" t="s">
        <v>337</v>
      </c>
      <c r="D518" s="4" t="s">
        <v>209</v>
      </c>
      <c r="E518" s="4"/>
      <c r="F518" s="14"/>
      <c r="G518" s="14" t="s">
        <v>237</v>
      </c>
      <c r="H518" s="1"/>
      <c r="I518" s="14" t="str">
        <f t="shared" si="17"/>
        <v>不相同</v>
      </c>
      <c r="J518" s="1" t="s">
        <v>233</v>
      </c>
    </row>
    <row r="519" spans="1:10" ht="18" customHeight="1" x14ac:dyDescent="0.2">
      <c r="A519" s="1">
        <v>517</v>
      </c>
      <c r="B519" s="14" t="str">
        <f t="shared" si="16"/>
        <v>0x205</v>
      </c>
      <c r="C519" s="39" t="s">
        <v>337</v>
      </c>
      <c r="D519" s="4" t="s">
        <v>210</v>
      </c>
      <c r="E519" s="4"/>
      <c r="F519" s="14"/>
      <c r="G519" s="14" t="s">
        <v>237</v>
      </c>
      <c r="H519" s="1"/>
      <c r="I519" s="14" t="str">
        <f t="shared" si="17"/>
        <v>不相同</v>
      </c>
      <c r="J519" s="1" t="s">
        <v>233</v>
      </c>
    </row>
    <row r="520" spans="1:10" ht="18" customHeight="1" x14ac:dyDescent="0.2">
      <c r="A520" s="1">
        <v>518</v>
      </c>
      <c r="B520" s="14" t="str">
        <f t="shared" si="16"/>
        <v>0x206</v>
      </c>
      <c r="C520" s="39" t="s">
        <v>337</v>
      </c>
      <c r="D520" s="4" t="s">
        <v>211</v>
      </c>
      <c r="E520" s="4"/>
      <c r="F520" s="14"/>
      <c r="G520" s="14" t="s">
        <v>237</v>
      </c>
      <c r="H520" s="1"/>
      <c r="I520" s="14" t="str">
        <f t="shared" si="17"/>
        <v>不相同</v>
      </c>
      <c r="J520" s="1" t="s">
        <v>233</v>
      </c>
    </row>
    <row r="521" spans="1:10" ht="18" customHeight="1" x14ac:dyDescent="0.2">
      <c r="A521" s="1">
        <v>519</v>
      </c>
      <c r="B521" s="14" t="str">
        <f t="shared" si="16"/>
        <v>0x207</v>
      </c>
      <c r="C521" s="39" t="s">
        <v>337</v>
      </c>
      <c r="D521" s="4" t="s">
        <v>212</v>
      </c>
      <c r="E521" s="4"/>
      <c r="F521" s="14"/>
      <c r="G521" s="14" t="s">
        <v>237</v>
      </c>
      <c r="H521" s="1"/>
      <c r="I521" s="14" t="str">
        <f t="shared" si="17"/>
        <v>不相同</v>
      </c>
      <c r="J521" s="1" t="s">
        <v>233</v>
      </c>
    </row>
    <row r="522" spans="1:10" ht="18" customHeight="1" x14ac:dyDescent="0.2">
      <c r="A522" s="1">
        <v>520</v>
      </c>
      <c r="B522" s="14" t="str">
        <f t="shared" si="16"/>
        <v>0x208</v>
      </c>
      <c r="C522" s="1" t="s">
        <v>306</v>
      </c>
      <c r="D522" s="4" t="s">
        <v>88</v>
      </c>
      <c r="E522" s="62" t="s">
        <v>332</v>
      </c>
      <c r="F522" s="14"/>
      <c r="G522" s="14" t="s">
        <v>746</v>
      </c>
      <c r="H522" s="14" t="s">
        <v>213</v>
      </c>
      <c r="I522" s="14" t="str">
        <f t="shared" si="17"/>
        <v>相同</v>
      </c>
      <c r="J522" s="1" t="s">
        <v>233</v>
      </c>
    </row>
    <row r="523" spans="1:10" ht="18" customHeight="1" x14ac:dyDescent="0.2">
      <c r="A523" s="1">
        <v>521</v>
      </c>
      <c r="B523" s="14" t="str">
        <f t="shared" si="16"/>
        <v>0x209</v>
      </c>
      <c r="C523" s="39" t="s">
        <v>306</v>
      </c>
      <c r="D523" s="4" t="s">
        <v>89</v>
      </c>
      <c r="E523" s="62" t="s">
        <v>331</v>
      </c>
      <c r="F523" s="14"/>
      <c r="G523" s="14" t="s">
        <v>746</v>
      </c>
      <c r="H523" s="14" t="s">
        <v>214</v>
      </c>
      <c r="I523" s="14" t="str">
        <f t="shared" si="17"/>
        <v>相同</v>
      </c>
      <c r="J523" s="1" t="s">
        <v>233</v>
      </c>
    </row>
    <row r="524" spans="1:10" ht="18" customHeight="1" x14ac:dyDescent="0.2">
      <c r="A524" s="1">
        <v>522</v>
      </c>
      <c r="B524" s="14" t="str">
        <f t="shared" si="16"/>
        <v>0x20A</v>
      </c>
      <c r="C524" s="39" t="s">
        <v>306</v>
      </c>
      <c r="D524" s="4" t="s">
        <v>90</v>
      </c>
      <c r="E524" s="62" t="s">
        <v>324</v>
      </c>
      <c r="F524" s="14"/>
      <c r="G524" s="14" t="s">
        <v>745</v>
      </c>
      <c r="H524" s="14" t="s">
        <v>215</v>
      </c>
      <c r="I524" s="14" t="str">
        <f t="shared" si="17"/>
        <v>相同</v>
      </c>
      <c r="J524" s="1" t="s">
        <v>233</v>
      </c>
    </row>
    <row r="525" spans="1:10" ht="18" customHeight="1" x14ac:dyDescent="0.2">
      <c r="A525" s="1">
        <v>523</v>
      </c>
      <c r="B525" s="14" t="str">
        <f t="shared" si="16"/>
        <v>0x20B</v>
      </c>
      <c r="C525" s="39" t="s">
        <v>306</v>
      </c>
      <c r="D525" s="4" t="s">
        <v>91</v>
      </c>
      <c r="E525" s="62" t="s">
        <v>333</v>
      </c>
      <c r="F525" s="14"/>
      <c r="G525" s="14" t="s">
        <v>745</v>
      </c>
      <c r="H525" s="14" t="s">
        <v>216</v>
      </c>
      <c r="I525" s="14" t="str">
        <f t="shared" si="17"/>
        <v>相同</v>
      </c>
      <c r="J525" s="1" t="s">
        <v>233</v>
      </c>
    </row>
    <row r="526" spans="1:10" ht="18" customHeight="1" x14ac:dyDescent="0.2">
      <c r="A526" s="1">
        <v>524</v>
      </c>
      <c r="B526" s="14" t="str">
        <f t="shared" si="16"/>
        <v>0x20C</v>
      </c>
      <c r="C526" s="39" t="s">
        <v>306</v>
      </c>
      <c r="D526" s="4" t="s">
        <v>92</v>
      </c>
      <c r="E526" s="62" t="s">
        <v>331</v>
      </c>
      <c r="F526" s="14"/>
      <c r="G526" s="14" t="s">
        <v>745</v>
      </c>
      <c r="H526" s="14" t="s">
        <v>217</v>
      </c>
      <c r="I526" s="14" t="str">
        <f t="shared" si="17"/>
        <v>相同</v>
      </c>
      <c r="J526" s="1" t="s">
        <v>233</v>
      </c>
    </row>
    <row r="527" spans="1:10" ht="18" customHeight="1" x14ac:dyDescent="0.2">
      <c r="A527" s="1">
        <v>525</v>
      </c>
      <c r="B527" s="14" t="str">
        <f t="shared" si="16"/>
        <v>0x20D</v>
      </c>
      <c r="C527" s="39" t="s">
        <v>306</v>
      </c>
      <c r="D527" s="4" t="s">
        <v>93</v>
      </c>
      <c r="E527" s="62" t="s">
        <v>331</v>
      </c>
      <c r="F527" s="14"/>
      <c r="G527" s="14" t="s">
        <v>745</v>
      </c>
      <c r="H527" s="14" t="s">
        <v>217</v>
      </c>
      <c r="I527" s="14" t="str">
        <f t="shared" si="17"/>
        <v>相同</v>
      </c>
      <c r="J527" s="1" t="s">
        <v>233</v>
      </c>
    </row>
    <row r="528" spans="1:10" ht="18" customHeight="1" x14ac:dyDescent="0.2">
      <c r="A528" s="1">
        <v>526</v>
      </c>
      <c r="B528" s="14" t="str">
        <f t="shared" si="16"/>
        <v>0x20E</v>
      </c>
      <c r="C528" s="39" t="s">
        <v>306</v>
      </c>
      <c r="D528" s="4" t="s">
        <v>94</v>
      </c>
      <c r="E528" s="62" t="s">
        <v>331</v>
      </c>
      <c r="F528" s="14"/>
      <c r="G528" s="14" t="s">
        <v>745</v>
      </c>
      <c r="H528" s="14" t="s">
        <v>217</v>
      </c>
      <c r="I528" s="14" t="str">
        <f t="shared" si="17"/>
        <v>相同</v>
      </c>
      <c r="J528" s="1" t="s">
        <v>233</v>
      </c>
    </row>
    <row r="529" spans="1:10" ht="18" customHeight="1" x14ac:dyDescent="0.2">
      <c r="A529" s="1">
        <v>527</v>
      </c>
      <c r="B529" s="14" t="str">
        <f t="shared" si="16"/>
        <v>0x20F</v>
      </c>
      <c r="C529" s="39" t="s">
        <v>306</v>
      </c>
      <c r="D529" s="4" t="s">
        <v>95</v>
      </c>
      <c r="E529" s="62" t="s">
        <v>334</v>
      </c>
      <c r="F529" s="14"/>
      <c r="G529" s="14" t="s">
        <v>745</v>
      </c>
      <c r="H529" s="14" t="s">
        <v>217</v>
      </c>
      <c r="I529" s="14" t="str">
        <f t="shared" si="17"/>
        <v>相同</v>
      </c>
      <c r="J529" s="1" t="s">
        <v>233</v>
      </c>
    </row>
    <row r="530" spans="1:10" ht="18" customHeight="1" x14ac:dyDescent="0.2">
      <c r="A530" s="1">
        <v>528</v>
      </c>
      <c r="B530" s="14" t="str">
        <f t="shared" si="16"/>
        <v>0x210</v>
      </c>
      <c r="C530" s="39" t="s">
        <v>306</v>
      </c>
      <c r="D530" s="4" t="s">
        <v>96</v>
      </c>
      <c r="E530" s="62" t="s">
        <v>335</v>
      </c>
      <c r="F530" s="14"/>
      <c r="G530" s="14" t="s">
        <v>745</v>
      </c>
      <c r="H530" s="14" t="s">
        <v>218</v>
      </c>
      <c r="I530" s="14" t="str">
        <f t="shared" si="17"/>
        <v>相同</v>
      </c>
      <c r="J530" s="1" t="s">
        <v>233</v>
      </c>
    </row>
    <row r="531" spans="1:10" ht="18" customHeight="1" x14ac:dyDescent="0.2">
      <c r="A531" s="1">
        <v>529</v>
      </c>
      <c r="B531" s="14" t="str">
        <f t="shared" si="16"/>
        <v>0x211</v>
      </c>
      <c r="C531" s="39" t="s">
        <v>306</v>
      </c>
      <c r="D531" s="4" t="s">
        <v>97</v>
      </c>
      <c r="E531" s="62" t="s">
        <v>331</v>
      </c>
      <c r="F531" s="14"/>
      <c r="G531" s="14" t="s">
        <v>745</v>
      </c>
      <c r="H531" s="14" t="s">
        <v>218</v>
      </c>
      <c r="I531" s="14" t="str">
        <f t="shared" si="17"/>
        <v>相同</v>
      </c>
      <c r="J531" s="1" t="s">
        <v>233</v>
      </c>
    </row>
    <row r="532" spans="1:10" ht="18" customHeight="1" x14ac:dyDescent="0.2">
      <c r="A532" s="1">
        <v>530</v>
      </c>
      <c r="B532" s="14" t="str">
        <f t="shared" si="16"/>
        <v>0x212</v>
      </c>
      <c r="C532" s="39" t="s">
        <v>306</v>
      </c>
      <c r="D532" s="4" t="s">
        <v>98</v>
      </c>
      <c r="E532" s="62" t="s">
        <v>331</v>
      </c>
      <c r="F532" s="14"/>
      <c r="G532" s="14" t="s">
        <v>745</v>
      </c>
      <c r="H532" s="14" t="s">
        <v>219</v>
      </c>
      <c r="I532" s="14" t="str">
        <f t="shared" si="17"/>
        <v>相同</v>
      </c>
      <c r="J532" s="1" t="s">
        <v>233</v>
      </c>
    </row>
    <row r="533" spans="1:10" ht="18" customHeight="1" x14ac:dyDescent="0.2">
      <c r="A533" s="1">
        <v>531</v>
      </c>
      <c r="B533" s="14" t="str">
        <f t="shared" si="16"/>
        <v>0x213</v>
      </c>
      <c r="C533" s="39" t="s">
        <v>306</v>
      </c>
      <c r="D533" s="4" t="s">
        <v>99</v>
      </c>
      <c r="E533" s="62" t="s">
        <v>331</v>
      </c>
      <c r="F533" s="14"/>
      <c r="G533" s="14" t="s">
        <v>745</v>
      </c>
      <c r="H533" s="14" t="s">
        <v>219</v>
      </c>
      <c r="I533" s="14" t="str">
        <f t="shared" si="17"/>
        <v>相同</v>
      </c>
      <c r="J533" s="1" t="s">
        <v>233</v>
      </c>
    </row>
    <row r="534" spans="1:10" ht="18" customHeight="1" x14ac:dyDescent="0.2">
      <c r="A534" s="1">
        <v>532</v>
      </c>
      <c r="B534" s="14" t="str">
        <f t="shared" si="16"/>
        <v>0x214</v>
      </c>
      <c r="C534" s="1" t="s">
        <v>308</v>
      </c>
      <c r="D534" s="4" t="s">
        <v>100</v>
      </c>
      <c r="E534" s="62" t="s">
        <v>330</v>
      </c>
      <c r="F534" s="14" t="s">
        <v>220</v>
      </c>
      <c r="G534" s="14" t="s">
        <v>749</v>
      </c>
      <c r="H534" s="14" t="s">
        <v>221</v>
      </c>
      <c r="I534" s="14" t="str">
        <f t="shared" si="17"/>
        <v>相同</v>
      </c>
      <c r="J534" s="1" t="s">
        <v>233</v>
      </c>
    </row>
    <row r="535" spans="1:10" ht="18" customHeight="1" x14ac:dyDescent="0.2">
      <c r="A535" s="1">
        <v>533</v>
      </c>
      <c r="B535" s="14" t="str">
        <f t="shared" si="16"/>
        <v>0x215</v>
      </c>
      <c r="C535" s="1" t="s">
        <v>308</v>
      </c>
      <c r="D535" s="4" t="s">
        <v>101</v>
      </c>
      <c r="E535" s="62" t="s">
        <v>330</v>
      </c>
      <c r="F535" s="14" t="s">
        <v>222</v>
      </c>
      <c r="G535" s="14" t="s">
        <v>749</v>
      </c>
      <c r="H535" s="14" t="s">
        <v>223</v>
      </c>
      <c r="I535" s="14" t="str">
        <f t="shared" si="17"/>
        <v>相同</v>
      </c>
      <c r="J535" s="1" t="s">
        <v>233</v>
      </c>
    </row>
    <row r="536" spans="1:10" ht="18" customHeight="1" x14ac:dyDescent="0.2">
      <c r="A536" s="1">
        <v>534</v>
      </c>
      <c r="B536" s="14" t="str">
        <f t="shared" si="16"/>
        <v>0x216</v>
      </c>
      <c r="C536" s="39" t="s">
        <v>308</v>
      </c>
      <c r="D536" s="4" t="s">
        <v>102</v>
      </c>
      <c r="E536" s="62" t="s">
        <v>330</v>
      </c>
      <c r="F536" s="14" t="s">
        <v>224</v>
      </c>
      <c r="G536" s="14" t="s">
        <v>747</v>
      </c>
      <c r="H536" s="14" t="s">
        <v>225</v>
      </c>
      <c r="I536" s="14" t="str">
        <f t="shared" si="17"/>
        <v>相同</v>
      </c>
      <c r="J536" s="1" t="s">
        <v>233</v>
      </c>
    </row>
    <row r="537" spans="1:10" ht="18" customHeight="1" x14ac:dyDescent="0.2">
      <c r="A537" s="1">
        <v>535</v>
      </c>
      <c r="B537" s="14" t="str">
        <f t="shared" si="16"/>
        <v>0x217</v>
      </c>
      <c r="C537" s="39" t="s">
        <v>308</v>
      </c>
      <c r="D537" s="4" t="s">
        <v>103</v>
      </c>
      <c r="E537" s="62" t="s">
        <v>330</v>
      </c>
      <c r="F537" s="14" t="s">
        <v>226</v>
      </c>
      <c r="G537" s="14" t="s">
        <v>747</v>
      </c>
      <c r="H537" s="14" t="s">
        <v>227</v>
      </c>
      <c r="I537" s="14" t="str">
        <f t="shared" si="17"/>
        <v>相同</v>
      </c>
      <c r="J537" s="1" t="s">
        <v>233</v>
      </c>
    </row>
    <row r="538" spans="1:10" ht="18" customHeight="1" x14ac:dyDescent="0.2">
      <c r="A538" s="1">
        <v>536</v>
      </c>
      <c r="B538" s="14" t="str">
        <f t="shared" si="16"/>
        <v>0x218</v>
      </c>
      <c r="C538" s="39" t="s">
        <v>308</v>
      </c>
      <c r="D538" s="4" t="s">
        <v>104</v>
      </c>
      <c r="E538" s="62" t="s">
        <v>330</v>
      </c>
      <c r="F538" s="14"/>
      <c r="G538" s="14" t="s">
        <v>747</v>
      </c>
      <c r="H538" s="14" t="s">
        <v>228</v>
      </c>
      <c r="I538" s="14" t="str">
        <f t="shared" si="17"/>
        <v>相同</v>
      </c>
      <c r="J538" s="1" t="s">
        <v>233</v>
      </c>
    </row>
    <row r="539" spans="1:10" ht="18" customHeight="1" x14ac:dyDescent="0.2">
      <c r="A539" s="1">
        <v>537</v>
      </c>
      <c r="B539" s="14" t="str">
        <f t="shared" si="16"/>
        <v>0x219</v>
      </c>
      <c r="C539" s="39" t="s">
        <v>308</v>
      </c>
      <c r="D539" s="4" t="s">
        <v>105</v>
      </c>
      <c r="E539" s="62" t="s">
        <v>330</v>
      </c>
      <c r="F539" s="14"/>
      <c r="G539" s="14" t="s">
        <v>747</v>
      </c>
      <c r="H539" s="14" t="s">
        <v>229</v>
      </c>
      <c r="I539" s="14" t="str">
        <f t="shared" si="17"/>
        <v>相同</v>
      </c>
      <c r="J539" s="1" t="s">
        <v>233</v>
      </c>
    </row>
    <row r="540" spans="1:10" ht="18" customHeight="1" x14ac:dyDescent="0.2">
      <c r="A540" s="1">
        <v>538</v>
      </c>
      <c r="B540" s="14" t="str">
        <f t="shared" si="16"/>
        <v>0x21A</v>
      </c>
      <c r="C540" s="39" t="s">
        <v>308</v>
      </c>
      <c r="D540" s="4" t="s">
        <v>106</v>
      </c>
      <c r="E540" s="62" t="s">
        <v>331</v>
      </c>
      <c r="F540" s="14"/>
      <c r="G540" s="14" t="s">
        <v>747</v>
      </c>
      <c r="H540" s="14" t="s">
        <v>219</v>
      </c>
      <c r="I540" s="14" t="str">
        <f t="shared" si="17"/>
        <v>相同</v>
      </c>
      <c r="J540" s="1" t="s">
        <v>233</v>
      </c>
    </row>
    <row r="541" spans="1:10" ht="18" customHeight="1" x14ac:dyDescent="0.2">
      <c r="A541" s="1">
        <v>539</v>
      </c>
      <c r="B541" s="14" t="str">
        <f t="shared" si="16"/>
        <v>0x21B</v>
      </c>
      <c r="C541" s="39" t="s">
        <v>308</v>
      </c>
      <c r="D541" s="4" t="s">
        <v>107</v>
      </c>
      <c r="E541" s="62" t="s">
        <v>331</v>
      </c>
      <c r="F541" s="14"/>
      <c r="G541" s="14" t="s">
        <v>747</v>
      </c>
      <c r="H541" s="14" t="s">
        <v>219</v>
      </c>
      <c r="I541" s="14" t="str">
        <f t="shared" si="17"/>
        <v>相同</v>
      </c>
      <c r="J541" s="1" t="s">
        <v>233</v>
      </c>
    </row>
    <row r="542" spans="1:10" ht="18" customHeight="1" x14ac:dyDescent="0.2">
      <c r="A542" s="1">
        <v>540</v>
      </c>
      <c r="B542" s="14" t="str">
        <f t="shared" ref="B542:B557" si="18">"0x"&amp;DEC2HEX(A542,3)</f>
        <v>0x21C</v>
      </c>
      <c r="C542" s="1" t="s">
        <v>338</v>
      </c>
      <c r="D542" s="4" t="s">
        <v>108</v>
      </c>
      <c r="E542" s="4"/>
      <c r="F542" s="14"/>
      <c r="G542" s="14" t="s">
        <v>320</v>
      </c>
      <c r="H542" s="1"/>
      <c r="I542" s="14" t="str">
        <f t="shared" si="17"/>
        <v>相同</v>
      </c>
      <c r="J542" s="1" t="s">
        <v>319</v>
      </c>
    </row>
    <row r="543" spans="1:10" ht="18" customHeight="1" x14ac:dyDescent="0.2">
      <c r="A543" s="1">
        <v>541</v>
      </c>
      <c r="B543" s="14" t="str">
        <f t="shared" si="18"/>
        <v>0x21D</v>
      </c>
      <c r="C543" s="1" t="s">
        <v>338</v>
      </c>
      <c r="D543" s="4" t="s">
        <v>109</v>
      </c>
      <c r="E543" s="4"/>
      <c r="F543" s="14"/>
      <c r="G543" s="14" t="s">
        <v>320</v>
      </c>
      <c r="H543" s="1"/>
      <c r="I543" s="14" t="str">
        <f t="shared" si="17"/>
        <v>相同</v>
      </c>
      <c r="J543" s="39" t="s">
        <v>319</v>
      </c>
    </row>
    <row r="544" spans="1:10" ht="18" customHeight="1" x14ac:dyDescent="0.2">
      <c r="A544" s="1">
        <v>542</v>
      </c>
      <c r="B544" s="14" t="str">
        <f t="shared" si="18"/>
        <v>0x21E</v>
      </c>
      <c r="C544" s="39" t="s">
        <v>338</v>
      </c>
      <c r="D544" s="4" t="s">
        <v>110</v>
      </c>
      <c r="E544" s="4"/>
      <c r="F544" s="14"/>
      <c r="G544" s="14" t="s">
        <v>320</v>
      </c>
      <c r="H544" s="1"/>
      <c r="I544" s="14" t="str">
        <f t="shared" si="17"/>
        <v>相同</v>
      </c>
      <c r="J544" s="39" t="s">
        <v>319</v>
      </c>
    </row>
    <row r="545" spans="1:10" ht="18" customHeight="1" x14ac:dyDescent="0.2">
      <c r="A545" s="1">
        <v>543</v>
      </c>
      <c r="B545" s="14" t="str">
        <f t="shared" si="18"/>
        <v>0x21F</v>
      </c>
      <c r="C545" s="39" t="s">
        <v>338</v>
      </c>
      <c r="D545" s="4" t="s">
        <v>111</v>
      </c>
      <c r="E545" s="4"/>
      <c r="F545" s="14"/>
      <c r="G545" s="14" t="s">
        <v>320</v>
      </c>
      <c r="H545" s="1"/>
      <c r="I545" s="14" t="str">
        <f t="shared" si="17"/>
        <v>相同</v>
      </c>
      <c r="J545" s="39" t="s">
        <v>319</v>
      </c>
    </row>
    <row r="546" spans="1:10" ht="18" customHeight="1" x14ac:dyDescent="0.2">
      <c r="A546" s="1">
        <v>544</v>
      </c>
      <c r="B546" s="14" t="str">
        <f t="shared" si="18"/>
        <v>0x220</v>
      </c>
      <c r="C546" s="39" t="s">
        <v>338</v>
      </c>
      <c r="D546" s="4" t="s">
        <v>112</v>
      </c>
      <c r="E546" s="4"/>
      <c r="F546" s="14"/>
      <c r="G546" s="14" t="s">
        <v>320</v>
      </c>
      <c r="H546" s="1"/>
      <c r="I546" s="14" t="str">
        <f t="shared" si="17"/>
        <v>相同</v>
      </c>
      <c r="J546" s="39" t="s">
        <v>319</v>
      </c>
    </row>
    <row r="547" spans="1:10" ht="18" customHeight="1" x14ac:dyDescent="0.2">
      <c r="A547" s="1">
        <v>545</v>
      </c>
      <c r="B547" s="14" t="str">
        <f t="shared" si="18"/>
        <v>0x221</v>
      </c>
      <c r="C547" s="39" t="s">
        <v>338</v>
      </c>
      <c r="D547" s="4" t="s">
        <v>113</v>
      </c>
      <c r="E547" s="4"/>
      <c r="F547" s="14"/>
      <c r="G547" s="14" t="s">
        <v>320</v>
      </c>
      <c r="H547" s="1"/>
      <c r="I547" s="14" t="str">
        <f t="shared" si="17"/>
        <v>相同</v>
      </c>
      <c r="J547" s="39" t="s">
        <v>319</v>
      </c>
    </row>
    <row r="548" spans="1:10" ht="18" customHeight="1" x14ac:dyDescent="0.2">
      <c r="A548" s="1">
        <v>546</v>
      </c>
      <c r="B548" s="14" t="str">
        <f t="shared" si="18"/>
        <v>0x222</v>
      </c>
      <c r="C548" s="39" t="s">
        <v>338</v>
      </c>
      <c r="D548" s="4" t="s">
        <v>114</v>
      </c>
      <c r="E548" s="4"/>
      <c r="F548" s="14"/>
      <c r="G548" s="14" t="s">
        <v>320</v>
      </c>
      <c r="H548" s="1"/>
      <c r="I548" s="14" t="str">
        <f t="shared" si="17"/>
        <v>相同</v>
      </c>
      <c r="J548" s="39" t="s">
        <v>319</v>
      </c>
    </row>
    <row r="549" spans="1:10" ht="18" customHeight="1" x14ac:dyDescent="0.2">
      <c r="A549" s="1">
        <v>547</v>
      </c>
      <c r="B549" s="14" t="str">
        <f t="shared" si="18"/>
        <v>0x223</v>
      </c>
      <c r="C549" s="39" t="s">
        <v>338</v>
      </c>
      <c r="D549" s="4" t="s">
        <v>115</v>
      </c>
      <c r="E549" s="4"/>
      <c r="F549" s="14"/>
      <c r="G549" s="14" t="s">
        <v>320</v>
      </c>
      <c r="H549" s="1"/>
      <c r="I549" s="14" t="str">
        <f t="shared" si="17"/>
        <v>相同</v>
      </c>
      <c r="J549" s="39" t="s">
        <v>319</v>
      </c>
    </row>
    <row r="550" spans="1:10" ht="18" customHeight="1" x14ac:dyDescent="0.2">
      <c r="A550" s="1">
        <v>548</v>
      </c>
      <c r="B550" s="14" t="str">
        <f t="shared" si="18"/>
        <v>0x224</v>
      </c>
      <c r="C550" s="39" t="s">
        <v>338</v>
      </c>
      <c r="D550" s="4" t="s">
        <v>116</v>
      </c>
      <c r="E550" s="4"/>
      <c r="F550" s="14"/>
      <c r="G550" s="14" t="s">
        <v>320</v>
      </c>
      <c r="H550" s="1"/>
      <c r="I550" s="14" t="str">
        <f t="shared" si="17"/>
        <v>相同</v>
      </c>
      <c r="J550" s="39" t="s">
        <v>319</v>
      </c>
    </row>
    <row r="551" spans="1:10" ht="18" customHeight="1" x14ac:dyDescent="0.2">
      <c r="A551" s="1">
        <v>549</v>
      </c>
      <c r="B551" s="14" t="str">
        <f t="shared" si="18"/>
        <v>0x225</v>
      </c>
      <c r="C551" s="39" t="s">
        <v>338</v>
      </c>
      <c r="D551" s="4" t="s">
        <v>117</v>
      </c>
      <c r="E551" s="4"/>
      <c r="F551" s="14"/>
      <c r="G551" s="14" t="s">
        <v>320</v>
      </c>
      <c r="H551" s="1"/>
      <c r="I551" s="14" t="str">
        <f t="shared" si="17"/>
        <v>相同</v>
      </c>
      <c r="J551" s="39" t="s">
        <v>319</v>
      </c>
    </row>
    <row r="552" spans="1:10" ht="18" customHeight="1" x14ac:dyDescent="0.2">
      <c r="A552" s="1">
        <v>550</v>
      </c>
      <c r="B552" s="14" t="str">
        <f t="shared" si="18"/>
        <v>0x226</v>
      </c>
      <c r="C552" s="39" t="s">
        <v>338</v>
      </c>
      <c r="D552" s="4" t="s">
        <v>118</v>
      </c>
      <c r="E552" s="4"/>
      <c r="F552" s="14"/>
      <c r="G552" s="14" t="s">
        <v>320</v>
      </c>
      <c r="H552" s="1"/>
      <c r="I552" s="14" t="str">
        <f t="shared" si="17"/>
        <v>相同</v>
      </c>
      <c r="J552" s="39" t="s">
        <v>319</v>
      </c>
    </row>
    <row r="553" spans="1:10" ht="18" customHeight="1" x14ac:dyDescent="0.2">
      <c r="A553" s="1">
        <v>551</v>
      </c>
      <c r="B553" s="14" t="str">
        <f t="shared" si="18"/>
        <v>0x227</v>
      </c>
      <c r="C553" s="39" t="s">
        <v>338</v>
      </c>
      <c r="D553" s="4" t="s">
        <v>119</v>
      </c>
      <c r="E553" s="4"/>
      <c r="F553" s="14"/>
      <c r="G553" s="14" t="s">
        <v>320</v>
      </c>
      <c r="H553" s="1"/>
      <c r="I553" s="14" t="str">
        <f t="shared" si="17"/>
        <v>相同</v>
      </c>
      <c r="J553" s="39" t="s">
        <v>319</v>
      </c>
    </row>
    <row r="554" spans="1:10" ht="18" customHeight="1" x14ac:dyDescent="0.2">
      <c r="A554" s="1">
        <v>552</v>
      </c>
      <c r="B554" s="14" t="str">
        <f t="shared" si="18"/>
        <v>0x228</v>
      </c>
      <c r="C554" s="39" t="s">
        <v>338</v>
      </c>
      <c r="D554" s="4" t="s">
        <v>120</v>
      </c>
      <c r="E554" s="4"/>
      <c r="F554" s="14"/>
      <c r="G554" s="14" t="s">
        <v>320</v>
      </c>
      <c r="H554" s="1"/>
      <c r="I554" s="14" t="str">
        <f t="shared" si="17"/>
        <v>相同</v>
      </c>
      <c r="J554" s="39" t="s">
        <v>319</v>
      </c>
    </row>
    <row r="555" spans="1:10" ht="18" customHeight="1" x14ac:dyDescent="0.2">
      <c r="A555" s="1">
        <v>553</v>
      </c>
      <c r="B555" s="14" t="str">
        <f t="shared" si="18"/>
        <v>0x229</v>
      </c>
      <c r="C555" s="39" t="s">
        <v>338</v>
      </c>
      <c r="D555" s="4" t="s">
        <v>121</v>
      </c>
      <c r="E555" s="4"/>
      <c r="F555" s="14"/>
      <c r="G555" s="14" t="s">
        <v>320</v>
      </c>
      <c r="H555" s="1"/>
      <c r="I555" s="14" t="str">
        <f t="shared" si="17"/>
        <v>相同</v>
      </c>
      <c r="J555" s="39" t="s">
        <v>319</v>
      </c>
    </row>
    <row r="556" spans="1:10" ht="18" customHeight="1" x14ac:dyDescent="0.2">
      <c r="A556" s="1">
        <v>554</v>
      </c>
      <c r="B556" s="14" t="str">
        <f t="shared" si="18"/>
        <v>0x22A</v>
      </c>
      <c r="C556" s="39" t="s">
        <v>338</v>
      </c>
      <c r="D556" s="4" t="s">
        <v>122</v>
      </c>
      <c r="E556" s="4"/>
      <c r="F556" s="14"/>
      <c r="G556" s="14" t="s">
        <v>320</v>
      </c>
      <c r="H556" s="1"/>
      <c r="I556" s="14" t="str">
        <f t="shared" si="17"/>
        <v>相同</v>
      </c>
      <c r="J556" s="39" t="s">
        <v>319</v>
      </c>
    </row>
    <row r="557" spans="1:10" ht="18" customHeight="1" x14ac:dyDescent="0.2">
      <c r="A557" s="1">
        <v>555</v>
      </c>
      <c r="B557" s="14" t="str">
        <f t="shared" si="18"/>
        <v>0x22B</v>
      </c>
      <c r="C557" s="39" t="s">
        <v>338</v>
      </c>
      <c r="D557" s="4" t="s">
        <v>123</v>
      </c>
      <c r="E557" s="4"/>
      <c r="F557" s="14"/>
      <c r="G557" s="14" t="s">
        <v>320</v>
      </c>
      <c r="H557" s="1"/>
      <c r="I557" s="14" t="str">
        <f t="shared" si="17"/>
        <v>相同</v>
      </c>
      <c r="J557" s="39" t="s">
        <v>319</v>
      </c>
    </row>
    <row r="558" spans="1:10" ht="18" customHeight="1" x14ac:dyDescent="0.2">
      <c r="A558" s="1">
        <v>556</v>
      </c>
      <c r="B558" s="14" t="str">
        <f t="shared" ref="B558:B572" si="19">"0x"&amp;DEC2HEX(A558,3)</f>
        <v>0x22C</v>
      </c>
      <c r="C558" s="39" t="s">
        <v>338</v>
      </c>
      <c r="D558" s="4" t="s">
        <v>124</v>
      </c>
      <c r="E558" s="4"/>
      <c r="F558" s="14"/>
      <c r="G558" s="14" t="s">
        <v>320</v>
      </c>
      <c r="H558" s="1"/>
      <c r="I558" s="14" t="str">
        <f t="shared" si="17"/>
        <v>相同</v>
      </c>
      <c r="J558" s="39" t="s">
        <v>319</v>
      </c>
    </row>
    <row r="559" spans="1:10" ht="18" customHeight="1" x14ac:dyDescent="0.2">
      <c r="A559" s="1">
        <v>557</v>
      </c>
      <c r="B559" s="14" t="str">
        <f t="shared" si="19"/>
        <v>0x22D</v>
      </c>
      <c r="C559" s="39" t="s">
        <v>338</v>
      </c>
      <c r="D559" s="4" t="s">
        <v>125</v>
      </c>
      <c r="E559" s="4"/>
      <c r="F559" s="14"/>
      <c r="G559" s="14" t="s">
        <v>320</v>
      </c>
      <c r="H559" s="1"/>
      <c r="I559" s="14" t="str">
        <f t="shared" si="17"/>
        <v>相同</v>
      </c>
      <c r="J559" s="39" t="s">
        <v>319</v>
      </c>
    </row>
    <row r="560" spans="1:10" ht="18" customHeight="1" x14ac:dyDescent="0.2">
      <c r="A560" s="1">
        <v>558</v>
      </c>
      <c r="B560" s="14" t="str">
        <f t="shared" si="19"/>
        <v>0x22E</v>
      </c>
      <c r="C560" s="39" t="s">
        <v>338</v>
      </c>
      <c r="D560" s="4" t="s">
        <v>126</v>
      </c>
      <c r="E560" s="4"/>
      <c r="F560" s="14"/>
      <c r="G560" s="14" t="s">
        <v>320</v>
      </c>
      <c r="H560" s="1"/>
      <c r="I560" s="14" t="str">
        <f t="shared" si="17"/>
        <v>相同</v>
      </c>
      <c r="J560" s="39" t="s">
        <v>319</v>
      </c>
    </row>
    <row r="561" spans="1:10" ht="18" customHeight="1" x14ac:dyDescent="0.2">
      <c r="A561" s="1">
        <v>559</v>
      </c>
      <c r="B561" s="14" t="str">
        <f t="shared" si="19"/>
        <v>0x22F</v>
      </c>
      <c r="C561" s="39" t="s">
        <v>338</v>
      </c>
      <c r="D561" s="4" t="s">
        <v>127</v>
      </c>
      <c r="E561" s="4"/>
      <c r="F561" s="14"/>
      <c r="G561" s="14" t="s">
        <v>320</v>
      </c>
      <c r="H561" s="1"/>
      <c r="I561" s="14" t="str">
        <f t="shared" si="17"/>
        <v>相同</v>
      </c>
      <c r="J561" s="39" t="s">
        <v>319</v>
      </c>
    </row>
    <row r="562" spans="1:10" ht="18" customHeight="1" x14ac:dyDescent="0.2">
      <c r="A562" s="1">
        <v>560</v>
      </c>
      <c r="B562" s="14" t="str">
        <f t="shared" si="19"/>
        <v>0x230</v>
      </c>
      <c r="C562" s="39" t="s">
        <v>338</v>
      </c>
      <c r="D562" s="4" t="s">
        <v>128</v>
      </c>
      <c r="E562" s="4"/>
      <c r="F562" s="14"/>
      <c r="G562" s="14" t="s">
        <v>320</v>
      </c>
      <c r="H562" s="1"/>
      <c r="I562" s="14" t="str">
        <f t="shared" si="17"/>
        <v>相同</v>
      </c>
      <c r="J562" s="39" t="s">
        <v>319</v>
      </c>
    </row>
    <row r="563" spans="1:10" ht="18" customHeight="1" x14ac:dyDescent="0.2">
      <c r="A563" s="1">
        <v>561</v>
      </c>
      <c r="B563" s="14" t="str">
        <f t="shared" si="19"/>
        <v>0x231</v>
      </c>
      <c r="C563" s="39" t="s">
        <v>338</v>
      </c>
      <c r="D563" s="4" t="s">
        <v>129</v>
      </c>
      <c r="E563" s="4"/>
      <c r="F563" s="14"/>
      <c r="G563" s="14" t="s">
        <v>320</v>
      </c>
      <c r="H563" s="1"/>
      <c r="I563" s="14" t="str">
        <f t="shared" si="17"/>
        <v>相同</v>
      </c>
      <c r="J563" s="39" t="s">
        <v>319</v>
      </c>
    </row>
    <row r="564" spans="1:10" ht="18" customHeight="1" x14ac:dyDescent="0.2">
      <c r="A564" s="1">
        <v>562</v>
      </c>
      <c r="B564" s="14" t="str">
        <f t="shared" si="19"/>
        <v>0x232</v>
      </c>
      <c r="C564" s="39" t="s">
        <v>338</v>
      </c>
      <c r="D564" s="4" t="s">
        <v>130</v>
      </c>
      <c r="E564" s="4"/>
      <c r="F564" s="14"/>
      <c r="G564" s="14" t="s">
        <v>320</v>
      </c>
      <c r="H564" s="1"/>
      <c r="I564" s="14" t="str">
        <f t="shared" si="17"/>
        <v>相同</v>
      </c>
      <c r="J564" s="39" t="s">
        <v>319</v>
      </c>
    </row>
    <row r="565" spans="1:10" ht="18" customHeight="1" x14ac:dyDescent="0.2">
      <c r="A565" s="1">
        <v>563</v>
      </c>
      <c r="B565" s="14" t="str">
        <f t="shared" si="19"/>
        <v>0x233</v>
      </c>
      <c r="C565" s="39" t="s">
        <v>338</v>
      </c>
      <c r="D565" s="4" t="s">
        <v>131</v>
      </c>
      <c r="E565" s="4"/>
      <c r="F565" s="14"/>
      <c r="G565" s="14" t="s">
        <v>320</v>
      </c>
      <c r="H565" s="1"/>
      <c r="I565" s="14" t="str">
        <f t="shared" si="17"/>
        <v>相同</v>
      </c>
      <c r="J565" s="39" t="s">
        <v>319</v>
      </c>
    </row>
    <row r="566" spans="1:10" ht="18" customHeight="1" x14ac:dyDescent="0.2">
      <c r="A566" s="1">
        <v>564</v>
      </c>
      <c r="B566" s="14" t="str">
        <f t="shared" si="19"/>
        <v>0x234</v>
      </c>
      <c r="C566" s="39" t="s">
        <v>338</v>
      </c>
      <c r="D566" s="4" t="s">
        <v>132</v>
      </c>
      <c r="E566" s="4"/>
      <c r="F566" s="14"/>
      <c r="G566" s="14" t="s">
        <v>320</v>
      </c>
      <c r="H566" s="1"/>
      <c r="I566" s="14" t="str">
        <f t="shared" si="17"/>
        <v>相同</v>
      </c>
      <c r="J566" s="39" t="s">
        <v>319</v>
      </c>
    </row>
    <row r="567" spans="1:10" ht="18" customHeight="1" x14ac:dyDescent="0.2">
      <c r="A567" s="1">
        <v>565</v>
      </c>
      <c r="B567" s="14" t="str">
        <f t="shared" si="19"/>
        <v>0x235</v>
      </c>
      <c r="C567" s="39" t="s">
        <v>338</v>
      </c>
      <c r="D567" s="4" t="s">
        <v>133</v>
      </c>
      <c r="E567" s="4"/>
      <c r="F567" s="14"/>
      <c r="G567" s="14" t="s">
        <v>320</v>
      </c>
      <c r="H567" s="1"/>
      <c r="I567" s="14" t="str">
        <f t="shared" si="17"/>
        <v>相同</v>
      </c>
      <c r="J567" s="39" t="s">
        <v>319</v>
      </c>
    </row>
    <row r="568" spans="1:10" ht="18" customHeight="1" x14ac:dyDescent="0.2">
      <c r="A568" s="1">
        <v>566</v>
      </c>
      <c r="B568" s="14" t="str">
        <f t="shared" si="19"/>
        <v>0x236</v>
      </c>
      <c r="C568" s="39" t="s">
        <v>338</v>
      </c>
      <c r="D568" s="4" t="s">
        <v>134</v>
      </c>
      <c r="E568" s="4"/>
      <c r="F568" s="14"/>
      <c r="G568" s="14" t="s">
        <v>320</v>
      </c>
      <c r="H568" s="1"/>
      <c r="I568" s="14" t="str">
        <f t="shared" si="17"/>
        <v>相同</v>
      </c>
      <c r="J568" s="39" t="s">
        <v>319</v>
      </c>
    </row>
    <row r="569" spans="1:10" ht="18" customHeight="1" x14ac:dyDescent="0.2">
      <c r="A569" s="1">
        <v>567</v>
      </c>
      <c r="B569" s="14" t="str">
        <f t="shared" si="19"/>
        <v>0x237</v>
      </c>
      <c r="C569" s="39" t="s">
        <v>338</v>
      </c>
      <c r="D569" s="4" t="s">
        <v>135</v>
      </c>
      <c r="E569" s="4"/>
      <c r="F569" s="14"/>
      <c r="G569" s="14" t="s">
        <v>320</v>
      </c>
      <c r="H569" s="1"/>
      <c r="I569" s="14" t="str">
        <f t="shared" si="17"/>
        <v>相同</v>
      </c>
      <c r="J569" s="39" t="s">
        <v>319</v>
      </c>
    </row>
    <row r="570" spans="1:10" ht="18" customHeight="1" x14ac:dyDescent="0.2">
      <c r="A570" s="1">
        <v>568</v>
      </c>
      <c r="B570" s="14" t="str">
        <f t="shared" si="19"/>
        <v>0x238</v>
      </c>
      <c r="C570" s="39" t="s">
        <v>338</v>
      </c>
      <c r="D570" s="4" t="s">
        <v>136</v>
      </c>
      <c r="E570" s="4"/>
      <c r="F570" s="14"/>
      <c r="G570" s="14" t="s">
        <v>320</v>
      </c>
      <c r="H570" s="1"/>
      <c r="I570" s="14" t="str">
        <f t="shared" si="17"/>
        <v>相同</v>
      </c>
      <c r="J570" s="39" t="s">
        <v>319</v>
      </c>
    </row>
    <row r="571" spans="1:10" ht="18" customHeight="1" x14ac:dyDescent="0.2">
      <c r="A571" s="1">
        <v>569</v>
      </c>
      <c r="B571" s="14" t="str">
        <f t="shared" si="19"/>
        <v>0x239</v>
      </c>
      <c r="C571" s="39" t="s">
        <v>338</v>
      </c>
      <c r="D571" s="4" t="s">
        <v>137</v>
      </c>
      <c r="E571" s="4"/>
      <c r="F571" s="14"/>
      <c r="G571" s="14" t="s">
        <v>320</v>
      </c>
      <c r="H571" s="1"/>
      <c r="I571" s="14" t="str">
        <f t="shared" si="17"/>
        <v>相同</v>
      </c>
      <c r="J571" s="39" t="s">
        <v>319</v>
      </c>
    </row>
    <row r="572" spans="1:10" ht="18" customHeight="1" x14ac:dyDescent="0.2">
      <c r="A572" s="1">
        <v>570</v>
      </c>
      <c r="B572" s="14" t="str">
        <f t="shared" si="19"/>
        <v>0x23A</v>
      </c>
      <c r="C572" s="39" t="s">
        <v>338</v>
      </c>
      <c r="D572" s="4" t="s">
        <v>138</v>
      </c>
      <c r="E572" s="4"/>
      <c r="F572" s="14"/>
      <c r="G572" s="14" t="s">
        <v>320</v>
      </c>
      <c r="H572" s="1"/>
      <c r="I572" s="14" t="str">
        <f t="shared" si="17"/>
        <v>相同</v>
      </c>
      <c r="J572" s="39" t="s">
        <v>319</v>
      </c>
    </row>
    <row r="573" spans="1:10" ht="18" customHeight="1" x14ac:dyDescent="0.2">
      <c r="A573" s="1">
        <v>571</v>
      </c>
      <c r="B573" s="14" t="str">
        <f t="shared" ref="B573" si="20">"0x"&amp;DEC2HEX(A573,3)</f>
        <v>0x23B</v>
      </c>
      <c r="C573" s="39" t="s">
        <v>338</v>
      </c>
      <c r="D573" s="4" t="s">
        <v>139</v>
      </c>
      <c r="E573" s="4"/>
      <c r="F573" s="14"/>
      <c r="G573" s="14" t="s">
        <v>320</v>
      </c>
      <c r="H573" s="1"/>
      <c r="I573" s="14" t="str">
        <f t="shared" si="17"/>
        <v>相同</v>
      </c>
      <c r="J573" s="39" t="s">
        <v>319</v>
      </c>
    </row>
  </sheetData>
  <autoFilter ref="A1:J573"/>
  <phoneticPr fontId="6" type="noConversion"/>
  <pageMargins left="0.25" right="0.25" top="0.75" bottom="0.75" header="0.3" footer="0.3"/>
  <pageSetup paperSize="9" scale="9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7"/>
  <sheetViews>
    <sheetView workbookViewId="0">
      <selection activeCell="K10" sqref="K10"/>
    </sheetView>
  </sheetViews>
  <sheetFormatPr defaultRowHeight="21.75" customHeight="1" x14ac:dyDescent="0.2"/>
  <cols>
    <col min="1" max="1" width="5.25" style="2" bestFit="1" customWidth="1"/>
    <col min="2" max="2" width="13.125" style="15" bestFit="1" customWidth="1"/>
    <col min="3" max="3" width="7.125" style="2" bestFit="1" customWidth="1"/>
    <col min="4" max="4" width="9" style="2" bestFit="1" customWidth="1"/>
    <col min="5" max="5" width="7.125" style="2" bestFit="1" customWidth="1"/>
    <col min="6" max="6" width="9" style="2" bestFit="1" customWidth="1"/>
    <col min="7" max="7" width="7.125" style="2" bestFit="1" customWidth="1"/>
    <col min="8" max="8" width="9" style="2" bestFit="1" customWidth="1"/>
    <col min="9" max="20" width="6.25" customWidth="1"/>
    <col min="21" max="21" width="23.75" style="15" bestFit="1" customWidth="1"/>
  </cols>
  <sheetData>
    <row r="1" spans="1:21" ht="21.75" customHeight="1" x14ac:dyDescent="0.2">
      <c r="A1" s="167" t="s">
        <v>1</v>
      </c>
      <c r="B1" s="169" t="s">
        <v>186</v>
      </c>
      <c r="C1" s="165" t="str">
        <f>"块大小("&amp;SUM(C3:C17)&amp;")"</f>
        <v>块大小(572)</v>
      </c>
      <c r="D1" s="166"/>
      <c r="E1" s="164" t="s">
        <v>4</v>
      </c>
      <c r="F1" s="158"/>
      <c r="G1" s="158" t="s">
        <v>5</v>
      </c>
      <c r="H1" s="159"/>
      <c r="I1" s="157" t="s">
        <v>268</v>
      </c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9"/>
      <c r="U1" s="162" t="s">
        <v>317</v>
      </c>
    </row>
    <row r="2" spans="1:21" ht="21.75" customHeight="1" thickBot="1" x14ac:dyDescent="0.25">
      <c r="A2" s="168"/>
      <c r="B2" s="170"/>
      <c r="C2" s="33" t="s">
        <v>3</v>
      </c>
      <c r="D2" s="34" t="s">
        <v>0</v>
      </c>
      <c r="E2" s="35" t="s">
        <v>3</v>
      </c>
      <c r="F2" s="33" t="s">
        <v>0</v>
      </c>
      <c r="G2" s="33" t="s">
        <v>3</v>
      </c>
      <c r="H2" s="36" t="s">
        <v>0</v>
      </c>
      <c r="I2" s="37">
        <v>0</v>
      </c>
      <c r="J2" s="33">
        <v>1</v>
      </c>
      <c r="K2" s="33">
        <v>2</v>
      </c>
      <c r="L2" s="33">
        <v>3</v>
      </c>
      <c r="M2" s="33">
        <v>4</v>
      </c>
      <c r="N2" s="33">
        <v>5</v>
      </c>
      <c r="O2" s="33">
        <v>6</v>
      </c>
      <c r="P2" s="33">
        <v>7</v>
      </c>
      <c r="Q2" s="33">
        <v>8</v>
      </c>
      <c r="R2" s="33">
        <v>9</v>
      </c>
      <c r="S2" s="33">
        <v>10</v>
      </c>
      <c r="T2" s="36">
        <v>11</v>
      </c>
      <c r="U2" s="163"/>
    </row>
    <row r="3" spans="1:21" ht="21.75" customHeight="1" x14ac:dyDescent="0.2">
      <c r="A3" s="53" t="s">
        <v>2</v>
      </c>
      <c r="B3" s="149" t="s">
        <v>742</v>
      </c>
      <c r="C3" s="57">
        <f>COUNTIF(解密后数据!C:C,解密后分块!A3)</f>
        <v>8</v>
      </c>
      <c r="D3" s="54" t="str">
        <f>"0x"&amp;DEC2HEX(C3,2)</f>
        <v>0x08</v>
      </c>
      <c r="E3" s="11">
        <v>0</v>
      </c>
      <c r="F3" s="12" t="str">
        <f>"0x"&amp;DEC2HEX(E3,4)</f>
        <v>0x0000</v>
      </c>
      <c r="G3" s="12">
        <f t="shared" ref="G3:G13" si="0">E3+C3-1</f>
        <v>7</v>
      </c>
      <c r="H3" s="29" t="str">
        <f>"0x"&amp;DEC2HEX(G3,4)</f>
        <v>0x0007</v>
      </c>
      <c r="I3" s="31" t="s">
        <v>142</v>
      </c>
      <c r="J3" s="32" t="s">
        <v>187</v>
      </c>
      <c r="K3" s="32" t="s">
        <v>188</v>
      </c>
      <c r="L3" s="32" t="s">
        <v>189</v>
      </c>
      <c r="M3" s="32" t="s">
        <v>190</v>
      </c>
      <c r="N3" s="32" t="s">
        <v>191</v>
      </c>
      <c r="O3" s="32" t="s">
        <v>192</v>
      </c>
      <c r="P3" s="32" t="s">
        <v>193</v>
      </c>
      <c r="Q3" s="63"/>
      <c r="R3" s="63"/>
      <c r="S3" s="63"/>
      <c r="T3" s="64"/>
      <c r="U3" s="30"/>
    </row>
    <row r="4" spans="1:21" ht="21.75" customHeight="1" x14ac:dyDescent="0.2">
      <c r="A4" s="7" t="s">
        <v>296</v>
      </c>
      <c r="B4" s="150" t="s">
        <v>264</v>
      </c>
      <c r="C4" s="58">
        <f>COUNTIF(解密后数据!C:C,解密后分块!A4)</f>
        <v>32</v>
      </c>
      <c r="D4" s="55" t="str">
        <f>"0x"&amp;DEC2HEX(C4,2)</f>
        <v>0x20</v>
      </c>
      <c r="E4" s="22">
        <f t="shared" ref="E4:E7" si="1">G3+1</f>
        <v>8</v>
      </c>
      <c r="F4" s="6" t="str">
        <f t="shared" ref="F4:F7" si="2">"0x"&amp;DEC2HEX(E4,4)</f>
        <v>0x0008</v>
      </c>
      <c r="G4" s="6">
        <f t="shared" si="0"/>
        <v>39</v>
      </c>
      <c r="H4" s="21" t="str">
        <f t="shared" ref="H4:H7" si="3">"0x"&amp;DEC2HEX(G4,4)</f>
        <v>0x0027</v>
      </c>
      <c r="I4" s="25"/>
      <c r="J4" s="1"/>
      <c r="K4" s="1"/>
      <c r="L4" s="1"/>
      <c r="M4" s="1"/>
      <c r="N4" s="1"/>
      <c r="O4" s="1"/>
      <c r="P4" s="1"/>
      <c r="Q4" s="1"/>
      <c r="R4" s="1"/>
      <c r="S4" s="1"/>
      <c r="T4" s="18"/>
      <c r="U4" s="27"/>
    </row>
    <row r="5" spans="1:21" ht="21.75" customHeight="1" x14ac:dyDescent="0.2">
      <c r="A5" s="7" t="s">
        <v>298</v>
      </c>
      <c r="B5" s="150" t="s">
        <v>725</v>
      </c>
      <c r="C5" s="58">
        <f>COUNTIF(解密后数据!C:C,解密后分块!A5)</f>
        <v>16</v>
      </c>
      <c r="D5" s="55" t="str">
        <f t="shared" ref="D5:D16" si="4">"0x"&amp;DEC2HEX(C5,2)</f>
        <v>0x10</v>
      </c>
      <c r="E5" s="22">
        <f t="shared" si="1"/>
        <v>40</v>
      </c>
      <c r="F5" s="6" t="str">
        <f t="shared" si="2"/>
        <v>0x0028</v>
      </c>
      <c r="G5" s="6">
        <f t="shared" si="0"/>
        <v>55</v>
      </c>
      <c r="H5" s="21" t="str">
        <f t="shared" si="3"/>
        <v>0x0037</v>
      </c>
      <c r="I5" s="25"/>
      <c r="J5" s="1"/>
      <c r="K5" s="1"/>
      <c r="L5" s="1"/>
      <c r="M5" s="1"/>
      <c r="N5" s="1"/>
      <c r="O5" s="1"/>
      <c r="P5" s="1"/>
      <c r="Q5" s="1"/>
      <c r="R5" s="1"/>
      <c r="S5" s="1"/>
      <c r="T5" s="18"/>
      <c r="U5" s="27" t="s">
        <v>750</v>
      </c>
    </row>
    <row r="6" spans="1:21" ht="21.75" customHeight="1" x14ac:dyDescent="0.2">
      <c r="A6" s="7" t="s">
        <v>299</v>
      </c>
      <c r="B6" s="150" t="s">
        <v>727</v>
      </c>
      <c r="C6" s="58">
        <f>COUNTIF(解密后数据!C:C,解密后分块!A6)</f>
        <v>20</v>
      </c>
      <c r="D6" s="55" t="str">
        <f t="shared" si="4"/>
        <v>0x14</v>
      </c>
      <c r="E6" s="22">
        <f t="shared" si="1"/>
        <v>56</v>
      </c>
      <c r="F6" s="6" t="str">
        <f t="shared" si="2"/>
        <v>0x0038</v>
      </c>
      <c r="G6" s="6">
        <f t="shared" si="0"/>
        <v>75</v>
      </c>
      <c r="H6" s="21" t="str">
        <f t="shared" si="3"/>
        <v>0x004B</v>
      </c>
      <c r="I6" s="25"/>
      <c r="J6" s="1"/>
      <c r="K6" s="1"/>
      <c r="L6" s="1"/>
      <c r="M6" s="1"/>
      <c r="N6" s="1"/>
      <c r="O6" s="1"/>
      <c r="P6" s="1"/>
      <c r="Q6" s="1"/>
      <c r="R6" s="1"/>
      <c r="S6" s="1"/>
      <c r="T6" s="18"/>
      <c r="U6" s="27" t="s">
        <v>751</v>
      </c>
    </row>
    <row r="7" spans="1:21" ht="21.75" customHeight="1" x14ac:dyDescent="0.2">
      <c r="A7" s="7" t="s">
        <v>300</v>
      </c>
      <c r="B7" s="150" t="s">
        <v>729</v>
      </c>
      <c r="C7" s="58">
        <f>COUNTIF(解密后数据!C:C,解密后分块!A7)</f>
        <v>96</v>
      </c>
      <c r="D7" s="55" t="str">
        <f t="shared" si="4"/>
        <v>0x60</v>
      </c>
      <c r="E7" s="22">
        <f t="shared" si="1"/>
        <v>76</v>
      </c>
      <c r="F7" s="6" t="str">
        <f t="shared" si="2"/>
        <v>0x004C</v>
      </c>
      <c r="G7" s="6">
        <f t="shared" si="0"/>
        <v>171</v>
      </c>
      <c r="H7" s="21" t="str">
        <f t="shared" si="3"/>
        <v>0x00AB</v>
      </c>
      <c r="I7" s="25"/>
      <c r="J7" s="1"/>
      <c r="K7" s="1"/>
      <c r="L7" s="1"/>
      <c r="M7" s="1"/>
      <c r="N7" s="1"/>
      <c r="O7" s="1"/>
      <c r="P7" s="1"/>
      <c r="Q7" s="1"/>
      <c r="R7" s="1"/>
      <c r="S7" s="1"/>
      <c r="T7" s="18"/>
      <c r="U7" s="27" t="s">
        <v>752</v>
      </c>
    </row>
    <row r="8" spans="1:21" ht="21.75" customHeight="1" x14ac:dyDescent="0.2">
      <c r="A8" s="7" t="s">
        <v>301</v>
      </c>
      <c r="B8" s="150" t="s">
        <v>731</v>
      </c>
      <c r="C8" s="58">
        <f>COUNTIF(解密后数据!C:C,解密后分块!A8)</f>
        <v>16</v>
      </c>
      <c r="D8" s="55" t="str">
        <f t="shared" si="4"/>
        <v>0x10</v>
      </c>
      <c r="E8" s="22">
        <f t="shared" ref="E8:E13" si="5">G7+1</f>
        <v>172</v>
      </c>
      <c r="F8" s="6" t="str">
        <f t="shared" ref="F8:F13" si="6">"0x"&amp;DEC2HEX(E8,4)</f>
        <v>0x00AC</v>
      </c>
      <c r="G8" s="6">
        <f t="shared" si="0"/>
        <v>187</v>
      </c>
      <c r="H8" s="21" t="str">
        <f t="shared" ref="H8:H13" si="7">"0x"&amp;DEC2HEX(G8,4)</f>
        <v>0x00BB</v>
      </c>
      <c r="I8" s="25"/>
      <c r="J8" s="1"/>
      <c r="K8" s="1"/>
      <c r="L8" s="1"/>
      <c r="M8" s="1"/>
      <c r="N8" s="1"/>
      <c r="O8" s="1"/>
      <c r="P8" s="1"/>
      <c r="Q8" s="1"/>
      <c r="R8" s="1"/>
      <c r="S8" s="1"/>
      <c r="T8" s="18"/>
      <c r="U8" s="27" t="s">
        <v>753</v>
      </c>
    </row>
    <row r="9" spans="1:21" ht="21.75" customHeight="1" x14ac:dyDescent="0.2">
      <c r="A9" s="7" t="s">
        <v>302</v>
      </c>
      <c r="B9" s="150" t="s">
        <v>733</v>
      </c>
      <c r="C9" s="58">
        <f>COUNTIF(解密后数据!C:C,解密后分块!A9)</f>
        <v>32</v>
      </c>
      <c r="D9" s="55" t="str">
        <f t="shared" si="4"/>
        <v>0x20</v>
      </c>
      <c r="E9" s="22">
        <f t="shared" si="5"/>
        <v>188</v>
      </c>
      <c r="F9" s="6" t="str">
        <f t="shared" si="6"/>
        <v>0x00BC</v>
      </c>
      <c r="G9" s="6">
        <f t="shared" si="0"/>
        <v>219</v>
      </c>
      <c r="H9" s="21" t="str">
        <f t="shared" si="7"/>
        <v>0x00DB</v>
      </c>
      <c r="I9" s="25"/>
      <c r="J9" s="1"/>
      <c r="K9" s="1"/>
      <c r="L9" s="1"/>
      <c r="M9" s="1"/>
      <c r="N9" s="1"/>
      <c r="O9" s="1"/>
      <c r="P9" s="1"/>
      <c r="Q9" s="1"/>
      <c r="R9" s="1"/>
      <c r="S9" s="1"/>
      <c r="T9" s="18"/>
      <c r="U9" s="27" t="s">
        <v>755</v>
      </c>
    </row>
    <row r="10" spans="1:21" ht="21.75" customHeight="1" x14ac:dyDescent="0.2">
      <c r="A10" s="7" t="s">
        <v>303</v>
      </c>
      <c r="B10" s="150" t="s">
        <v>735</v>
      </c>
      <c r="C10" s="58">
        <f>COUNTIF(解密后数据!C:C,解密后分块!A10)</f>
        <v>216</v>
      </c>
      <c r="D10" s="55" t="str">
        <f t="shared" si="4"/>
        <v>0xD8</v>
      </c>
      <c r="E10" s="22">
        <f t="shared" si="5"/>
        <v>220</v>
      </c>
      <c r="F10" s="6" t="str">
        <f t="shared" si="6"/>
        <v>0x00DC</v>
      </c>
      <c r="G10" s="6">
        <f t="shared" si="0"/>
        <v>435</v>
      </c>
      <c r="H10" s="21" t="str">
        <f t="shared" si="7"/>
        <v>0x01B3</v>
      </c>
      <c r="I10" s="25"/>
      <c r="J10" s="1"/>
      <c r="K10" s="1"/>
      <c r="L10" s="1"/>
      <c r="M10" s="1"/>
      <c r="N10" s="1"/>
      <c r="O10" s="1"/>
      <c r="P10" s="1"/>
      <c r="Q10" s="1"/>
      <c r="R10" s="1"/>
      <c r="S10" s="1"/>
      <c r="T10" s="18"/>
      <c r="U10" s="27" t="s">
        <v>754</v>
      </c>
    </row>
    <row r="11" spans="1:21" ht="21.75" customHeight="1" x14ac:dyDescent="0.2">
      <c r="A11" s="7" t="s">
        <v>304</v>
      </c>
      <c r="B11" s="150" t="s">
        <v>265</v>
      </c>
      <c r="C11" s="58">
        <f>COUNTIF(解密后数据!C:C,解密后分块!A11)</f>
        <v>32</v>
      </c>
      <c r="D11" s="55" t="str">
        <f t="shared" si="4"/>
        <v>0x20</v>
      </c>
      <c r="E11" s="22">
        <f t="shared" si="5"/>
        <v>436</v>
      </c>
      <c r="F11" s="6" t="str">
        <f t="shared" si="6"/>
        <v>0x01B4</v>
      </c>
      <c r="G11" s="6">
        <f t="shared" si="0"/>
        <v>467</v>
      </c>
      <c r="H11" s="21" t="str">
        <f t="shared" si="7"/>
        <v>0x01D3</v>
      </c>
      <c r="I11" s="25"/>
      <c r="J11" s="1"/>
      <c r="K11" s="1"/>
      <c r="L11" s="1"/>
      <c r="M11" s="1"/>
      <c r="N11" s="1"/>
      <c r="O11" s="1"/>
      <c r="P11" s="1"/>
      <c r="Q11" s="1"/>
      <c r="R11" s="1"/>
      <c r="S11" s="1"/>
      <c r="T11" s="18"/>
      <c r="U11" s="27"/>
    </row>
    <row r="12" spans="1:21" ht="21.75" customHeight="1" x14ac:dyDescent="0.2">
      <c r="A12" s="7" t="s">
        <v>305</v>
      </c>
      <c r="B12" s="150" t="s">
        <v>744</v>
      </c>
      <c r="C12" s="58">
        <f>COUNTIF(解密后数据!C:C,解密后分块!A12)</f>
        <v>8</v>
      </c>
      <c r="D12" s="55" t="str">
        <f t="shared" si="4"/>
        <v>0x08</v>
      </c>
      <c r="E12" s="22">
        <f t="shared" si="5"/>
        <v>468</v>
      </c>
      <c r="F12" s="6" t="str">
        <f t="shared" si="6"/>
        <v>0x01D4</v>
      </c>
      <c r="G12" s="6">
        <f t="shared" si="0"/>
        <v>475</v>
      </c>
      <c r="H12" s="21" t="str">
        <f t="shared" si="7"/>
        <v>0x01DB</v>
      </c>
      <c r="I12" s="20" t="s">
        <v>174</v>
      </c>
      <c r="J12" s="14" t="s">
        <v>175</v>
      </c>
      <c r="K12" s="14" t="s">
        <v>9</v>
      </c>
      <c r="L12" s="14" t="s">
        <v>176</v>
      </c>
      <c r="M12" s="14" t="s">
        <v>177</v>
      </c>
      <c r="N12" s="14" t="s">
        <v>178</v>
      </c>
      <c r="O12" s="14" t="s">
        <v>179</v>
      </c>
      <c r="P12" s="14" t="s">
        <v>180</v>
      </c>
      <c r="Q12" s="65"/>
      <c r="R12" s="65"/>
      <c r="S12" s="65"/>
      <c r="T12" s="66"/>
      <c r="U12" s="27"/>
    </row>
    <row r="13" spans="1:21" ht="21.75" customHeight="1" x14ac:dyDescent="0.2">
      <c r="A13" s="7" t="s">
        <v>307</v>
      </c>
      <c r="B13" s="150" t="s">
        <v>181</v>
      </c>
      <c r="C13" s="58">
        <f>COUNTIF(解密后数据!C:C,解密后分块!A13)</f>
        <v>8</v>
      </c>
      <c r="D13" s="55" t="str">
        <f t="shared" si="4"/>
        <v>0x08</v>
      </c>
      <c r="E13" s="22">
        <f t="shared" si="5"/>
        <v>476</v>
      </c>
      <c r="F13" s="6" t="str">
        <f t="shared" si="6"/>
        <v>0x01DC</v>
      </c>
      <c r="G13" s="6">
        <f t="shared" si="0"/>
        <v>483</v>
      </c>
      <c r="H13" s="21" t="str">
        <f t="shared" si="7"/>
        <v>0x01E3</v>
      </c>
      <c r="I13" s="154" t="s">
        <v>183</v>
      </c>
      <c r="J13" s="154"/>
      <c r="K13" s="155"/>
      <c r="L13" s="1"/>
      <c r="M13" s="156" t="s">
        <v>182</v>
      </c>
      <c r="N13" s="155"/>
      <c r="O13" s="1"/>
      <c r="P13" s="1"/>
      <c r="Q13" s="65"/>
      <c r="R13" s="65"/>
      <c r="S13" s="65"/>
      <c r="T13" s="66"/>
      <c r="U13" s="27"/>
    </row>
    <row r="14" spans="1:21" ht="21.75" customHeight="1" x14ac:dyDescent="0.2">
      <c r="A14" s="7" t="s">
        <v>337</v>
      </c>
      <c r="B14" s="150" t="s">
        <v>267</v>
      </c>
      <c r="C14" s="58">
        <f>COUNTIF(解密后数据!C:C,解密后分块!A14)</f>
        <v>36</v>
      </c>
      <c r="D14" s="55" t="str">
        <f t="shared" si="4"/>
        <v>0x24</v>
      </c>
      <c r="E14" s="22">
        <f t="shared" ref="E14:E17" si="8">G13+1</f>
        <v>484</v>
      </c>
      <c r="F14" s="6" t="str">
        <f t="shared" ref="F14:F17" si="9">"0x"&amp;DEC2HEX(E14,4)</f>
        <v>0x01E4</v>
      </c>
      <c r="G14" s="6">
        <f t="shared" ref="G14:G17" si="10">E14+C14-1</f>
        <v>519</v>
      </c>
      <c r="H14" s="21" t="str">
        <f t="shared" ref="H14:H17" si="11">"0x"&amp;DEC2HEX(G14,4)</f>
        <v>0x0207</v>
      </c>
      <c r="I14" s="25"/>
      <c r="J14" s="1"/>
      <c r="K14" s="1"/>
      <c r="L14" s="1"/>
      <c r="M14" s="1"/>
      <c r="N14" s="1"/>
      <c r="O14" s="1"/>
      <c r="P14" s="1"/>
      <c r="Q14" s="1"/>
      <c r="R14" s="1"/>
      <c r="S14" s="1"/>
      <c r="T14" s="18"/>
      <c r="U14" s="27" t="s">
        <v>336</v>
      </c>
    </row>
    <row r="15" spans="1:21" ht="21.75" customHeight="1" x14ac:dyDescent="0.2">
      <c r="A15" s="7" t="s">
        <v>306</v>
      </c>
      <c r="B15" s="150" t="s">
        <v>746</v>
      </c>
      <c r="C15" s="58">
        <f>COUNTIF(解密后数据!C:C,解密后分块!A15)</f>
        <v>12</v>
      </c>
      <c r="D15" s="55" t="str">
        <f t="shared" si="4"/>
        <v>0x0C</v>
      </c>
      <c r="E15" s="22">
        <f t="shared" si="8"/>
        <v>520</v>
      </c>
      <c r="F15" s="6" t="str">
        <f t="shared" si="9"/>
        <v>0x0208</v>
      </c>
      <c r="G15" s="6">
        <f t="shared" si="10"/>
        <v>531</v>
      </c>
      <c r="H15" s="21" t="str">
        <f t="shared" si="11"/>
        <v>0x0213</v>
      </c>
      <c r="I15" s="20" t="s">
        <v>213</v>
      </c>
      <c r="J15" s="14" t="s">
        <v>214</v>
      </c>
      <c r="K15" s="14" t="s">
        <v>215</v>
      </c>
      <c r="L15" s="14" t="s">
        <v>216</v>
      </c>
      <c r="M15" s="152" t="s">
        <v>217</v>
      </c>
      <c r="N15" s="160"/>
      <c r="O15" s="160"/>
      <c r="P15" s="153"/>
      <c r="Q15" s="152" t="s">
        <v>218</v>
      </c>
      <c r="R15" s="153"/>
      <c r="S15" s="152" t="s">
        <v>219</v>
      </c>
      <c r="T15" s="161"/>
      <c r="U15" s="27"/>
    </row>
    <row r="16" spans="1:21" ht="21.75" customHeight="1" x14ac:dyDescent="0.2">
      <c r="A16" s="7" t="s">
        <v>308</v>
      </c>
      <c r="B16" s="150" t="s">
        <v>748</v>
      </c>
      <c r="C16" s="58">
        <f>COUNTIF(解密后数据!C:C,解密后分块!A16)</f>
        <v>8</v>
      </c>
      <c r="D16" s="55" t="str">
        <f t="shared" si="4"/>
        <v>0x08</v>
      </c>
      <c r="E16" s="22">
        <f>G15+1</f>
        <v>532</v>
      </c>
      <c r="F16" s="6" t="str">
        <f t="shared" si="9"/>
        <v>0x0214</v>
      </c>
      <c r="G16" s="6">
        <f t="shared" si="10"/>
        <v>539</v>
      </c>
      <c r="H16" s="21" t="str">
        <f t="shared" si="11"/>
        <v>0x021B</v>
      </c>
      <c r="I16" s="20" t="s">
        <v>221</v>
      </c>
      <c r="J16" s="14" t="s">
        <v>223</v>
      </c>
      <c r="K16" s="14" t="s">
        <v>225</v>
      </c>
      <c r="L16" s="14" t="s">
        <v>227</v>
      </c>
      <c r="M16" s="14" t="s">
        <v>228</v>
      </c>
      <c r="N16" s="14" t="s">
        <v>229</v>
      </c>
      <c r="O16" s="152" t="s">
        <v>219</v>
      </c>
      <c r="P16" s="153"/>
      <c r="Q16" s="65"/>
      <c r="R16" s="65"/>
      <c r="S16" s="65"/>
      <c r="T16" s="66"/>
      <c r="U16" s="27" t="s">
        <v>318</v>
      </c>
    </row>
    <row r="17" spans="1:21" ht="21.75" customHeight="1" thickBot="1" x14ac:dyDescent="0.25">
      <c r="A17" s="8" t="s">
        <v>338</v>
      </c>
      <c r="B17" s="151" t="s">
        <v>321</v>
      </c>
      <c r="C17" s="59">
        <f>COUNTIF(解密后数据!C:C,解密后分块!A17)</f>
        <v>32</v>
      </c>
      <c r="D17" s="56" t="str">
        <f>"0x"&amp;DEC2HEX(C17,2)</f>
        <v>0x20</v>
      </c>
      <c r="E17" s="23">
        <f t="shared" si="8"/>
        <v>540</v>
      </c>
      <c r="F17" s="10" t="str">
        <f t="shared" si="9"/>
        <v>0x021C</v>
      </c>
      <c r="G17" s="10">
        <f t="shared" si="10"/>
        <v>571</v>
      </c>
      <c r="H17" s="24" t="str">
        <f t="shared" si="11"/>
        <v>0x023B</v>
      </c>
      <c r="I17" s="26"/>
      <c r="J17" s="9"/>
      <c r="K17" s="9"/>
      <c r="L17" s="9"/>
      <c r="M17" s="9"/>
      <c r="N17" s="9"/>
      <c r="O17" s="9"/>
      <c r="P17" s="9"/>
      <c r="Q17" s="9"/>
      <c r="R17" s="9"/>
      <c r="S17" s="9"/>
      <c r="T17" s="19"/>
      <c r="U17" s="28" t="s">
        <v>336</v>
      </c>
    </row>
  </sheetData>
  <mergeCells count="13">
    <mergeCell ref="U1:U2"/>
    <mergeCell ref="E1:F1"/>
    <mergeCell ref="G1:H1"/>
    <mergeCell ref="C1:D1"/>
    <mergeCell ref="A1:A2"/>
    <mergeCell ref="B1:B2"/>
    <mergeCell ref="O16:P16"/>
    <mergeCell ref="I13:K13"/>
    <mergeCell ref="M13:N13"/>
    <mergeCell ref="I1:T1"/>
    <mergeCell ref="M15:P15"/>
    <mergeCell ref="Q15:R15"/>
    <mergeCell ref="S15:T15"/>
  </mergeCells>
  <phoneticPr fontId="6" type="noConversion"/>
  <pageMargins left="0.25" right="0.25" top="0.75" bottom="0.75" header="0.3" footer="0.3"/>
  <pageSetup paperSize="9" scale="88" fitToHeight="0" orientation="landscape" r:id="rId1"/>
  <ignoredErrors>
    <ignoredError sqref="E16:E17 G16:G17 G3:G15 E4:E1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B25" sqref="B25"/>
    </sheetView>
  </sheetViews>
  <sheetFormatPr defaultRowHeight="14.25" x14ac:dyDescent="0.2"/>
  <cols>
    <col min="2" max="2" width="89.125" bestFit="1" customWidth="1"/>
    <col min="3" max="3" width="8.5" bestFit="1" customWidth="1"/>
    <col min="4" max="4" width="5.5" bestFit="1" customWidth="1"/>
    <col min="5" max="5" width="6.5" bestFit="1" customWidth="1"/>
  </cols>
  <sheetData>
    <row r="1" spans="1:5" x14ac:dyDescent="0.2">
      <c r="A1" s="175" t="s">
        <v>288</v>
      </c>
      <c r="B1" s="46" t="s">
        <v>269</v>
      </c>
      <c r="C1" s="44"/>
      <c r="D1" s="41"/>
      <c r="E1" s="42"/>
    </row>
    <row r="2" spans="1:5" x14ac:dyDescent="0.2">
      <c r="A2" s="176"/>
      <c r="B2" s="47" t="s">
        <v>270</v>
      </c>
      <c r="C2" s="38"/>
      <c r="D2" s="39"/>
      <c r="E2" s="18"/>
    </row>
    <row r="3" spans="1:5" x14ac:dyDescent="0.2">
      <c r="A3" s="176"/>
      <c r="B3" s="47" t="s">
        <v>271</v>
      </c>
      <c r="C3" s="38"/>
      <c r="D3" s="39"/>
      <c r="E3" s="18"/>
    </row>
    <row r="4" spans="1:5" x14ac:dyDescent="0.2">
      <c r="A4" s="176"/>
      <c r="B4" s="47" t="s">
        <v>272</v>
      </c>
      <c r="C4" s="38"/>
      <c r="D4" s="39"/>
      <c r="E4" s="18"/>
    </row>
    <row r="5" spans="1:5" x14ac:dyDescent="0.2">
      <c r="A5" s="176"/>
      <c r="B5" s="47" t="s">
        <v>273</v>
      </c>
      <c r="C5" s="38"/>
      <c r="D5" s="39"/>
      <c r="E5" s="18"/>
    </row>
    <row r="6" spans="1:5" x14ac:dyDescent="0.2">
      <c r="A6" s="176"/>
      <c r="B6" s="47" t="s">
        <v>274</v>
      </c>
      <c r="C6" s="38"/>
      <c r="D6" s="39"/>
      <c r="E6" s="18"/>
    </row>
    <row r="7" spans="1:5" x14ac:dyDescent="0.2">
      <c r="A7" s="176"/>
      <c r="B7" s="47" t="s">
        <v>275</v>
      </c>
      <c r="C7" s="38"/>
      <c r="D7" s="39"/>
      <c r="E7" s="18"/>
    </row>
    <row r="8" spans="1:5" ht="15" thickBot="1" x14ac:dyDescent="0.25">
      <c r="A8" s="176"/>
      <c r="B8" s="48" t="s">
        <v>276</v>
      </c>
      <c r="C8" s="45"/>
      <c r="D8" s="40"/>
      <c r="E8" s="43"/>
    </row>
    <row r="9" spans="1:5" x14ac:dyDescent="0.2">
      <c r="A9" s="171" t="s">
        <v>290</v>
      </c>
      <c r="B9" s="46" t="s">
        <v>277</v>
      </c>
      <c r="C9" s="44"/>
      <c r="D9" s="41"/>
      <c r="E9" s="42"/>
    </row>
    <row r="10" spans="1:5" x14ac:dyDescent="0.2">
      <c r="A10" s="172"/>
      <c r="B10" s="47" t="s">
        <v>278</v>
      </c>
      <c r="C10" s="38"/>
      <c r="D10" s="39"/>
      <c r="E10" s="18"/>
    </row>
    <row r="11" spans="1:5" x14ac:dyDescent="0.2">
      <c r="A11" s="172"/>
      <c r="B11" s="47" t="s">
        <v>279</v>
      </c>
      <c r="C11" s="38"/>
      <c r="D11" s="39"/>
      <c r="E11" s="18"/>
    </row>
    <row r="12" spans="1:5" x14ac:dyDescent="0.2">
      <c r="A12" s="172"/>
      <c r="B12" s="47" t="s">
        <v>291</v>
      </c>
      <c r="C12" s="38"/>
      <c r="D12" s="39"/>
      <c r="E12" s="18"/>
    </row>
    <row r="13" spans="1:5" x14ac:dyDescent="0.2">
      <c r="A13" s="172"/>
      <c r="B13" s="47" t="s">
        <v>280</v>
      </c>
      <c r="C13" s="38"/>
      <c r="D13" s="39"/>
      <c r="E13" s="18"/>
    </row>
    <row r="14" spans="1:5" x14ac:dyDescent="0.2">
      <c r="A14" s="172"/>
      <c r="B14" s="47" t="s">
        <v>281</v>
      </c>
      <c r="C14" s="38"/>
      <c r="D14" s="39"/>
      <c r="E14" s="18"/>
    </row>
    <row r="15" spans="1:5" x14ac:dyDescent="0.2">
      <c r="A15" s="172"/>
      <c r="B15" s="47" t="s">
        <v>282</v>
      </c>
      <c r="C15" s="38"/>
      <c r="D15" s="39"/>
      <c r="E15" s="18"/>
    </row>
    <row r="16" spans="1:5" x14ac:dyDescent="0.2">
      <c r="A16" s="172"/>
      <c r="B16" s="47" t="s">
        <v>283</v>
      </c>
      <c r="C16" s="38"/>
      <c r="D16" s="39"/>
      <c r="E16" s="18"/>
    </row>
    <row r="17" spans="1:5" ht="15" thickBot="1" x14ac:dyDescent="0.25">
      <c r="A17" s="173"/>
      <c r="B17" s="49" t="s">
        <v>284</v>
      </c>
      <c r="C17" s="45"/>
      <c r="D17" s="40"/>
      <c r="E17" s="43"/>
    </row>
    <row r="18" spans="1:5" x14ac:dyDescent="0.2">
      <c r="A18" s="174" t="s">
        <v>289</v>
      </c>
      <c r="B18" s="50" t="s">
        <v>285</v>
      </c>
      <c r="C18" s="177" t="s">
        <v>295</v>
      </c>
      <c r="D18" s="178"/>
      <c r="E18" s="179"/>
    </row>
    <row r="19" spans="1:5" x14ac:dyDescent="0.2">
      <c r="A19" s="172"/>
      <c r="B19" s="51" t="s">
        <v>286</v>
      </c>
      <c r="C19" s="22" t="str">
        <f>LEFT(C18,7)</f>
        <v>0010001</v>
      </c>
      <c r="D19" s="6" t="str">
        <f>MID(C18,8,4)</f>
        <v>0001</v>
      </c>
      <c r="E19" s="21" t="str">
        <f>RIGHT(C18,5)</f>
        <v>01111</v>
      </c>
    </row>
    <row r="20" spans="1:5" ht="15" thickBot="1" x14ac:dyDescent="0.25">
      <c r="A20" s="173"/>
      <c r="B20" s="52" t="s">
        <v>294</v>
      </c>
      <c r="C20" s="23">
        <f t="shared" ref="C20:E20" si="0">BIN2DEC(C19)</f>
        <v>17</v>
      </c>
      <c r="D20" s="10">
        <f t="shared" si="0"/>
        <v>1</v>
      </c>
      <c r="E20" s="24">
        <f t="shared" si="0"/>
        <v>15</v>
      </c>
    </row>
  </sheetData>
  <mergeCells count="4">
    <mergeCell ref="A9:A17"/>
    <mergeCell ref="A18:A20"/>
    <mergeCell ref="A1:A8"/>
    <mergeCell ref="C18:E18"/>
  </mergeCells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8" sqref="F8"/>
    </sheetView>
  </sheetViews>
  <sheetFormatPr defaultRowHeight="28.5" customHeight="1" x14ac:dyDescent="0.2"/>
  <cols>
    <col min="1" max="1" width="8.875" customWidth="1"/>
    <col min="2" max="8" width="8" customWidth="1"/>
  </cols>
  <sheetData>
    <row r="1" spans="1:8" ht="28.5" customHeight="1" x14ac:dyDescent="0.2">
      <c r="A1" s="60" t="s">
        <v>313</v>
      </c>
      <c r="B1" s="180" t="s">
        <v>316</v>
      </c>
      <c r="C1" s="180"/>
      <c r="D1" s="180"/>
      <c r="E1" s="180"/>
      <c r="F1" s="180"/>
      <c r="G1" s="180"/>
      <c r="H1" s="180"/>
    </row>
    <row r="2" spans="1:8" ht="28.5" customHeight="1" x14ac:dyDescent="0.2">
      <c r="A2" s="180" t="s">
        <v>314</v>
      </c>
      <c r="B2" s="60" t="s">
        <v>311</v>
      </c>
      <c r="C2" s="60" t="s">
        <v>312</v>
      </c>
      <c r="D2" s="60" t="s">
        <v>9</v>
      </c>
      <c r="E2" s="60" t="s">
        <v>177</v>
      </c>
      <c r="F2" s="60" t="s">
        <v>178</v>
      </c>
      <c r="G2" s="60" t="s">
        <v>179</v>
      </c>
      <c r="H2" s="60" t="s">
        <v>180</v>
      </c>
    </row>
    <row r="3" spans="1:8" ht="28.5" customHeight="1" x14ac:dyDescent="0.2">
      <c r="A3" s="180"/>
      <c r="B3" s="6" t="str">
        <f>LEFT(B1,2)</f>
        <v>04</v>
      </c>
      <c r="C3" s="6" t="str">
        <f>MID(B1,3,2)</f>
        <v>1A</v>
      </c>
      <c r="D3" s="6" t="str">
        <f>MID(B1,5,2)</f>
        <v>2B</v>
      </c>
      <c r="E3" s="6" t="str">
        <f>MID(B1,7,2)</f>
        <v>3C</v>
      </c>
      <c r="F3" s="6" t="str">
        <f>MID(B1,9,2)</f>
        <v>4D</v>
      </c>
      <c r="G3" s="6" t="str">
        <f>MID(B1,11,2)</f>
        <v>5E</v>
      </c>
      <c r="H3" s="6" t="str">
        <f>MID(B1,13,2)</f>
        <v>6F</v>
      </c>
    </row>
    <row r="4" spans="1:8" ht="28.5" customHeight="1" x14ac:dyDescent="0.2">
      <c r="A4" s="180"/>
      <c r="B4" s="6">
        <f>HEX2DEC(B3)</f>
        <v>4</v>
      </c>
      <c r="C4" s="6">
        <f t="shared" ref="C4:H4" si="0">HEX2DEC(C3)</f>
        <v>26</v>
      </c>
      <c r="D4" s="6">
        <f t="shared" si="0"/>
        <v>43</v>
      </c>
      <c r="E4" s="6">
        <f t="shared" si="0"/>
        <v>60</v>
      </c>
      <c r="F4" s="6">
        <f t="shared" si="0"/>
        <v>77</v>
      </c>
      <c r="G4" s="6">
        <f t="shared" si="0"/>
        <v>94</v>
      </c>
      <c r="H4" s="6">
        <f t="shared" si="0"/>
        <v>111</v>
      </c>
    </row>
    <row r="5" spans="1:8" ht="28.5" customHeight="1" x14ac:dyDescent="0.2">
      <c r="A5" s="181" t="s">
        <v>315</v>
      </c>
      <c r="B5" s="60" t="s">
        <v>309</v>
      </c>
      <c r="C5" s="60" t="s">
        <v>310</v>
      </c>
      <c r="D5" s="60"/>
      <c r="E5" s="61" t="s">
        <v>221</v>
      </c>
      <c r="F5" s="61" t="s">
        <v>223</v>
      </c>
      <c r="G5" s="61" t="s">
        <v>225</v>
      </c>
      <c r="H5" s="61" t="s">
        <v>227</v>
      </c>
    </row>
    <row r="6" spans="1:8" ht="28.5" customHeight="1" x14ac:dyDescent="0.2">
      <c r="A6" s="182"/>
      <c r="B6" s="6" t="str">
        <f>DEC2HEX(_xlfn.BITXOR(_xlfn.BITXOR(_xlfn.BITXOR(HEX2DEC("88"),B4),C4),D4))</f>
        <v>BD</v>
      </c>
      <c r="C6" s="6" t="str">
        <f>DEC2HEX(_xlfn.BITXOR(_xlfn.BITXOR(_xlfn.BITXOR(E4,F4),G4),H4))</f>
        <v>40</v>
      </c>
      <c r="D6" s="6"/>
      <c r="E6" s="6" t="str">
        <f>DEC2HEX(_xlfn.BITXOR(_xlfn.BITXOR(HEX2DEC("AA"),C4),E4))</f>
        <v>8C</v>
      </c>
      <c r="F6" s="6" t="str">
        <f>DEC2HEX(_xlfn.BITXOR(_xlfn.BITXOR(HEX2DEC("55"),D4),F4))</f>
        <v>33</v>
      </c>
      <c r="G6" s="6" t="str">
        <f>DEC2HEX(_xlfn.BITXOR(_xlfn.BITXOR(HEX2DEC("AA"),E4),G4))</f>
        <v>C8</v>
      </c>
      <c r="H6" s="6" t="str">
        <f>DEC2HEX(_xlfn.BITXOR(_xlfn.BITXOR(HEX2DEC("55"),F4),H4))</f>
        <v>77</v>
      </c>
    </row>
  </sheetData>
  <mergeCells count="3">
    <mergeCell ref="B1:H1"/>
    <mergeCell ref="A2:A4"/>
    <mergeCell ref="A5:A6"/>
  </mergeCells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C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Q8" sqref="Q8"/>
    </sheetView>
  </sheetViews>
  <sheetFormatPr defaultRowHeight="24" customHeight="1" x14ac:dyDescent="0.2"/>
  <cols>
    <col min="1" max="1" width="3.875" style="74" customWidth="1"/>
    <col min="2" max="17" width="3.125" style="75" customWidth="1"/>
    <col min="18" max="33" width="2.125" style="75" customWidth="1"/>
    <col min="34" max="49" width="3.125" style="75" customWidth="1"/>
    <col min="50" max="65" width="2.125" style="75" customWidth="1"/>
    <col min="66" max="81" width="3.125" style="75" customWidth="1"/>
    <col min="82" max="16384" width="9" style="68"/>
  </cols>
  <sheetData>
    <row r="1" spans="1:81" ht="24" customHeight="1" x14ac:dyDescent="0.2">
      <c r="A1" s="98"/>
      <c r="B1" s="183" t="s">
        <v>643</v>
      </c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4" t="str">
        <f>B1&amp;" VS. "&amp;AH1</f>
        <v>Card1 VS. Card2</v>
      </c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6"/>
      <c r="AH1" s="187" t="s">
        <v>644</v>
      </c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87"/>
      <c r="AT1" s="187"/>
      <c r="AU1" s="187"/>
      <c r="AV1" s="187"/>
      <c r="AW1" s="187"/>
      <c r="AX1" s="184" t="str">
        <f>AH1&amp;" VS. "&amp;BN1</f>
        <v>Card2 VS. Card2data</v>
      </c>
      <c r="AY1" s="185"/>
      <c r="AZ1" s="185"/>
      <c r="BA1" s="185"/>
      <c r="BB1" s="185"/>
      <c r="BC1" s="185"/>
      <c r="BD1" s="185"/>
      <c r="BE1" s="185"/>
      <c r="BF1" s="185"/>
      <c r="BG1" s="185"/>
      <c r="BH1" s="185"/>
      <c r="BI1" s="185"/>
      <c r="BJ1" s="185"/>
      <c r="BK1" s="185"/>
      <c r="BL1" s="185"/>
      <c r="BM1" s="186"/>
      <c r="BN1" s="188" t="s">
        <v>645</v>
      </c>
      <c r="BO1" s="188"/>
      <c r="BP1" s="188"/>
      <c r="BQ1" s="188"/>
      <c r="BR1" s="188"/>
      <c r="BS1" s="188"/>
      <c r="BT1" s="188"/>
      <c r="BU1" s="188"/>
      <c r="BV1" s="188"/>
      <c r="BW1" s="188"/>
      <c r="BX1" s="188"/>
      <c r="BY1" s="188"/>
      <c r="BZ1" s="188"/>
      <c r="CA1" s="188"/>
      <c r="CB1" s="188"/>
      <c r="CC1" s="189"/>
    </row>
    <row r="2" spans="1:81" s="69" customFormat="1" ht="24" customHeight="1" thickBot="1" x14ac:dyDescent="0.25">
      <c r="A2" s="100"/>
      <c r="B2" s="97">
        <v>0</v>
      </c>
      <c r="C2" s="79">
        <v>1</v>
      </c>
      <c r="D2" s="79">
        <v>2</v>
      </c>
      <c r="E2" s="79">
        <v>3</v>
      </c>
      <c r="F2" s="79">
        <v>4</v>
      </c>
      <c r="G2" s="79">
        <v>5</v>
      </c>
      <c r="H2" s="79">
        <v>6</v>
      </c>
      <c r="I2" s="79">
        <v>7</v>
      </c>
      <c r="J2" s="79">
        <v>8</v>
      </c>
      <c r="K2" s="79">
        <v>9</v>
      </c>
      <c r="L2" s="79" t="s">
        <v>683</v>
      </c>
      <c r="M2" s="79" t="s">
        <v>684</v>
      </c>
      <c r="N2" s="79" t="s">
        <v>685</v>
      </c>
      <c r="O2" s="79" t="s">
        <v>686</v>
      </c>
      <c r="P2" s="79" t="s">
        <v>687</v>
      </c>
      <c r="Q2" s="93" t="s">
        <v>688</v>
      </c>
      <c r="R2" s="90">
        <v>0</v>
      </c>
      <c r="S2" s="80">
        <v>1</v>
      </c>
      <c r="T2" s="80">
        <v>2</v>
      </c>
      <c r="U2" s="80">
        <v>3</v>
      </c>
      <c r="V2" s="80">
        <v>4</v>
      </c>
      <c r="W2" s="80">
        <v>5</v>
      </c>
      <c r="X2" s="80">
        <v>6</v>
      </c>
      <c r="Y2" s="80">
        <v>7</v>
      </c>
      <c r="Z2" s="80">
        <v>8</v>
      </c>
      <c r="AA2" s="80">
        <v>9</v>
      </c>
      <c r="AB2" s="80" t="s">
        <v>339</v>
      </c>
      <c r="AC2" s="80" t="s">
        <v>340</v>
      </c>
      <c r="AD2" s="80" t="s">
        <v>341</v>
      </c>
      <c r="AE2" s="80" t="s">
        <v>342</v>
      </c>
      <c r="AF2" s="80" t="s">
        <v>343</v>
      </c>
      <c r="AG2" s="91" t="s">
        <v>344</v>
      </c>
      <c r="AH2" s="95">
        <v>0</v>
      </c>
      <c r="AI2" s="81">
        <v>1</v>
      </c>
      <c r="AJ2" s="81">
        <v>2</v>
      </c>
      <c r="AK2" s="81">
        <v>3</v>
      </c>
      <c r="AL2" s="81">
        <v>4</v>
      </c>
      <c r="AM2" s="81">
        <v>5</v>
      </c>
      <c r="AN2" s="81">
        <v>6</v>
      </c>
      <c r="AO2" s="81">
        <v>7</v>
      </c>
      <c r="AP2" s="81">
        <v>8</v>
      </c>
      <c r="AQ2" s="81">
        <v>9</v>
      </c>
      <c r="AR2" s="81" t="s">
        <v>626</v>
      </c>
      <c r="AS2" s="81" t="s">
        <v>627</v>
      </c>
      <c r="AT2" s="81" t="s">
        <v>628</v>
      </c>
      <c r="AU2" s="81" t="s">
        <v>629</v>
      </c>
      <c r="AV2" s="81" t="s">
        <v>630</v>
      </c>
      <c r="AW2" s="85" t="s">
        <v>631</v>
      </c>
      <c r="AX2" s="90">
        <v>0</v>
      </c>
      <c r="AY2" s="80">
        <v>1</v>
      </c>
      <c r="AZ2" s="80">
        <v>2</v>
      </c>
      <c r="BA2" s="80">
        <v>3</v>
      </c>
      <c r="BB2" s="80">
        <v>4</v>
      </c>
      <c r="BC2" s="80">
        <v>5</v>
      </c>
      <c r="BD2" s="80">
        <v>6</v>
      </c>
      <c r="BE2" s="80">
        <v>7</v>
      </c>
      <c r="BF2" s="80">
        <v>8</v>
      </c>
      <c r="BG2" s="80">
        <v>9</v>
      </c>
      <c r="BH2" s="80" t="s">
        <v>345</v>
      </c>
      <c r="BI2" s="80" t="s">
        <v>346</v>
      </c>
      <c r="BJ2" s="80" t="s">
        <v>347</v>
      </c>
      <c r="BK2" s="80" t="s">
        <v>348</v>
      </c>
      <c r="BL2" s="80" t="s">
        <v>349</v>
      </c>
      <c r="BM2" s="91" t="s">
        <v>350</v>
      </c>
      <c r="BN2" s="87">
        <v>0</v>
      </c>
      <c r="BO2" s="82">
        <v>1</v>
      </c>
      <c r="BP2" s="82">
        <v>2</v>
      </c>
      <c r="BQ2" s="82">
        <v>3</v>
      </c>
      <c r="BR2" s="82">
        <v>4</v>
      </c>
      <c r="BS2" s="82">
        <v>5</v>
      </c>
      <c r="BT2" s="82">
        <v>6</v>
      </c>
      <c r="BU2" s="82">
        <v>7</v>
      </c>
      <c r="BV2" s="82">
        <v>8</v>
      </c>
      <c r="BW2" s="82">
        <v>9</v>
      </c>
      <c r="BX2" s="82" t="s">
        <v>626</v>
      </c>
      <c r="BY2" s="82" t="s">
        <v>627</v>
      </c>
      <c r="BZ2" s="82" t="s">
        <v>628</v>
      </c>
      <c r="CA2" s="82" t="s">
        <v>629</v>
      </c>
      <c r="CB2" s="82" t="s">
        <v>630</v>
      </c>
      <c r="CC2" s="83" t="s">
        <v>631</v>
      </c>
    </row>
    <row r="3" spans="1:81" ht="24" customHeight="1" x14ac:dyDescent="0.2">
      <c r="A3" s="101" t="s">
        <v>689</v>
      </c>
      <c r="B3" s="102" t="s">
        <v>365</v>
      </c>
      <c r="C3" s="103" t="s">
        <v>366</v>
      </c>
      <c r="D3" s="103" t="s">
        <v>363</v>
      </c>
      <c r="E3" s="103" t="s">
        <v>367</v>
      </c>
      <c r="F3" s="103" t="s">
        <v>368</v>
      </c>
      <c r="G3" s="103" t="s">
        <v>369</v>
      </c>
      <c r="H3" s="103" t="s">
        <v>370</v>
      </c>
      <c r="I3" s="103" t="s">
        <v>371</v>
      </c>
      <c r="J3" s="103" t="s">
        <v>372</v>
      </c>
      <c r="K3" s="103" t="s">
        <v>373</v>
      </c>
      <c r="L3" s="103" t="s">
        <v>374</v>
      </c>
      <c r="M3" s="103" t="s">
        <v>375</v>
      </c>
      <c r="N3" s="103" t="s">
        <v>375</v>
      </c>
      <c r="O3" s="103" t="s">
        <v>376</v>
      </c>
      <c r="P3" s="103" t="s">
        <v>377</v>
      </c>
      <c r="Q3" s="104" t="s">
        <v>378</v>
      </c>
      <c r="R3" s="105" t="str">
        <f>IF(B3=AH3,".",'数据整理、分块'!B2)</f>
        <v>A</v>
      </c>
      <c r="S3" s="106" t="str">
        <f>IF(C3=AI3,".",'数据整理、分块'!C2)</f>
        <v>.</v>
      </c>
      <c r="T3" s="106" t="str">
        <f>IF(D3=AJ3,".",'数据整理、分块'!D2)</f>
        <v>.</v>
      </c>
      <c r="U3" s="106" t="str">
        <f>IF(E3=AK3,".",'数据整理、分块'!E2)</f>
        <v>.</v>
      </c>
      <c r="V3" s="106" t="str">
        <f>IF(F3=AL3,".",'数据整理、分块'!F2)</f>
        <v>.</v>
      </c>
      <c r="W3" s="106" t="str">
        <f>IF(G3=AM3,".",'数据整理、分块'!G2)</f>
        <v>.</v>
      </c>
      <c r="X3" s="106" t="str">
        <f>IF(H3=AN3,".",'数据整理、分块'!H2)</f>
        <v>.</v>
      </c>
      <c r="Y3" s="106" t="str">
        <f>IF(I3=AO3,".",'数据整理、分块'!I2)</f>
        <v>.</v>
      </c>
      <c r="Z3" s="106" t="str">
        <f>IF(J3=AP3,".",'数据整理、分块'!J2)</f>
        <v>B</v>
      </c>
      <c r="AA3" s="106" t="str">
        <f>IF(K3=AQ3,".",'数据整理、分块'!K2)</f>
        <v>B</v>
      </c>
      <c r="AB3" s="106" t="str">
        <f>IF(L3=AR3,".",'数据整理、分块'!L2)</f>
        <v>B</v>
      </c>
      <c r="AC3" s="106" t="str">
        <f>IF(M3=AS3,".",'数据整理、分块'!M2)</f>
        <v>B</v>
      </c>
      <c r="AD3" s="106" t="str">
        <f>IF(N3=AT3,".",'数据整理、分块'!N2)</f>
        <v>B</v>
      </c>
      <c r="AE3" s="106" t="str">
        <f>IF(O3=AU3,".",'数据整理、分块'!O2)</f>
        <v>B</v>
      </c>
      <c r="AF3" s="106" t="str">
        <f>IF(P3=AV3,".",'数据整理、分块'!P2)</f>
        <v>B</v>
      </c>
      <c r="AG3" s="107" t="str">
        <f>IF(Q3=AW3,".",'数据整理、分块'!Q2)</f>
        <v>B</v>
      </c>
      <c r="AH3" s="108" t="s">
        <v>563</v>
      </c>
      <c r="AI3" s="109" t="s">
        <v>366</v>
      </c>
      <c r="AJ3" s="109" t="s">
        <v>363</v>
      </c>
      <c r="AK3" s="109" t="s">
        <v>367</v>
      </c>
      <c r="AL3" s="109" t="s">
        <v>368</v>
      </c>
      <c r="AM3" s="109" t="s">
        <v>369</v>
      </c>
      <c r="AN3" s="109" t="s">
        <v>370</v>
      </c>
      <c r="AO3" s="109" t="s">
        <v>371</v>
      </c>
      <c r="AP3" s="109" t="s">
        <v>567</v>
      </c>
      <c r="AQ3" s="109" t="s">
        <v>564</v>
      </c>
      <c r="AR3" s="109" t="s">
        <v>548</v>
      </c>
      <c r="AS3" s="109" t="s">
        <v>509</v>
      </c>
      <c r="AT3" s="109" t="s">
        <v>452</v>
      </c>
      <c r="AU3" s="109" t="s">
        <v>372</v>
      </c>
      <c r="AV3" s="109" t="s">
        <v>411</v>
      </c>
      <c r="AW3" s="110" t="s">
        <v>475</v>
      </c>
      <c r="AX3" s="105" t="str">
        <f>IF(AH3=BN3,".",'数据整理、分块'!B2)</f>
        <v>.</v>
      </c>
      <c r="AY3" s="106" t="str">
        <f>IF(AI3=BO3,".",'数据整理、分块'!C2)</f>
        <v>.</v>
      </c>
      <c r="AZ3" s="106" t="str">
        <f>IF(AJ3=BP3,".",'数据整理、分块'!D2)</f>
        <v>.</v>
      </c>
      <c r="BA3" s="106" t="str">
        <f>IF(AK3=BQ3,".",'数据整理、分块'!E2)</f>
        <v>.</v>
      </c>
      <c r="BB3" s="106" t="str">
        <f>IF(AL3=BR3,".",'数据整理、分块'!F2)</f>
        <v>.</v>
      </c>
      <c r="BC3" s="106" t="str">
        <f>IF(AM3=BS3,".",'数据整理、分块'!G2)</f>
        <v>.</v>
      </c>
      <c r="BD3" s="106" t="str">
        <f>IF(AN3=BT3,".",'数据整理、分块'!H2)</f>
        <v>.</v>
      </c>
      <c r="BE3" s="106" t="str">
        <f>IF(AO3=BU3,".",'数据整理、分块'!I2)</f>
        <v>.</v>
      </c>
      <c r="BF3" s="106" t="str">
        <f>IF(AP3=BV3,".",'数据整理、分块'!J2)</f>
        <v>B</v>
      </c>
      <c r="BG3" s="106" t="str">
        <f>IF(AQ3=BW3,".",'数据整理、分块'!K2)</f>
        <v>B</v>
      </c>
      <c r="BH3" s="106" t="str">
        <f>IF(AR3=BX3,".",'数据整理、分块'!L2)</f>
        <v>B</v>
      </c>
      <c r="BI3" s="106" t="str">
        <f>IF(AS3=BY3,".",'数据整理、分块'!M2)</f>
        <v>B</v>
      </c>
      <c r="BJ3" s="106" t="str">
        <f>IF(AT3=BZ3,".",'数据整理、分块'!N2)</f>
        <v>B</v>
      </c>
      <c r="BK3" s="106" t="str">
        <f>IF(AU3=CA3,".",'数据整理、分块'!O2)</f>
        <v>B</v>
      </c>
      <c r="BL3" s="106" t="str">
        <f>IF(AV3=CB3,".",'数据整理、分块'!P2)</f>
        <v>B</v>
      </c>
      <c r="BM3" s="107" t="str">
        <f>IF(AW3=CC3,".",'数据整理、分块'!Q2)</f>
        <v>B</v>
      </c>
      <c r="BN3" s="111" t="s">
        <v>563</v>
      </c>
      <c r="BO3" s="112" t="s">
        <v>366</v>
      </c>
      <c r="BP3" s="112" t="s">
        <v>363</v>
      </c>
      <c r="BQ3" s="112" t="s">
        <v>367</v>
      </c>
      <c r="BR3" s="112" t="s">
        <v>368</v>
      </c>
      <c r="BS3" s="112" t="s">
        <v>369</v>
      </c>
      <c r="BT3" s="112" t="s">
        <v>370</v>
      </c>
      <c r="BU3" s="112" t="s">
        <v>371</v>
      </c>
      <c r="BV3" s="112" t="s">
        <v>484</v>
      </c>
      <c r="BW3" s="112" t="s">
        <v>377</v>
      </c>
      <c r="BX3" s="112" t="s">
        <v>399</v>
      </c>
      <c r="BY3" s="112" t="s">
        <v>433</v>
      </c>
      <c r="BZ3" s="112" t="s">
        <v>580</v>
      </c>
      <c r="CA3" s="112" t="s">
        <v>618</v>
      </c>
      <c r="CB3" s="112" t="s">
        <v>514</v>
      </c>
      <c r="CC3" s="113" t="s">
        <v>442</v>
      </c>
    </row>
    <row r="4" spans="1:81" ht="24" customHeight="1" x14ac:dyDescent="0.2">
      <c r="A4" s="99" t="s">
        <v>690</v>
      </c>
      <c r="B4" s="96" t="s">
        <v>380</v>
      </c>
      <c r="C4" s="70" t="s">
        <v>362</v>
      </c>
      <c r="D4" s="70" t="s">
        <v>381</v>
      </c>
      <c r="E4" s="70" t="s">
        <v>382</v>
      </c>
      <c r="F4" s="70" t="s">
        <v>383</v>
      </c>
      <c r="G4" s="70" t="s">
        <v>384</v>
      </c>
      <c r="H4" s="70" t="s">
        <v>385</v>
      </c>
      <c r="I4" s="70" t="s">
        <v>386</v>
      </c>
      <c r="J4" s="70" t="s">
        <v>387</v>
      </c>
      <c r="K4" s="70" t="s">
        <v>388</v>
      </c>
      <c r="L4" s="70" t="s">
        <v>389</v>
      </c>
      <c r="M4" s="70" t="s">
        <v>390</v>
      </c>
      <c r="N4" s="70" t="s">
        <v>391</v>
      </c>
      <c r="O4" s="70" t="s">
        <v>392</v>
      </c>
      <c r="P4" s="70" t="s">
        <v>393</v>
      </c>
      <c r="Q4" s="92" t="s">
        <v>394</v>
      </c>
      <c r="R4" s="88" t="str">
        <f>IF(B4=AH4,".",'数据整理、分块'!B3)</f>
        <v>B</v>
      </c>
      <c r="S4" s="71" t="str">
        <f>IF(C4=AI4,".",'数据整理、分块'!C3)</f>
        <v>B</v>
      </c>
      <c r="T4" s="71" t="str">
        <f>IF(D4=AJ4,".",'数据整理、分块'!D3)</f>
        <v>B</v>
      </c>
      <c r="U4" s="71" t="str">
        <f>IF(E4=AK4,".",'数据整理、分块'!E3)</f>
        <v>B</v>
      </c>
      <c r="V4" s="71" t="str">
        <f>IF(F4=AL4,".",'数据整理、分块'!F3)</f>
        <v>B</v>
      </c>
      <c r="W4" s="71" t="str">
        <f>IF(G4=AM4,".",'数据整理、分块'!G3)</f>
        <v>B</v>
      </c>
      <c r="X4" s="71" t="str">
        <f>IF(H4=AN4,".",'数据整理、分块'!H3)</f>
        <v>B</v>
      </c>
      <c r="Y4" s="71" t="str">
        <f>IF(I4=AO4,".",'数据整理、分块'!I3)</f>
        <v>B</v>
      </c>
      <c r="Z4" s="71" t="str">
        <f>IF(J4=AP4,".",'数据整理、分块'!J3)</f>
        <v>B</v>
      </c>
      <c r="AA4" s="71" t="str">
        <f>IF(K4=AQ4,".",'数据整理、分块'!K3)</f>
        <v>B</v>
      </c>
      <c r="AB4" s="71" t="str">
        <f>IF(L4=AR4,".",'数据整理、分块'!L3)</f>
        <v>B</v>
      </c>
      <c r="AC4" s="71" t="str">
        <f>IF(M4=AS4,".",'数据整理、分块'!M3)</f>
        <v>B</v>
      </c>
      <c r="AD4" s="71" t="str">
        <f>IF(N4=AT4,".",'数据整理、分块'!N3)</f>
        <v>B</v>
      </c>
      <c r="AE4" s="71" t="str">
        <f>IF(O4=AU4,".",'数据整理、分块'!O3)</f>
        <v>B</v>
      </c>
      <c r="AF4" s="71" t="str">
        <f>IF(P4=AV4,".",'数据整理、分块'!P3)</f>
        <v>B</v>
      </c>
      <c r="AG4" s="89" t="str">
        <f>IF(Q4=AW4,".",'数据整理、分块'!Q3)</f>
        <v>B</v>
      </c>
      <c r="AH4" s="94" t="s">
        <v>476</v>
      </c>
      <c r="AI4" s="72" t="s">
        <v>565</v>
      </c>
      <c r="AJ4" s="72" t="s">
        <v>447</v>
      </c>
      <c r="AK4" s="72" t="s">
        <v>400</v>
      </c>
      <c r="AL4" s="72" t="s">
        <v>610</v>
      </c>
      <c r="AM4" s="72" t="s">
        <v>373</v>
      </c>
      <c r="AN4" s="72" t="s">
        <v>481</v>
      </c>
      <c r="AO4" s="72" t="s">
        <v>484</v>
      </c>
      <c r="AP4" s="72" t="s">
        <v>423</v>
      </c>
      <c r="AQ4" s="72" t="s">
        <v>365</v>
      </c>
      <c r="AR4" s="72" t="s">
        <v>436</v>
      </c>
      <c r="AS4" s="72" t="s">
        <v>571</v>
      </c>
      <c r="AT4" s="72" t="s">
        <v>550</v>
      </c>
      <c r="AU4" s="72" t="s">
        <v>583</v>
      </c>
      <c r="AV4" s="72" t="s">
        <v>487</v>
      </c>
      <c r="AW4" s="84" t="s">
        <v>359</v>
      </c>
      <c r="AX4" s="88" t="str">
        <f>IF(AH4=BN4,".",'数据整理、分块'!B3)</f>
        <v>B</v>
      </c>
      <c r="AY4" s="71" t="str">
        <f>IF(AI4=BO4,".",'数据整理、分块'!C3)</f>
        <v>B</v>
      </c>
      <c r="AZ4" s="71" t="str">
        <f>IF(AJ4=BP4,".",'数据整理、分块'!D3)</f>
        <v>B</v>
      </c>
      <c r="BA4" s="71" t="str">
        <f>IF(AK4=BQ4,".",'数据整理、分块'!E3)</f>
        <v>B</v>
      </c>
      <c r="BB4" s="71" t="str">
        <f>IF(AL4=BR4,".",'数据整理、分块'!F3)</f>
        <v>B</v>
      </c>
      <c r="BC4" s="71" t="str">
        <f>IF(AM4=BS4,".",'数据整理、分块'!G3)</f>
        <v>B</v>
      </c>
      <c r="BD4" s="71" t="str">
        <f>IF(AN4=BT4,".",'数据整理、分块'!H3)</f>
        <v>B</v>
      </c>
      <c r="BE4" s="71" t="str">
        <f>IF(AO4=BU4,".",'数据整理、分块'!I3)</f>
        <v>B</v>
      </c>
      <c r="BF4" s="71" t="str">
        <f>IF(AP4=BV4,".",'数据整理、分块'!J3)</f>
        <v>B</v>
      </c>
      <c r="BG4" s="71" t="str">
        <f>IF(AQ4=BW4,".",'数据整理、分块'!K3)</f>
        <v>B</v>
      </c>
      <c r="BH4" s="71" t="str">
        <f>IF(AR4=BX4,".",'数据整理、分块'!L3)</f>
        <v>B</v>
      </c>
      <c r="BI4" s="71" t="str">
        <f>IF(AS4=BY4,".",'数据整理、分块'!M3)</f>
        <v>B</v>
      </c>
      <c r="BJ4" s="71" t="str">
        <f>IF(AT4=BZ4,".",'数据整理、分块'!N3)</f>
        <v>B</v>
      </c>
      <c r="BK4" s="71" t="str">
        <f>IF(AU4=CA4,".",'数据整理、分块'!O3)</f>
        <v>B</v>
      </c>
      <c r="BL4" s="71" t="str">
        <f>IF(AV4=CB4,".",'数据整理、分块'!P3)</f>
        <v>B</v>
      </c>
      <c r="BM4" s="89" t="str">
        <f>IF(AW4=CC4,".",'数据整理、分块'!Q3)</f>
        <v>B</v>
      </c>
      <c r="BN4" s="86" t="s">
        <v>619</v>
      </c>
      <c r="BO4" s="73" t="s">
        <v>600</v>
      </c>
      <c r="BP4" s="73" t="s">
        <v>411</v>
      </c>
      <c r="BQ4" s="73" t="s">
        <v>384</v>
      </c>
      <c r="BR4" s="73" t="s">
        <v>529</v>
      </c>
      <c r="BS4" s="73" t="s">
        <v>546</v>
      </c>
      <c r="BT4" s="73" t="s">
        <v>617</v>
      </c>
      <c r="BU4" s="73" t="s">
        <v>620</v>
      </c>
      <c r="BV4" s="73" t="s">
        <v>444</v>
      </c>
      <c r="BW4" s="73" t="s">
        <v>374</v>
      </c>
      <c r="BX4" s="73" t="s">
        <v>529</v>
      </c>
      <c r="BY4" s="73" t="s">
        <v>520</v>
      </c>
      <c r="BZ4" s="73" t="s">
        <v>621</v>
      </c>
      <c r="CA4" s="73" t="s">
        <v>378</v>
      </c>
      <c r="CB4" s="73" t="s">
        <v>478</v>
      </c>
      <c r="CC4" s="78" t="s">
        <v>443</v>
      </c>
    </row>
    <row r="5" spans="1:81" ht="24" customHeight="1" x14ac:dyDescent="0.2">
      <c r="A5" s="99" t="s">
        <v>691</v>
      </c>
      <c r="B5" s="96" t="s">
        <v>396</v>
      </c>
      <c r="C5" s="70" t="s">
        <v>397</v>
      </c>
      <c r="D5" s="70" t="s">
        <v>398</v>
      </c>
      <c r="E5" s="70" t="s">
        <v>399</v>
      </c>
      <c r="F5" s="70" t="s">
        <v>400</v>
      </c>
      <c r="G5" s="70" t="s">
        <v>401</v>
      </c>
      <c r="H5" s="70" t="s">
        <v>402</v>
      </c>
      <c r="I5" s="70" t="s">
        <v>391</v>
      </c>
      <c r="J5" s="70" t="s">
        <v>403</v>
      </c>
      <c r="K5" s="70" t="s">
        <v>351</v>
      </c>
      <c r="L5" s="70" t="s">
        <v>351</v>
      </c>
      <c r="M5" s="70" t="s">
        <v>351</v>
      </c>
      <c r="N5" s="70" t="s">
        <v>351</v>
      </c>
      <c r="O5" s="70" t="s">
        <v>351</v>
      </c>
      <c r="P5" s="70" t="s">
        <v>351</v>
      </c>
      <c r="Q5" s="92" t="s">
        <v>351</v>
      </c>
      <c r="R5" s="88" t="str">
        <f>IF(B5=AH5,".",'数据整理、分块'!B4)</f>
        <v>B</v>
      </c>
      <c r="S5" s="71" t="str">
        <f>IF(C5=AI5,".",'数据整理、分块'!C4)</f>
        <v>B</v>
      </c>
      <c r="T5" s="71" t="str">
        <f>IF(D5=AJ5,".",'数据整理、分块'!D4)</f>
        <v>B</v>
      </c>
      <c r="U5" s="71" t="str">
        <f>IF(E5=AK5,".",'数据整理、分块'!E4)</f>
        <v>B</v>
      </c>
      <c r="V5" s="71" t="str">
        <f>IF(F5=AL5,".",'数据整理、分块'!F4)</f>
        <v>B</v>
      </c>
      <c r="W5" s="71" t="str">
        <f>IF(G5=AM5,".",'数据整理、分块'!G4)</f>
        <v>B</v>
      </c>
      <c r="X5" s="71" t="str">
        <f>IF(H5=AN5,".",'数据整理、分块'!H4)</f>
        <v>B</v>
      </c>
      <c r="Y5" s="71" t="str">
        <f>IF(I5=AO5,".",'数据整理、分块'!I4)</f>
        <v>B</v>
      </c>
      <c r="Z5" s="71" t="str">
        <f>IF(J5=AP5,".",'数据整理、分块'!J4)</f>
        <v>.</v>
      </c>
      <c r="AA5" s="71" t="str">
        <f>IF(K5=AQ5,".",'数据整理、分块'!K4)</f>
        <v>.</v>
      </c>
      <c r="AB5" s="71" t="str">
        <f>IF(L5=AR5,".",'数据整理、分块'!L4)</f>
        <v>.</v>
      </c>
      <c r="AC5" s="71" t="str">
        <f>IF(M5=AS5,".",'数据整理、分块'!M4)</f>
        <v>.</v>
      </c>
      <c r="AD5" s="71" t="str">
        <f>IF(N5=AT5,".",'数据整理、分块'!N4)</f>
        <v>.</v>
      </c>
      <c r="AE5" s="71" t="str">
        <f>IF(O5=AU5,".",'数据整理、分块'!O4)</f>
        <v>.</v>
      </c>
      <c r="AF5" s="71" t="str">
        <f>IF(P5=AV5,".",'数据整理、分块'!P4)</f>
        <v>.</v>
      </c>
      <c r="AG5" s="89" t="str">
        <f>IF(Q5=AW5,".",'数据整理、分块'!Q4)</f>
        <v>.</v>
      </c>
      <c r="AH5" s="94" t="s">
        <v>611</v>
      </c>
      <c r="AI5" s="72" t="s">
        <v>365</v>
      </c>
      <c r="AJ5" s="72" t="s">
        <v>567</v>
      </c>
      <c r="AK5" s="72" t="s">
        <v>374</v>
      </c>
      <c r="AL5" s="72" t="s">
        <v>533</v>
      </c>
      <c r="AM5" s="72" t="s">
        <v>454</v>
      </c>
      <c r="AN5" s="72" t="s">
        <v>534</v>
      </c>
      <c r="AO5" s="72" t="s">
        <v>579</v>
      </c>
      <c r="AP5" s="72" t="s">
        <v>403</v>
      </c>
      <c r="AQ5" s="72" t="s">
        <v>351</v>
      </c>
      <c r="AR5" s="72" t="s">
        <v>351</v>
      </c>
      <c r="AS5" s="72" t="s">
        <v>351</v>
      </c>
      <c r="AT5" s="72" t="s">
        <v>351</v>
      </c>
      <c r="AU5" s="72" t="s">
        <v>351</v>
      </c>
      <c r="AV5" s="72" t="s">
        <v>351</v>
      </c>
      <c r="AW5" s="84" t="s">
        <v>351</v>
      </c>
      <c r="AX5" s="88" t="str">
        <f>IF(AH5=BN5,".",'数据整理、分块'!B4)</f>
        <v>B</v>
      </c>
      <c r="AY5" s="71" t="str">
        <f>IF(AI5=BO5,".",'数据整理、分块'!C4)</f>
        <v>B</v>
      </c>
      <c r="AZ5" s="71" t="str">
        <f>IF(AJ5=BP5,".",'数据整理、分块'!D4)</f>
        <v>B</v>
      </c>
      <c r="BA5" s="71" t="str">
        <f>IF(AK5=BQ5,".",'数据整理、分块'!E4)</f>
        <v>B</v>
      </c>
      <c r="BB5" s="71" t="str">
        <f>IF(AL5=BR5,".",'数据整理、分块'!F4)</f>
        <v>B</v>
      </c>
      <c r="BC5" s="71" t="str">
        <f>IF(AM5=BS5,".",'数据整理、分块'!G4)</f>
        <v>B</v>
      </c>
      <c r="BD5" s="71" t="str">
        <f>IF(AN5=BT5,".",'数据整理、分块'!H4)</f>
        <v>B</v>
      </c>
      <c r="BE5" s="71" t="str">
        <f>IF(AO5=BU5,".",'数据整理、分块'!I4)</f>
        <v>B</v>
      </c>
      <c r="BF5" s="71" t="str">
        <f>IF(AP5=BV5,".",'数据整理、分块'!J4)</f>
        <v>.</v>
      </c>
      <c r="BG5" s="71" t="str">
        <f>IF(AQ5=BW5,".",'数据整理、分块'!K4)</f>
        <v>.</v>
      </c>
      <c r="BH5" s="71" t="str">
        <f>IF(AR5=BX5,".",'数据整理、分块'!L4)</f>
        <v>C</v>
      </c>
      <c r="BI5" s="71" t="str">
        <f>IF(AS5=BY5,".",'数据整理、分块'!M4)</f>
        <v>.</v>
      </c>
      <c r="BJ5" s="71" t="str">
        <f>IF(AT5=BZ5,".",'数据整理、分块'!N4)</f>
        <v>C</v>
      </c>
      <c r="BK5" s="71" t="str">
        <f>IF(AU5=CA5,".",'数据整理、分块'!O4)</f>
        <v>.</v>
      </c>
      <c r="BL5" s="71" t="str">
        <f>IF(AV5=CB5,".",'数据整理、分块'!P4)</f>
        <v>.</v>
      </c>
      <c r="BM5" s="89" t="str">
        <f>IF(AW5=CC5,".",'数据整理、分块'!Q4)</f>
        <v>C</v>
      </c>
      <c r="BN5" s="86" t="s">
        <v>545</v>
      </c>
      <c r="BO5" s="73" t="s">
        <v>526</v>
      </c>
      <c r="BP5" s="73" t="s">
        <v>460</v>
      </c>
      <c r="BQ5" s="73" t="s">
        <v>592</v>
      </c>
      <c r="BR5" s="73" t="s">
        <v>465</v>
      </c>
      <c r="BS5" s="73" t="s">
        <v>524</v>
      </c>
      <c r="BT5" s="73" t="s">
        <v>430</v>
      </c>
      <c r="BU5" s="73" t="s">
        <v>507</v>
      </c>
      <c r="BV5" s="73" t="s">
        <v>403</v>
      </c>
      <c r="BW5" s="73" t="s">
        <v>351</v>
      </c>
      <c r="BX5" s="73" t="s">
        <v>352</v>
      </c>
      <c r="BY5" s="73" t="s">
        <v>351</v>
      </c>
      <c r="BZ5" s="140" t="s">
        <v>369</v>
      </c>
      <c r="CA5" s="140" t="s">
        <v>351</v>
      </c>
      <c r="CB5" s="73" t="s">
        <v>351</v>
      </c>
      <c r="CC5" s="78" t="s">
        <v>352</v>
      </c>
    </row>
    <row r="6" spans="1:81" ht="24" customHeight="1" x14ac:dyDescent="0.2">
      <c r="A6" s="99" t="s">
        <v>692</v>
      </c>
      <c r="B6" s="96" t="s">
        <v>405</v>
      </c>
      <c r="C6" s="70" t="s">
        <v>351</v>
      </c>
      <c r="D6" s="70" t="s">
        <v>406</v>
      </c>
      <c r="E6" s="70" t="s">
        <v>393</v>
      </c>
      <c r="F6" s="70" t="s">
        <v>407</v>
      </c>
      <c r="G6" s="70" t="s">
        <v>408</v>
      </c>
      <c r="H6" s="70" t="s">
        <v>358</v>
      </c>
      <c r="I6" s="70" t="s">
        <v>409</v>
      </c>
      <c r="J6" s="70" t="s">
        <v>410</v>
      </c>
      <c r="K6" s="70" t="s">
        <v>411</v>
      </c>
      <c r="L6" s="70" t="s">
        <v>412</v>
      </c>
      <c r="M6" s="70" t="s">
        <v>413</v>
      </c>
      <c r="N6" s="70" t="s">
        <v>414</v>
      </c>
      <c r="O6" s="70" t="s">
        <v>375</v>
      </c>
      <c r="P6" s="70" t="s">
        <v>415</v>
      </c>
      <c r="Q6" s="92" t="s">
        <v>356</v>
      </c>
      <c r="R6" s="88" t="str">
        <f>IF(B6=AH6,".",'数据整理、分块'!B5)</f>
        <v>.</v>
      </c>
      <c r="S6" s="71" t="str">
        <f>IF(C6=AI6,".",'数据整理、分块'!C5)</f>
        <v>.</v>
      </c>
      <c r="T6" s="71" t="str">
        <f>IF(D6=AJ6,".",'数据整理、分块'!D5)</f>
        <v>.</v>
      </c>
      <c r="U6" s="71" t="str">
        <f>IF(E6=AK6,".",'数据整理、分块'!E5)</f>
        <v>.</v>
      </c>
      <c r="V6" s="71" t="str">
        <f>IF(F6=AL6,".",'数据整理、分块'!F5)</f>
        <v>.</v>
      </c>
      <c r="W6" s="71" t="str">
        <f>IF(G6=AM6,".",'数据整理、分块'!G5)</f>
        <v>.</v>
      </c>
      <c r="X6" s="71" t="str">
        <f>IF(H6=AN6,".",'数据整理、分块'!H5)</f>
        <v>.</v>
      </c>
      <c r="Y6" s="71" t="str">
        <f>IF(I6=AO6,".",'数据整理、分块'!I5)</f>
        <v>.</v>
      </c>
      <c r="Z6" s="71" t="str">
        <f>IF(J6=AP6,".",'数据整理、分块'!J5)</f>
        <v>.</v>
      </c>
      <c r="AA6" s="71" t="str">
        <f>IF(K6=AQ6,".",'数据整理、分块'!K5)</f>
        <v>.</v>
      </c>
      <c r="AB6" s="71" t="str">
        <f>IF(L6=AR6,".",'数据整理、分块'!L5)</f>
        <v>.</v>
      </c>
      <c r="AC6" s="71" t="str">
        <f>IF(M6=AS6,".",'数据整理、分块'!M5)</f>
        <v>.</v>
      </c>
      <c r="AD6" s="71" t="str">
        <f>IF(N6=AT6,".",'数据整理、分块'!N5)</f>
        <v>.</v>
      </c>
      <c r="AE6" s="71" t="str">
        <f>IF(O6=AU6,".",'数据整理、分块'!O5)</f>
        <v>.</v>
      </c>
      <c r="AF6" s="71" t="str">
        <f>IF(P6=AV6,".",'数据整理、分块'!P5)</f>
        <v>.</v>
      </c>
      <c r="AG6" s="89" t="str">
        <f>IF(Q6=AW6,".",'数据整理、分块'!Q5)</f>
        <v>.</v>
      </c>
      <c r="AH6" s="94" t="s">
        <v>405</v>
      </c>
      <c r="AI6" s="72" t="s">
        <v>351</v>
      </c>
      <c r="AJ6" s="72" t="s">
        <v>406</v>
      </c>
      <c r="AK6" s="72" t="s">
        <v>393</v>
      </c>
      <c r="AL6" s="72" t="s">
        <v>407</v>
      </c>
      <c r="AM6" s="72" t="s">
        <v>408</v>
      </c>
      <c r="AN6" s="72" t="s">
        <v>358</v>
      </c>
      <c r="AO6" s="72" t="s">
        <v>409</v>
      </c>
      <c r="AP6" s="72" t="s">
        <v>410</v>
      </c>
      <c r="AQ6" s="72" t="s">
        <v>411</v>
      </c>
      <c r="AR6" s="72" t="s">
        <v>412</v>
      </c>
      <c r="AS6" s="72" t="s">
        <v>413</v>
      </c>
      <c r="AT6" s="72" t="s">
        <v>414</v>
      </c>
      <c r="AU6" s="72" t="s">
        <v>375</v>
      </c>
      <c r="AV6" s="72" t="s">
        <v>415</v>
      </c>
      <c r="AW6" s="84" t="s">
        <v>356</v>
      </c>
      <c r="AX6" s="88" t="str">
        <f>IF(AH6=BN6,".",'数据整理、分块'!B5)</f>
        <v>C</v>
      </c>
      <c r="AY6" s="71" t="str">
        <f>IF(AI6=BO6,".",'数据整理、分块'!C5)</f>
        <v>C</v>
      </c>
      <c r="AZ6" s="71" t="str">
        <f>IF(AJ6=BP6,".",'数据整理、分块'!D5)</f>
        <v>C</v>
      </c>
      <c r="BA6" s="71" t="str">
        <f>IF(AK6=BQ6,".",'数据整理、分块'!E5)</f>
        <v>C</v>
      </c>
      <c r="BB6" s="71" t="str">
        <f>IF(AL6=BR6,".",'数据整理、分块'!F5)</f>
        <v>C</v>
      </c>
      <c r="BC6" s="71" t="str">
        <f>IF(AM6=BS6,".",'数据整理、分块'!G5)</f>
        <v>C</v>
      </c>
      <c r="BD6" s="71" t="str">
        <f>IF(AN6=BT6,".",'数据整理、分块'!H5)</f>
        <v>C</v>
      </c>
      <c r="BE6" s="71" t="str">
        <f>IF(AO6=BU6,".",'数据整理、分块'!I5)</f>
        <v>C</v>
      </c>
      <c r="BF6" s="71" t="str">
        <f>IF(AP6=BV6,".",'数据整理、分块'!J5)</f>
        <v>D</v>
      </c>
      <c r="BG6" s="71" t="str">
        <f>IF(AQ6=BW6,".",'数据整理、分块'!K5)</f>
        <v>D</v>
      </c>
      <c r="BH6" s="71" t="str">
        <f>IF(AR6=BX6,".",'数据整理、分块'!L5)</f>
        <v>D</v>
      </c>
      <c r="BI6" s="71" t="str">
        <f>IF(AS6=BY6,".",'数据整理、分块'!M5)</f>
        <v>D</v>
      </c>
      <c r="BJ6" s="71" t="str">
        <f>IF(AT6=BZ6,".",'数据整理、分块'!N5)</f>
        <v>D</v>
      </c>
      <c r="BK6" s="71" t="str">
        <f>IF(AU6=CA6,".",'数据整理、分块'!O5)</f>
        <v>D</v>
      </c>
      <c r="BL6" s="71" t="str">
        <f>IF(AV6=CB6,".",'数据整理、分块'!P5)</f>
        <v>D</v>
      </c>
      <c r="BM6" s="89" t="str">
        <f>IF(AW6=CC6,".",'数据整理、分块'!Q5)</f>
        <v>D</v>
      </c>
      <c r="BN6" s="86" t="s">
        <v>469</v>
      </c>
      <c r="BO6" s="73" t="s">
        <v>522</v>
      </c>
      <c r="BP6" s="140" t="s">
        <v>469</v>
      </c>
      <c r="BQ6" s="140" t="s">
        <v>522</v>
      </c>
      <c r="BR6" s="73" t="s">
        <v>487</v>
      </c>
      <c r="BS6" s="73" t="s">
        <v>556</v>
      </c>
      <c r="BT6" s="73" t="s">
        <v>356</v>
      </c>
      <c r="BU6" s="73" t="s">
        <v>440</v>
      </c>
      <c r="BV6" s="140" t="s">
        <v>351</v>
      </c>
      <c r="BW6" s="140" t="s">
        <v>400</v>
      </c>
      <c r="BX6" s="140" t="s">
        <v>351</v>
      </c>
      <c r="BY6" s="140" t="s">
        <v>454</v>
      </c>
      <c r="BZ6" s="140" t="s">
        <v>351</v>
      </c>
      <c r="CA6" s="140" t="s">
        <v>598</v>
      </c>
      <c r="CB6" s="140" t="s">
        <v>351</v>
      </c>
      <c r="CC6" s="141" t="s">
        <v>439</v>
      </c>
    </row>
    <row r="7" spans="1:81" ht="24" customHeight="1" x14ac:dyDescent="0.2">
      <c r="A7" s="99" t="s">
        <v>693</v>
      </c>
      <c r="B7" s="96" t="s">
        <v>400</v>
      </c>
      <c r="C7" s="70" t="s">
        <v>417</v>
      </c>
      <c r="D7" s="70" t="s">
        <v>418</v>
      </c>
      <c r="E7" s="70" t="s">
        <v>419</v>
      </c>
      <c r="F7" s="70" t="s">
        <v>420</v>
      </c>
      <c r="G7" s="70" t="s">
        <v>421</v>
      </c>
      <c r="H7" s="70" t="s">
        <v>422</v>
      </c>
      <c r="I7" s="70" t="s">
        <v>423</v>
      </c>
      <c r="J7" s="70" t="s">
        <v>412</v>
      </c>
      <c r="K7" s="70" t="s">
        <v>405</v>
      </c>
      <c r="L7" s="70" t="s">
        <v>424</v>
      </c>
      <c r="M7" s="70" t="s">
        <v>425</v>
      </c>
      <c r="N7" s="70" t="s">
        <v>426</v>
      </c>
      <c r="O7" s="70" t="s">
        <v>417</v>
      </c>
      <c r="P7" s="70" t="s">
        <v>427</v>
      </c>
      <c r="Q7" s="92" t="s">
        <v>377</v>
      </c>
      <c r="R7" s="88" t="str">
        <f>IF(B7=AH7,".",'数据整理、分块'!B6)</f>
        <v>.</v>
      </c>
      <c r="S7" s="71" t="str">
        <f>IF(C7=AI7,".",'数据整理、分块'!C6)</f>
        <v>.</v>
      </c>
      <c r="T7" s="71" t="str">
        <f>IF(D7=AJ7,".",'数据整理、分块'!D6)</f>
        <v>.</v>
      </c>
      <c r="U7" s="71" t="str">
        <f>IF(E7=AK7,".",'数据整理、分块'!E6)</f>
        <v>.</v>
      </c>
      <c r="V7" s="71" t="str">
        <f>IF(F7=AL7,".",'数据整理、分块'!F6)</f>
        <v>.</v>
      </c>
      <c r="W7" s="71" t="str">
        <f>IF(G7=AM7,".",'数据整理、分块'!G6)</f>
        <v>.</v>
      </c>
      <c r="X7" s="71" t="str">
        <f>IF(H7=AN7,".",'数据整理、分块'!H6)</f>
        <v>.</v>
      </c>
      <c r="Y7" s="71" t="str">
        <f>IF(I7=AO7,".",'数据整理、分块'!I6)</f>
        <v>.</v>
      </c>
      <c r="Z7" s="71" t="str">
        <f>IF(J7=AP7,".",'数据整理、分块'!J6)</f>
        <v>.</v>
      </c>
      <c r="AA7" s="71" t="str">
        <f>IF(K7=AQ7,".",'数据整理、分块'!K6)</f>
        <v>.</v>
      </c>
      <c r="AB7" s="71" t="str">
        <f>IF(L7=AR7,".",'数据整理、分块'!L6)</f>
        <v>.</v>
      </c>
      <c r="AC7" s="71" t="str">
        <f>IF(M7=AS7,".",'数据整理、分块'!M6)</f>
        <v>.</v>
      </c>
      <c r="AD7" s="71" t="str">
        <f>IF(N7=AT7,".",'数据整理、分块'!N6)</f>
        <v>.</v>
      </c>
      <c r="AE7" s="71" t="str">
        <f>IF(O7=AU7,".",'数据整理、分块'!O6)</f>
        <v>.</v>
      </c>
      <c r="AF7" s="71" t="str">
        <f>IF(P7=AV7,".",'数据整理、分块'!P6)</f>
        <v>.</v>
      </c>
      <c r="AG7" s="89" t="str">
        <f>IF(Q7=AW7,".",'数据整理、分块'!Q6)</f>
        <v>.</v>
      </c>
      <c r="AH7" s="94" t="s">
        <v>400</v>
      </c>
      <c r="AI7" s="72" t="s">
        <v>417</v>
      </c>
      <c r="AJ7" s="72" t="s">
        <v>418</v>
      </c>
      <c r="AK7" s="72" t="s">
        <v>419</v>
      </c>
      <c r="AL7" s="72" t="s">
        <v>420</v>
      </c>
      <c r="AM7" s="72" t="s">
        <v>421</v>
      </c>
      <c r="AN7" s="72" t="s">
        <v>422</v>
      </c>
      <c r="AO7" s="72" t="s">
        <v>423</v>
      </c>
      <c r="AP7" s="72" t="s">
        <v>412</v>
      </c>
      <c r="AQ7" s="72" t="s">
        <v>405</v>
      </c>
      <c r="AR7" s="72" t="s">
        <v>424</v>
      </c>
      <c r="AS7" s="72" t="s">
        <v>425</v>
      </c>
      <c r="AT7" s="72" t="s">
        <v>426</v>
      </c>
      <c r="AU7" s="72" t="s">
        <v>417</v>
      </c>
      <c r="AV7" s="72" t="s">
        <v>427</v>
      </c>
      <c r="AW7" s="84" t="s">
        <v>377</v>
      </c>
      <c r="AX7" s="88" t="str">
        <f>IF(AH7=BN7,".",'数据整理、分块'!B6)</f>
        <v>D</v>
      </c>
      <c r="AY7" s="71" t="str">
        <f>IF(AI7=BO7,".",'数据整理、分块'!C6)</f>
        <v>D</v>
      </c>
      <c r="AZ7" s="71" t="str">
        <f>IF(AJ7=BP7,".",'数据整理、分块'!D6)</f>
        <v>D</v>
      </c>
      <c r="BA7" s="71" t="str">
        <f>IF(AK7=BQ7,".",'数据整理、分块'!E6)</f>
        <v>D</v>
      </c>
      <c r="BB7" s="71" t="str">
        <f>IF(AL7=BR7,".",'数据整理、分块'!F6)</f>
        <v>D</v>
      </c>
      <c r="BC7" s="71" t="str">
        <f>IF(AM7=BS7,".",'数据整理、分块'!G6)</f>
        <v>D</v>
      </c>
      <c r="BD7" s="71" t="str">
        <f>IF(AN7=BT7,".",'数据整理、分块'!H6)</f>
        <v>D</v>
      </c>
      <c r="BE7" s="71" t="str">
        <f>IF(AO7=BU7,".",'数据整理、分块'!I6)</f>
        <v>D</v>
      </c>
      <c r="BF7" s="71" t="str">
        <f>IF(AP7=BV7,".",'数据整理、分块'!J6)</f>
        <v>D</v>
      </c>
      <c r="BG7" s="71" t="str">
        <f>IF(AQ7=BW7,".",'数据整理、分块'!K6)</f>
        <v>D</v>
      </c>
      <c r="BH7" s="71" t="str">
        <f>IF(AR7=BX7,".",'数据整理、分块'!L6)</f>
        <v>D</v>
      </c>
      <c r="BI7" s="71" t="str">
        <f>IF(AS7=BY7,".",'数据整理、分块'!M6)</f>
        <v>D</v>
      </c>
      <c r="BJ7" s="71" t="str">
        <f>IF(AT7=BZ7,".",'数据整理、分块'!N6)</f>
        <v>E</v>
      </c>
      <c r="BK7" s="71" t="str">
        <f>IF(AU7=CA7,".",'数据整理、分块'!O6)</f>
        <v>E</v>
      </c>
      <c r="BL7" s="71" t="str">
        <f>IF(AV7=CB7,".",'数据整理、分块'!P6)</f>
        <v>E</v>
      </c>
      <c r="BM7" s="89" t="str">
        <f>IF(AW7=CC7,".",'数据整理、分块'!Q6)</f>
        <v>E</v>
      </c>
      <c r="BN7" s="142" t="s">
        <v>351</v>
      </c>
      <c r="BO7" s="140" t="s">
        <v>401</v>
      </c>
      <c r="BP7" s="140" t="s">
        <v>351</v>
      </c>
      <c r="BQ7" s="140" t="s">
        <v>587</v>
      </c>
      <c r="BR7" s="140" t="s">
        <v>351</v>
      </c>
      <c r="BS7" s="140" t="s">
        <v>492</v>
      </c>
      <c r="BT7" s="73" t="s">
        <v>351</v>
      </c>
      <c r="BU7" s="73" t="s">
        <v>351</v>
      </c>
      <c r="BV7" s="73" t="s">
        <v>351</v>
      </c>
      <c r="BW7" s="73" t="s">
        <v>351</v>
      </c>
      <c r="BX7" s="73" t="s">
        <v>351</v>
      </c>
      <c r="BY7" s="73" t="s">
        <v>351</v>
      </c>
      <c r="BZ7" s="73" t="s">
        <v>354</v>
      </c>
      <c r="CA7" s="73" t="s">
        <v>351</v>
      </c>
      <c r="CB7" s="73" t="s">
        <v>351</v>
      </c>
      <c r="CC7" s="78" t="s">
        <v>518</v>
      </c>
    </row>
    <row r="8" spans="1:81" ht="24" customHeight="1" x14ac:dyDescent="0.2">
      <c r="A8" s="99" t="s">
        <v>694</v>
      </c>
      <c r="B8" s="96" t="s">
        <v>429</v>
      </c>
      <c r="C8" s="70" t="s">
        <v>372</v>
      </c>
      <c r="D8" s="70" t="s">
        <v>430</v>
      </c>
      <c r="E8" s="70" t="s">
        <v>431</v>
      </c>
      <c r="F8" s="70" t="s">
        <v>432</v>
      </c>
      <c r="G8" s="70" t="s">
        <v>403</v>
      </c>
      <c r="H8" s="70" t="s">
        <v>433</v>
      </c>
      <c r="I8" s="70" t="s">
        <v>434</v>
      </c>
      <c r="J8" s="70" t="s">
        <v>435</v>
      </c>
      <c r="K8" s="70" t="s">
        <v>436</v>
      </c>
      <c r="L8" s="70" t="s">
        <v>437</v>
      </c>
      <c r="M8" s="70" t="s">
        <v>438</v>
      </c>
      <c r="N8" s="70" t="s">
        <v>439</v>
      </c>
      <c r="O8" s="70" t="s">
        <v>419</v>
      </c>
      <c r="P8" s="70" t="s">
        <v>440</v>
      </c>
      <c r="Q8" s="92" t="s">
        <v>408</v>
      </c>
      <c r="R8" s="88" t="str">
        <f>IF(B8=AH8,".",'数据整理、分块'!B7)</f>
        <v>.</v>
      </c>
      <c r="S8" s="71" t="str">
        <f>IF(C8=AI8,".",'数据整理、分块'!C7)</f>
        <v>.</v>
      </c>
      <c r="T8" s="71" t="str">
        <f>IF(D8=AJ8,".",'数据整理、分块'!D7)</f>
        <v>.</v>
      </c>
      <c r="U8" s="71" t="str">
        <f>IF(E8=AK8,".",'数据整理、分块'!E7)</f>
        <v>.</v>
      </c>
      <c r="V8" s="71" t="str">
        <f>IF(F8=AL8,".",'数据整理、分块'!F7)</f>
        <v>.</v>
      </c>
      <c r="W8" s="71" t="str">
        <f>IF(G8=AM8,".",'数据整理、分块'!G7)</f>
        <v>.</v>
      </c>
      <c r="X8" s="71" t="str">
        <f>IF(H8=AN8,".",'数据整理、分块'!H7)</f>
        <v>.</v>
      </c>
      <c r="Y8" s="71" t="str">
        <f>IF(I8=AO8,".",'数据整理、分块'!I7)</f>
        <v>.</v>
      </c>
      <c r="Z8" s="71" t="str">
        <f>IF(J8=AP8,".",'数据整理、分块'!J7)</f>
        <v>.</v>
      </c>
      <c r="AA8" s="71" t="str">
        <f>IF(K8=AQ8,".",'数据整理、分块'!K7)</f>
        <v>.</v>
      </c>
      <c r="AB8" s="71" t="str">
        <f>IF(L8=AR8,".",'数据整理、分块'!L7)</f>
        <v>.</v>
      </c>
      <c r="AC8" s="71" t="str">
        <f>IF(M8=AS8,".",'数据整理、分块'!M7)</f>
        <v>.</v>
      </c>
      <c r="AD8" s="71" t="str">
        <f>IF(N8=AT8,".",'数据整理、分块'!N7)</f>
        <v>.</v>
      </c>
      <c r="AE8" s="71" t="str">
        <f>IF(O8=AU8,".",'数据整理、分块'!O7)</f>
        <v>.</v>
      </c>
      <c r="AF8" s="71" t="str">
        <f>IF(P8=AV8,".",'数据整理、分块'!P7)</f>
        <v>.</v>
      </c>
      <c r="AG8" s="89" t="str">
        <f>IF(Q8=AW8,".",'数据整理、分块'!Q7)</f>
        <v>.</v>
      </c>
      <c r="AH8" s="94" t="s">
        <v>429</v>
      </c>
      <c r="AI8" s="72" t="s">
        <v>372</v>
      </c>
      <c r="AJ8" s="72" t="s">
        <v>430</v>
      </c>
      <c r="AK8" s="72" t="s">
        <v>431</v>
      </c>
      <c r="AL8" s="72" t="s">
        <v>432</v>
      </c>
      <c r="AM8" s="72" t="s">
        <v>403</v>
      </c>
      <c r="AN8" s="72" t="s">
        <v>433</v>
      </c>
      <c r="AO8" s="72" t="s">
        <v>434</v>
      </c>
      <c r="AP8" s="72" t="s">
        <v>435</v>
      </c>
      <c r="AQ8" s="72" t="s">
        <v>436</v>
      </c>
      <c r="AR8" s="72" t="s">
        <v>437</v>
      </c>
      <c r="AS8" s="72" t="s">
        <v>438</v>
      </c>
      <c r="AT8" s="72" t="s">
        <v>439</v>
      </c>
      <c r="AU8" s="72" t="s">
        <v>419</v>
      </c>
      <c r="AV8" s="72" t="s">
        <v>440</v>
      </c>
      <c r="AW8" s="84" t="s">
        <v>408</v>
      </c>
      <c r="AX8" s="88" t="str">
        <f>IF(AH8=BN8,".",'数据整理、分块'!B7)</f>
        <v>E</v>
      </c>
      <c r="AY8" s="71" t="str">
        <f>IF(AI8=BO8,".",'数据整理、分块'!C7)</f>
        <v>E</v>
      </c>
      <c r="AZ8" s="71" t="str">
        <f>IF(AJ8=BP8,".",'数据整理、分块'!D7)</f>
        <v>E</v>
      </c>
      <c r="BA8" s="71" t="str">
        <f>IF(AK8=BQ8,".",'数据整理、分块'!E7)</f>
        <v>E</v>
      </c>
      <c r="BB8" s="71" t="str">
        <f>IF(AL8=BR8,".",'数据整理、分块'!F7)</f>
        <v>E</v>
      </c>
      <c r="BC8" s="71" t="str">
        <f>IF(AM8=BS8,".",'数据整理、分块'!G7)</f>
        <v>E</v>
      </c>
      <c r="BD8" s="71" t="str">
        <f>IF(AN8=BT8,".",'数据整理、分块'!H7)</f>
        <v>E</v>
      </c>
      <c r="BE8" s="71" t="str">
        <f>IF(AO8=BU8,".",'数据整理、分块'!I7)</f>
        <v>E</v>
      </c>
      <c r="BF8" s="71" t="str">
        <f>IF(AP8=BV8,".",'数据整理、分块'!J7)</f>
        <v>E</v>
      </c>
      <c r="BG8" s="71" t="str">
        <f>IF(AQ8=BW8,".",'数据整理、分块'!K7)</f>
        <v>E</v>
      </c>
      <c r="BH8" s="71" t="str">
        <f>IF(AR8=BX8,".",'数据整理、分块'!L7)</f>
        <v>E</v>
      </c>
      <c r="BI8" s="71" t="str">
        <f>IF(AS8=BY8,".",'数据整理、分块'!M7)</f>
        <v>E</v>
      </c>
      <c r="BJ8" s="71" t="str">
        <f>IF(AT8=BZ8,".",'数据整理、分块'!N7)</f>
        <v>E</v>
      </c>
      <c r="BK8" s="71" t="str">
        <f>IF(AU8=CA8,".",'数据整理、分块'!O7)</f>
        <v>E</v>
      </c>
      <c r="BL8" s="71" t="str">
        <f>IF(AV8=CB8,".",'数据整理、分块'!P7)</f>
        <v>E</v>
      </c>
      <c r="BM8" s="89" t="str">
        <f>IF(AW8=CC8,".",'数据整理、分块'!Q7)</f>
        <v>E</v>
      </c>
      <c r="BN8" s="86" t="s">
        <v>522</v>
      </c>
      <c r="BO8" s="73" t="s">
        <v>384</v>
      </c>
      <c r="BP8" s="73" t="s">
        <v>619</v>
      </c>
      <c r="BQ8" s="73" t="s">
        <v>536</v>
      </c>
      <c r="BR8" s="73" t="s">
        <v>490</v>
      </c>
      <c r="BS8" s="73" t="s">
        <v>402</v>
      </c>
      <c r="BT8" s="73" t="s">
        <v>621</v>
      </c>
      <c r="BU8" s="73" t="s">
        <v>567</v>
      </c>
      <c r="BV8" s="73" t="s">
        <v>378</v>
      </c>
      <c r="BW8" s="73" t="s">
        <v>576</v>
      </c>
      <c r="BX8" s="73" t="s">
        <v>501</v>
      </c>
      <c r="BY8" s="73" t="s">
        <v>622</v>
      </c>
      <c r="BZ8" s="73" t="s">
        <v>518</v>
      </c>
      <c r="CA8" s="73" t="s">
        <v>542</v>
      </c>
      <c r="CB8" s="73" t="s">
        <v>527</v>
      </c>
      <c r="CC8" s="78" t="s">
        <v>356</v>
      </c>
    </row>
    <row r="9" spans="1:81" ht="24" customHeight="1" x14ac:dyDescent="0.2">
      <c r="A9" s="99" t="s">
        <v>695</v>
      </c>
      <c r="B9" s="96" t="s">
        <v>442</v>
      </c>
      <c r="C9" s="70" t="s">
        <v>394</v>
      </c>
      <c r="D9" s="70" t="s">
        <v>353</v>
      </c>
      <c r="E9" s="70" t="s">
        <v>443</v>
      </c>
      <c r="F9" s="70" t="s">
        <v>410</v>
      </c>
      <c r="G9" s="70" t="s">
        <v>444</v>
      </c>
      <c r="H9" s="70" t="s">
        <v>445</v>
      </c>
      <c r="I9" s="70" t="s">
        <v>446</v>
      </c>
      <c r="J9" s="70" t="s">
        <v>447</v>
      </c>
      <c r="K9" s="70" t="s">
        <v>448</v>
      </c>
      <c r="L9" s="70" t="s">
        <v>449</v>
      </c>
      <c r="M9" s="70" t="s">
        <v>401</v>
      </c>
      <c r="N9" s="70" t="s">
        <v>353</v>
      </c>
      <c r="O9" s="70" t="s">
        <v>435</v>
      </c>
      <c r="P9" s="70" t="s">
        <v>450</v>
      </c>
      <c r="Q9" s="92" t="s">
        <v>358</v>
      </c>
      <c r="R9" s="88" t="str">
        <f>IF(B9=AH9,".",'数据整理、分块'!B8)</f>
        <v>.</v>
      </c>
      <c r="S9" s="71" t="str">
        <f>IF(C9=AI9,".",'数据整理、分块'!C8)</f>
        <v>.</v>
      </c>
      <c r="T9" s="71" t="str">
        <f>IF(D9=AJ9,".",'数据整理、分块'!D8)</f>
        <v>.</v>
      </c>
      <c r="U9" s="71" t="str">
        <f>IF(E9=AK9,".",'数据整理、分块'!E8)</f>
        <v>.</v>
      </c>
      <c r="V9" s="71" t="str">
        <f>IF(F9=AL9,".",'数据整理、分块'!F8)</f>
        <v>.</v>
      </c>
      <c r="W9" s="71" t="str">
        <f>IF(G9=AM9,".",'数据整理、分块'!G8)</f>
        <v>.</v>
      </c>
      <c r="X9" s="71" t="str">
        <f>IF(H9=AN9,".",'数据整理、分块'!H8)</f>
        <v>.</v>
      </c>
      <c r="Y9" s="71" t="str">
        <f>IF(I9=AO9,".",'数据整理、分块'!I8)</f>
        <v>.</v>
      </c>
      <c r="Z9" s="71" t="str">
        <f>IF(J9=AP9,".",'数据整理、分块'!J8)</f>
        <v>.</v>
      </c>
      <c r="AA9" s="71" t="str">
        <f>IF(K9=AQ9,".",'数据整理、分块'!K8)</f>
        <v>.</v>
      </c>
      <c r="AB9" s="71" t="str">
        <f>IF(L9=AR9,".",'数据整理、分块'!L8)</f>
        <v>.</v>
      </c>
      <c r="AC9" s="71" t="str">
        <f>IF(M9=AS9,".",'数据整理、分块'!M8)</f>
        <v>.</v>
      </c>
      <c r="AD9" s="71" t="str">
        <f>IF(N9=AT9,".",'数据整理、分块'!N8)</f>
        <v>.</v>
      </c>
      <c r="AE9" s="71" t="str">
        <f>IF(O9=AU9,".",'数据整理、分块'!O8)</f>
        <v>.</v>
      </c>
      <c r="AF9" s="71" t="str">
        <f>IF(P9=AV9,".",'数据整理、分块'!P8)</f>
        <v>.</v>
      </c>
      <c r="AG9" s="89" t="str">
        <f>IF(Q9=AW9,".",'数据整理、分块'!Q8)</f>
        <v>.</v>
      </c>
      <c r="AH9" s="94" t="s">
        <v>442</v>
      </c>
      <c r="AI9" s="72" t="s">
        <v>394</v>
      </c>
      <c r="AJ9" s="72" t="s">
        <v>353</v>
      </c>
      <c r="AK9" s="72" t="s">
        <v>443</v>
      </c>
      <c r="AL9" s="72" t="s">
        <v>410</v>
      </c>
      <c r="AM9" s="72" t="s">
        <v>444</v>
      </c>
      <c r="AN9" s="72" t="s">
        <v>445</v>
      </c>
      <c r="AO9" s="72" t="s">
        <v>446</v>
      </c>
      <c r="AP9" s="72" t="s">
        <v>447</v>
      </c>
      <c r="AQ9" s="72" t="s">
        <v>448</v>
      </c>
      <c r="AR9" s="72" t="s">
        <v>449</v>
      </c>
      <c r="AS9" s="72" t="s">
        <v>401</v>
      </c>
      <c r="AT9" s="72" t="s">
        <v>353</v>
      </c>
      <c r="AU9" s="72" t="s">
        <v>435</v>
      </c>
      <c r="AV9" s="72" t="s">
        <v>450</v>
      </c>
      <c r="AW9" s="84" t="s">
        <v>358</v>
      </c>
      <c r="AX9" s="88" t="str">
        <f>IF(AH9=BN9,".",'数据整理、分块'!B8)</f>
        <v>E</v>
      </c>
      <c r="AY9" s="71" t="str">
        <f>IF(AI9=BO9,".",'数据整理、分块'!C8)</f>
        <v>E</v>
      </c>
      <c r="AZ9" s="71" t="str">
        <f>IF(AJ9=BP9,".",'数据整理、分块'!D8)</f>
        <v>E</v>
      </c>
      <c r="BA9" s="71" t="str">
        <f>IF(AK9=BQ9,".",'数据整理、分块'!E8)</f>
        <v>E</v>
      </c>
      <c r="BB9" s="71" t="str">
        <f>IF(AL9=BR9,".",'数据整理、分块'!F8)</f>
        <v>E</v>
      </c>
      <c r="BC9" s="71" t="str">
        <f>IF(AM9=BS9,".",'数据整理、分块'!G8)</f>
        <v>E</v>
      </c>
      <c r="BD9" s="71" t="str">
        <f>IF(AN9=BT9,".",'数据整理、分块'!H8)</f>
        <v>E</v>
      </c>
      <c r="BE9" s="71" t="str">
        <f>IF(AO9=BU9,".",'数据整理、分块'!I8)</f>
        <v>E</v>
      </c>
      <c r="BF9" s="71" t="str">
        <f>IF(AP9=BV9,".",'数据整理、分块'!J8)</f>
        <v>E</v>
      </c>
      <c r="BG9" s="71" t="str">
        <f>IF(AQ9=BW9,".",'数据整理、分块'!K8)</f>
        <v>E</v>
      </c>
      <c r="BH9" s="71" t="str">
        <f>IF(AR9=BX9,".",'数据整理、分块'!L8)</f>
        <v>E</v>
      </c>
      <c r="BI9" s="71" t="str">
        <f>IF(AS9=BY9,".",'数据整理、分块'!M8)</f>
        <v>E</v>
      </c>
      <c r="BJ9" s="71" t="str">
        <f>IF(AT9=BZ9,".",'数据整理、分块'!N8)</f>
        <v>E</v>
      </c>
      <c r="BK9" s="71" t="str">
        <f>IF(AU9=CA9,".",'数据整理、分块'!O8)</f>
        <v>E</v>
      </c>
      <c r="BL9" s="71" t="str">
        <f>IF(AV9=CB9,".",'数据整理、分块'!P8)</f>
        <v>E</v>
      </c>
      <c r="BM9" s="89" t="str">
        <f>IF(AW9=CC9,".",'数据整理、分块'!Q8)</f>
        <v>E</v>
      </c>
      <c r="BN9" s="86" t="s">
        <v>363</v>
      </c>
      <c r="BO9" s="73" t="s">
        <v>464</v>
      </c>
      <c r="BP9" s="73" t="s">
        <v>351</v>
      </c>
      <c r="BQ9" s="73" t="s">
        <v>351</v>
      </c>
      <c r="BR9" s="73" t="s">
        <v>351</v>
      </c>
      <c r="BS9" s="73" t="s">
        <v>351</v>
      </c>
      <c r="BT9" s="140" t="s">
        <v>400</v>
      </c>
      <c r="BU9" s="140" t="s">
        <v>351</v>
      </c>
      <c r="BV9" s="140" t="s">
        <v>454</v>
      </c>
      <c r="BW9" s="140" t="s">
        <v>351</v>
      </c>
      <c r="BX9" s="140" t="s">
        <v>598</v>
      </c>
      <c r="BY9" s="140" t="s">
        <v>351</v>
      </c>
      <c r="BZ9" s="140" t="s">
        <v>439</v>
      </c>
      <c r="CA9" s="140" t="s">
        <v>351</v>
      </c>
      <c r="CB9" s="140" t="s">
        <v>401</v>
      </c>
      <c r="CC9" s="141" t="s">
        <v>351</v>
      </c>
    </row>
    <row r="10" spans="1:81" ht="24" customHeight="1" x14ac:dyDescent="0.2">
      <c r="A10" s="99" t="s">
        <v>696</v>
      </c>
      <c r="B10" s="96" t="s">
        <v>420</v>
      </c>
      <c r="C10" s="70" t="s">
        <v>452</v>
      </c>
      <c r="D10" s="70" t="s">
        <v>453</v>
      </c>
      <c r="E10" s="70" t="s">
        <v>389</v>
      </c>
      <c r="F10" s="70" t="s">
        <v>434</v>
      </c>
      <c r="G10" s="70" t="s">
        <v>454</v>
      </c>
      <c r="H10" s="70" t="s">
        <v>455</v>
      </c>
      <c r="I10" s="70" t="s">
        <v>391</v>
      </c>
      <c r="J10" s="70" t="s">
        <v>456</v>
      </c>
      <c r="K10" s="70" t="s">
        <v>457</v>
      </c>
      <c r="L10" s="70" t="s">
        <v>427</v>
      </c>
      <c r="M10" s="70" t="s">
        <v>377</v>
      </c>
      <c r="N10" s="70" t="s">
        <v>424</v>
      </c>
      <c r="O10" s="70" t="s">
        <v>447</v>
      </c>
      <c r="P10" s="70" t="s">
        <v>351</v>
      </c>
      <c r="Q10" s="92" t="s">
        <v>458</v>
      </c>
      <c r="R10" s="88" t="str">
        <f>IF(B10=AH10,".",'数据整理、分块'!B9)</f>
        <v>.</v>
      </c>
      <c r="S10" s="71" t="str">
        <f>IF(C10=AI10,".",'数据整理、分块'!C9)</f>
        <v>.</v>
      </c>
      <c r="T10" s="71" t="str">
        <f>IF(D10=AJ10,".",'数据整理、分块'!D9)</f>
        <v>.</v>
      </c>
      <c r="U10" s="71" t="str">
        <f>IF(E10=AK10,".",'数据整理、分块'!E9)</f>
        <v>.</v>
      </c>
      <c r="V10" s="71" t="str">
        <f>IF(F10=AL10,".",'数据整理、分块'!F9)</f>
        <v>.</v>
      </c>
      <c r="W10" s="71" t="str">
        <f>IF(G10=AM10,".",'数据整理、分块'!G9)</f>
        <v>.</v>
      </c>
      <c r="X10" s="71" t="str">
        <f>IF(H10=AN10,".",'数据整理、分块'!H9)</f>
        <v>.</v>
      </c>
      <c r="Y10" s="71" t="str">
        <f>IF(I10=AO10,".",'数据整理、分块'!I9)</f>
        <v>.</v>
      </c>
      <c r="Z10" s="71" t="str">
        <f>IF(J10=AP10,".",'数据整理、分块'!J9)</f>
        <v>.</v>
      </c>
      <c r="AA10" s="71" t="str">
        <f>IF(K10=AQ10,".",'数据整理、分块'!K9)</f>
        <v>.</v>
      </c>
      <c r="AB10" s="71" t="str">
        <f>IF(L10=AR10,".",'数据整理、分块'!L9)</f>
        <v>.</v>
      </c>
      <c r="AC10" s="71" t="str">
        <f>IF(M10=AS10,".",'数据整理、分块'!M9)</f>
        <v>.</v>
      </c>
      <c r="AD10" s="71" t="str">
        <f>IF(N10=AT10,".",'数据整理、分块'!N9)</f>
        <v>.</v>
      </c>
      <c r="AE10" s="71" t="str">
        <f>IF(O10=AU10,".",'数据整理、分块'!O9)</f>
        <v>.</v>
      </c>
      <c r="AF10" s="71" t="str">
        <f>IF(P10=AV10,".",'数据整理、分块'!P9)</f>
        <v>.</v>
      </c>
      <c r="AG10" s="89" t="str">
        <f>IF(Q10=AW10,".",'数据整理、分块'!Q9)</f>
        <v>.</v>
      </c>
      <c r="AH10" s="94" t="s">
        <v>420</v>
      </c>
      <c r="AI10" s="72" t="s">
        <v>452</v>
      </c>
      <c r="AJ10" s="72" t="s">
        <v>453</v>
      </c>
      <c r="AK10" s="72" t="s">
        <v>389</v>
      </c>
      <c r="AL10" s="72" t="s">
        <v>434</v>
      </c>
      <c r="AM10" s="72" t="s">
        <v>454</v>
      </c>
      <c r="AN10" s="72" t="s">
        <v>455</v>
      </c>
      <c r="AO10" s="72" t="s">
        <v>391</v>
      </c>
      <c r="AP10" s="72" t="s">
        <v>456</v>
      </c>
      <c r="AQ10" s="72" t="s">
        <v>457</v>
      </c>
      <c r="AR10" s="72" t="s">
        <v>427</v>
      </c>
      <c r="AS10" s="72" t="s">
        <v>377</v>
      </c>
      <c r="AT10" s="72" t="s">
        <v>424</v>
      </c>
      <c r="AU10" s="72" t="s">
        <v>447</v>
      </c>
      <c r="AV10" s="72" t="s">
        <v>351</v>
      </c>
      <c r="AW10" s="84" t="s">
        <v>458</v>
      </c>
      <c r="AX10" s="88" t="str">
        <f>IF(AH10=BN10,".",'数据整理、分块'!B9)</f>
        <v>E</v>
      </c>
      <c r="AY10" s="71" t="str">
        <f>IF(AI10=BO10,".",'数据整理、分块'!C9)</f>
        <v>E</v>
      </c>
      <c r="AZ10" s="71" t="str">
        <f>IF(AJ10=BP10,".",'数据整理、分块'!D9)</f>
        <v>E</v>
      </c>
      <c r="BA10" s="71" t="str">
        <f>IF(AK10=BQ10,".",'数据整理、分块'!E9)</f>
        <v>E</v>
      </c>
      <c r="BB10" s="71" t="str">
        <f>IF(AL10=BR10,".",'数据整理、分块'!F9)</f>
        <v>E</v>
      </c>
      <c r="BC10" s="71" t="str">
        <f>IF(AM10=BS10,".",'数据整理、分块'!G9)</f>
        <v>E</v>
      </c>
      <c r="BD10" s="71" t="str">
        <f>IF(AN10=BT10,".",'数据整理、分块'!H9)</f>
        <v>E</v>
      </c>
      <c r="BE10" s="71" t="str">
        <f>IF(AO10=BU10,".",'数据整理、分块'!I9)</f>
        <v>E</v>
      </c>
      <c r="BF10" s="71" t="str">
        <f>IF(AP10=BV10,".",'数据整理、分块'!J9)</f>
        <v>E</v>
      </c>
      <c r="BG10" s="71" t="str">
        <f>IF(AQ10=BW10,".",'数据整理、分块'!K9)</f>
        <v>E</v>
      </c>
      <c r="BH10" s="71" t="str">
        <f>IF(AR10=BX10,".",'数据整理、分块'!L9)</f>
        <v>E</v>
      </c>
      <c r="BI10" s="71" t="str">
        <f>IF(AS10=BY10,".",'数据整理、分块'!M9)</f>
        <v>E</v>
      </c>
      <c r="BJ10" s="71" t="str">
        <f>IF(AT10=BZ10,".",'数据整理、分块'!N9)</f>
        <v>E</v>
      </c>
      <c r="BK10" s="71" t="str">
        <f>IF(AU10=CA10,".",'数据整理、分块'!O9)</f>
        <v>E</v>
      </c>
      <c r="BL10" s="71" t="str">
        <f>IF(AV10=CB10,".",'数据整理、分块'!P9)</f>
        <v>E</v>
      </c>
      <c r="BM10" s="89" t="str">
        <f>IF(AW10=CC10,".",'数据整理、分块'!Q9)</f>
        <v>E</v>
      </c>
      <c r="BN10" s="142" t="s">
        <v>351</v>
      </c>
      <c r="BO10" s="140" t="s">
        <v>351</v>
      </c>
      <c r="BP10" s="140" t="s">
        <v>351</v>
      </c>
      <c r="BQ10" s="140" t="s">
        <v>351</v>
      </c>
      <c r="BR10" s="73" t="s">
        <v>351</v>
      </c>
      <c r="BS10" s="73" t="s">
        <v>351</v>
      </c>
      <c r="BT10" s="73" t="s">
        <v>351</v>
      </c>
      <c r="BU10" s="73" t="s">
        <v>351</v>
      </c>
      <c r="BV10" s="73" t="s">
        <v>351</v>
      </c>
      <c r="BW10" s="73" t="s">
        <v>351</v>
      </c>
      <c r="BX10" s="73" t="s">
        <v>623</v>
      </c>
      <c r="BY10" s="73" t="s">
        <v>623</v>
      </c>
      <c r="BZ10" s="73" t="s">
        <v>355</v>
      </c>
      <c r="CA10" s="73" t="s">
        <v>351</v>
      </c>
      <c r="CB10" s="73" t="s">
        <v>475</v>
      </c>
      <c r="CC10" s="78" t="s">
        <v>354</v>
      </c>
    </row>
    <row r="11" spans="1:81" ht="24" customHeight="1" x14ac:dyDescent="0.2">
      <c r="A11" s="99" t="s">
        <v>697</v>
      </c>
      <c r="B11" s="96" t="s">
        <v>396</v>
      </c>
      <c r="C11" s="70" t="s">
        <v>460</v>
      </c>
      <c r="D11" s="70" t="s">
        <v>461</v>
      </c>
      <c r="E11" s="70" t="s">
        <v>400</v>
      </c>
      <c r="F11" s="70" t="s">
        <v>396</v>
      </c>
      <c r="G11" s="70" t="s">
        <v>462</v>
      </c>
      <c r="H11" s="70" t="s">
        <v>388</v>
      </c>
      <c r="I11" s="70" t="s">
        <v>463</v>
      </c>
      <c r="J11" s="70" t="s">
        <v>449</v>
      </c>
      <c r="K11" s="70" t="s">
        <v>464</v>
      </c>
      <c r="L11" s="70" t="s">
        <v>465</v>
      </c>
      <c r="M11" s="70" t="s">
        <v>445</v>
      </c>
      <c r="N11" s="70" t="s">
        <v>466</v>
      </c>
      <c r="O11" s="70" t="s">
        <v>439</v>
      </c>
      <c r="P11" s="70" t="s">
        <v>424</v>
      </c>
      <c r="Q11" s="92" t="s">
        <v>370</v>
      </c>
      <c r="R11" s="88" t="str">
        <f>IF(B11=AH11,".",'数据整理、分块'!B10)</f>
        <v>.</v>
      </c>
      <c r="S11" s="71" t="str">
        <f>IF(C11=AI11,".",'数据整理、分块'!C10)</f>
        <v>.</v>
      </c>
      <c r="T11" s="71" t="str">
        <f>IF(D11=AJ11,".",'数据整理、分块'!D10)</f>
        <v>.</v>
      </c>
      <c r="U11" s="71" t="str">
        <f>IF(E11=AK11,".",'数据整理、分块'!E10)</f>
        <v>.</v>
      </c>
      <c r="V11" s="71" t="str">
        <f>IF(F11=AL11,".",'数据整理、分块'!F10)</f>
        <v>.</v>
      </c>
      <c r="W11" s="71" t="str">
        <f>IF(G11=AM11,".",'数据整理、分块'!G10)</f>
        <v>.</v>
      </c>
      <c r="X11" s="71" t="str">
        <f>IF(H11=AN11,".",'数据整理、分块'!H10)</f>
        <v>.</v>
      </c>
      <c r="Y11" s="71" t="str">
        <f>IF(I11=AO11,".",'数据整理、分块'!I10)</f>
        <v>.</v>
      </c>
      <c r="Z11" s="71" t="str">
        <f>IF(J11=AP11,".",'数据整理、分块'!J10)</f>
        <v>.</v>
      </c>
      <c r="AA11" s="71" t="str">
        <f>IF(K11=AQ11,".",'数据整理、分块'!K10)</f>
        <v>.</v>
      </c>
      <c r="AB11" s="71" t="str">
        <f>IF(L11=AR11,".",'数据整理、分块'!L10)</f>
        <v>.</v>
      </c>
      <c r="AC11" s="71" t="str">
        <f>IF(M11=AS11,".",'数据整理、分块'!M10)</f>
        <v>.</v>
      </c>
      <c r="AD11" s="71" t="str">
        <f>IF(N11=AT11,".",'数据整理、分块'!N10)</f>
        <v>.</v>
      </c>
      <c r="AE11" s="71" t="str">
        <f>IF(O11=AU11,".",'数据整理、分块'!O10)</f>
        <v>.</v>
      </c>
      <c r="AF11" s="71" t="str">
        <f>IF(P11=AV11,".",'数据整理、分块'!P10)</f>
        <v>.</v>
      </c>
      <c r="AG11" s="89" t="str">
        <f>IF(Q11=AW11,".",'数据整理、分块'!Q10)</f>
        <v>.</v>
      </c>
      <c r="AH11" s="94" t="s">
        <v>396</v>
      </c>
      <c r="AI11" s="72" t="s">
        <v>460</v>
      </c>
      <c r="AJ11" s="72" t="s">
        <v>461</v>
      </c>
      <c r="AK11" s="72" t="s">
        <v>400</v>
      </c>
      <c r="AL11" s="72" t="s">
        <v>396</v>
      </c>
      <c r="AM11" s="72" t="s">
        <v>462</v>
      </c>
      <c r="AN11" s="72" t="s">
        <v>388</v>
      </c>
      <c r="AO11" s="72" t="s">
        <v>463</v>
      </c>
      <c r="AP11" s="72" t="s">
        <v>449</v>
      </c>
      <c r="AQ11" s="72" t="s">
        <v>464</v>
      </c>
      <c r="AR11" s="72" t="s">
        <v>465</v>
      </c>
      <c r="AS11" s="72" t="s">
        <v>445</v>
      </c>
      <c r="AT11" s="72" t="s">
        <v>466</v>
      </c>
      <c r="AU11" s="72" t="s">
        <v>439</v>
      </c>
      <c r="AV11" s="72" t="s">
        <v>424</v>
      </c>
      <c r="AW11" s="84" t="s">
        <v>370</v>
      </c>
      <c r="AX11" s="88" t="str">
        <f>IF(AH11=BN11,".",'数据整理、分块'!B10)</f>
        <v>E</v>
      </c>
      <c r="AY11" s="71" t="str">
        <f>IF(AI11=BO11,".",'数据整理、分块'!C10)</f>
        <v>E</v>
      </c>
      <c r="AZ11" s="71" t="str">
        <f>IF(AJ11=BP11,".",'数据整理、分块'!D10)</f>
        <v>E</v>
      </c>
      <c r="BA11" s="71" t="str">
        <f>IF(AK11=BQ11,".",'数据整理、分块'!E10)</f>
        <v>E</v>
      </c>
      <c r="BB11" s="71" t="str">
        <f>IF(AL11=BR11,".",'数据整理、分块'!F10)</f>
        <v>E</v>
      </c>
      <c r="BC11" s="71" t="str">
        <f>IF(AM11=BS11,".",'数据整理、分块'!G10)</f>
        <v>E</v>
      </c>
      <c r="BD11" s="71" t="str">
        <f>IF(AN11=BT11,".",'数据整理、分块'!H10)</f>
        <v>E</v>
      </c>
      <c r="BE11" s="71" t="str">
        <f>IF(AO11=BU11,".",'数据整理、分块'!I10)</f>
        <v>E</v>
      </c>
      <c r="BF11" s="71" t="str">
        <f>IF(AP11=BV11,".",'数据整理、分块'!J10)</f>
        <v>E</v>
      </c>
      <c r="BG11" s="71" t="str">
        <f>IF(AQ11=BW11,".",'数据整理、分块'!K10)</f>
        <v>E</v>
      </c>
      <c r="BH11" s="71" t="str">
        <f>IF(AR11=BX11,".",'数据整理、分块'!L10)</f>
        <v>E</v>
      </c>
      <c r="BI11" s="71" t="str">
        <f>IF(AS11=BY11,".",'数据整理、分块'!M10)</f>
        <v>E</v>
      </c>
      <c r="BJ11" s="71" t="str">
        <f>IF(AT11=BZ11,".",'数据整理、分块'!N10)</f>
        <v>E</v>
      </c>
      <c r="BK11" s="71" t="str">
        <f>IF(AU11=CA11,".",'数据整理、分块'!O10)</f>
        <v>E</v>
      </c>
      <c r="BL11" s="71" t="str">
        <f>IF(AV11=CB11,".",'数据整理、分块'!P10)</f>
        <v>E</v>
      </c>
      <c r="BM11" s="89" t="str">
        <f>IF(AW11=CC11,".",'数据整理、分块'!Q10)</f>
        <v>E</v>
      </c>
      <c r="BN11" s="86" t="s">
        <v>353</v>
      </c>
      <c r="BO11" s="73" t="s">
        <v>394</v>
      </c>
      <c r="BP11" s="73" t="s">
        <v>457</v>
      </c>
      <c r="BQ11" s="73" t="s">
        <v>516</v>
      </c>
      <c r="BR11" s="73" t="s">
        <v>489</v>
      </c>
      <c r="BS11" s="73" t="s">
        <v>506</v>
      </c>
      <c r="BT11" s="73" t="s">
        <v>602</v>
      </c>
      <c r="BU11" s="73" t="s">
        <v>624</v>
      </c>
      <c r="BV11" s="73" t="s">
        <v>485</v>
      </c>
      <c r="BW11" s="73" t="s">
        <v>563</v>
      </c>
      <c r="BX11" s="73" t="s">
        <v>542</v>
      </c>
      <c r="BY11" s="73" t="s">
        <v>394</v>
      </c>
      <c r="BZ11" s="73" t="s">
        <v>361</v>
      </c>
      <c r="CA11" s="73" t="s">
        <v>351</v>
      </c>
      <c r="CB11" s="73" t="s">
        <v>351</v>
      </c>
      <c r="CC11" s="78" t="s">
        <v>491</v>
      </c>
    </row>
    <row r="12" spans="1:81" ht="24" customHeight="1" x14ac:dyDescent="0.2">
      <c r="A12" s="99" t="s">
        <v>698</v>
      </c>
      <c r="B12" s="96" t="s">
        <v>468</v>
      </c>
      <c r="C12" s="70" t="s">
        <v>469</v>
      </c>
      <c r="D12" s="70" t="s">
        <v>470</v>
      </c>
      <c r="E12" s="70" t="s">
        <v>471</v>
      </c>
      <c r="F12" s="70" t="s">
        <v>366</v>
      </c>
      <c r="G12" s="70" t="s">
        <v>461</v>
      </c>
      <c r="H12" s="70" t="s">
        <v>426</v>
      </c>
      <c r="I12" s="70" t="s">
        <v>472</v>
      </c>
      <c r="J12" s="70" t="s">
        <v>473</v>
      </c>
      <c r="K12" s="70" t="s">
        <v>474</v>
      </c>
      <c r="L12" s="70" t="s">
        <v>475</v>
      </c>
      <c r="M12" s="70" t="s">
        <v>447</v>
      </c>
      <c r="N12" s="70" t="s">
        <v>476</v>
      </c>
      <c r="O12" s="70" t="s">
        <v>477</v>
      </c>
      <c r="P12" s="70" t="s">
        <v>478</v>
      </c>
      <c r="Q12" s="92" t="s">
        <v>351</v>
      </c>
      <c r="R12" s="88" t="str">
        <f>IF(B12=AH12,".",'数据整理、分块'!B11)</f>
        <v>.</v>
      </c>
      <c r="S12" s="71" t="str">
        <f>IF(C12=AI12,".",'数据整理、分块'!C11)</f>
        <v>.</v>
      </c>
      <c r="T12" s="71" t="str">
        <f>IF(D12=AJ12,".",'数据整理、分块'!D11)</f>
        <v>.</v>
      </c>
      <c r="U12" s="71" t="str">
        <f>IF(E12=AK12,".",'数据整理、分块'!E11)</f>
        <v>.</v>
      </c>
      <c r="V12" s="71" t="str">
        <f>IF(F12=AL12,".",'数据整理、分块'!F11)</f>
        <v>.</v>
      </c>
      <c r="W12" s="71" t="str">
        <f>IF(G12=AM12,".",'数据整理、分块'!G11)</f>
        <v>.</v>
      </c>
      <c r="X12" s="71" t="str">
        <f>IF(H12=AN12,".",'数据整理、分块'!H11)</f>
        <v>.</v>
      </c>
      <c r="Y12" s="71" t="str">
        <f>IF(I12=AO12,".",'数据整理、分块'!I11)</f>
        <v>.</v>
      </c>
      <c r="Z12" s="71" t="str">
        <f>IF(J12=AP12,".",'数据整理、分块'!J11)</f>
        <v>.</v>
      </c>
      <c r="AA12" s="71" t="str">
        <f>IF(K12=AQ12,".",'数据整理、分块'!K11)</f>
        <v>.</v>
      </c>
      <c r="AB12" s="71" t="str">
        <f>IF(L12=AR12,".",'数据整理、分块'!L11)</f>
        <v>.</v>
      </c>
      <c r="AC12" s="71" t="str">
        <f>IF(M12=AS12,".",'数据整理、分块'!M11)</f>
        <v>.</v>
      </c>
      <c r="AD12" s="71" t="str">
        <f>IF(N12=AT12,".",'数据整理、分块'!N11)</f>
        <v>.</v>
      </c>
      <c r="AE12" s="71" t="str">
        <f>IF(O12=AU12,".",'数据整理、分块'!O11)</f>
        <v>.</v>
      </c>
      <c r="AF12" s="71" t="str">
        <f>IF(P12=AV12,".",'数据整理、分块'!P11)</f>
        <v>.</v>
      </c>
      <c r="AG12" s="89" t="str">
        <f>IF(Q12=AW12,".",'数据整理、分块'!Q11)</f>
        <v>.</v>
      </c>
      <c r="AH12" s="94" t="s">
        <v>468</v>
      </c>
      <c r="AI12" s="72" t="s">
        <v>469</v>
      </c>
      <c r="AJ12" s="72" t="s">
        <v>470</v>
      </c>
      <c r="AK12" s="72" t="s">
        <v>471</v>
      </c>
      <c r="AL12" s="72" t="s">
        <v>366</v>
      </c>
      <c r="AM12" s="72" t="s">
        <v>461</v>
      </c>
      <c r="AN12" s="72" t="s">
        <v>426</v>
      </c>
      <c r="AO12" s="72" t="s">
        <v>472</v>
      </c>
      <c r="AP12" s="72" t="s">
        <v>473</v>
      </c>
      <c r="AQ12" s="72" t="s">
        <v>474</v>
      </c>
      <c r="AR12" s="72" t="s">
        <v>475</v>
      </c>
      <c r="AS12" s="72" t="s">
        <v>447</v>
      </c>
      <c r="AT12" s="72" t="s">
        <v>476</v>
      </c>
      <c r="AU12" s="72" t="s">
        <v>477</v>
      </c>
      <c r="AV12" s="72" t="s">
        <v>478</v>
      </c>
      <c r="AW12" s="84" t="s">
        <v>351</v>
      </c>
      <c r="AX12" s="88" t="str">
        <f>IF(AH12=BN12,".",'数据整理、分块'!B11)</f>
        <v>E</v>
      </c>
      <c r="AY12" s="71" t="str">
        <f>IF(AI12=BO12,".",'数据整理、分块'!C11)</f>
        <v>E</v>
      </c>
      <c r="AZ12" s="71" t="str">
        <f>IF(AJ12=BP12,".",'数据整理、分块'!D11)</f>
        <v>E</v>
      </c>
      <c r="BA12" s="71" t="str">
        <f>IF(AK12=BQ12,".",'数据整理、分块'!E11)</f>
        <v>E</v>
      </c>
      <c r="BB12" s="71" t="str">
        <f>IF(AL12=BR12,".",'数据整理、分块'!F11)</f>
        <v>E</v>
      </c>
      <c r="BC12" s="71" t="str">
        <f>IF(AM12=BS12,".",'数据整理、分块'!G11)</f>
        <v>E</v>
      </c>
      <c r="BD12" s="71" t="str">
        <f>IF(AN12=BT12,".",'数据整理、分块'!H11)</f>
        <v>E</v>
      </c>
      <c r="BE12" s="71" t="str">
        <f>IF(AO12=BU12,".",'数据整理、分块'!I11)</f>
        <v>E</v>
      </c>
      <c r="BF12" s="71" t="str">
        <f>IF(AP12=BV12,".",'数据整理、分块'!J11)</f>
        <v>E</v>
      </c>
      <c r="BG12" s="71" t="str">
        <f>IF(AQ12=BW12,".",'数据整理、分块'!K11)</f>
        <v>E</v>
      </c>
      <c r="BH12" s="71" t="str">
        <f>IF(AR12=BX12,".",'数据整理、分块'!L11)</f>
        <v>E</v>
      </c>
      <c r="BI12" s="71" t="str">
        <f>IF(AS12=BY12,".",'数据整理、分块'!M11)</f>
        <v>E</v>
      </c>
      <c r="BJ12" s="71" t="str">
        <f>IF(AT12=BZ12,".",'数据整理、分块'!N11)</f>
        <v>E</v>
      </c>
      <c r="BK12" s="71" t="str">
        <f>IF(AU12=CA12,".",'数据整理、分块'!O11)</f>
        <v>E</v>
      </c>
      <c r="BL12" s="71" t="str">
        <f>IF(AV12=CB12,".",'数据整理、分块'!P11)</f>
        <v>E</v>
      </c>
      <c r="BM12" s="89" t="str">
        <f>IF(AW12=CC12,".",'数据整理、分块'!Q11)</f>
        <v>.</v>
      </c>
      <c r="BN12" s="86" t="s">
        <v>355</v>
      </c>
      <c r="BO12" s="73" t="s">
        <v>510</v>
      </c>
      <c r="BP12" s="73" t="s">
        <v>366</v>
      </c>
      <c r="BQ12" s="73" t="s">
        <v>625</v>
      </c>
      <c r="BR12" s="73" t="s">
        <v>351</v>
      </c>
      <c r="BS12" s="73" t="s">
        <v>351</v>
      </c>
      <c r="BT12" s="73" t="s">
        <v>351</v>
      </c>
      <c r="BU12" s="73" t="s">
        <v>351</v>
      </c>
      <c r="BV12" s="73" t="s">
        <v>351</v>
      </c>
      <c r="BW12" s="73" t="s">
        <v>351</v>
      </c>
      <c r="BX12" s="73" t="s">
        <v>351</v>
      </c>
      <c r="BY12" s="73" t="s">
        <v>351</v>
      </c>
      <c r="BZ12" s="73" t="s">
        <v>351</v>
      </c>
      <c r="CA12" s="73" t="s">
        <v>351</v>
      </c>
      <c r="CB12" s="73" t="s">
        <v>351</v>
      </c>
      <c r="CC12" s="78" t="s">
        <v>351</v>
      </c>
    </row>
    <row r="13" spans="1:81" ht="24" customHeight="1" x14ac:dyDescent="0.2">
      <c r="A13" s="99" t="s">
        <v>699</v>
      </c>
      <c r="B13" s="96" t="s">
        <v>448</v>
      </c>
      <c r="C13" s="70" t="s">
        <v>480</v>
      </c>
      <c r="D13" s="70" t="s">
        <v>351</v>
      </c>
      <c r="E13" s="70" t="s">
        <v>481</v>
      </c>
      <c r="F13" s="70" t="s">
        <v>482</v>
      </c>
      <c r="G13" s="70" t="s">
        <v>438</v>
      </c>
      <c r="H13" s="70" t="s">
        <v>483</v>
      </c>
      <c r="I13" s="70" t="s">
        <v>433</v>
      </c>
      <c r="J13" s="70" t="s">
        <v>484</v>
      </c>
      <c r="K13" s="70" t="s">
        <v>485</v>
      </c>
      <c r="L13" s="70" t="s">
        <v>367</v>
      </c>
      <c r="M13" s="70" t="s">
        <v>486</v>
      </c>
      <c r="N13" s="70" t="s">
        <v>487</v>
      </c>
      <c r="O13" s="70" t="s">
        <v>462</v>
      </c>
      <c r="P13" s="70" t="s">
        <v>476</v>
      </c>
      <c r="Q13" s="92" t="s">
        <v>355</v>
      </c>
      <c r="R13" s="88" t="str">
        <f>IF(B13=AH13,".",'数据整理、分块'!B12)</f>
        <v>.</v>
      </c>
      <c r="S13" s="71" t="str">
        <f>IF(C13=AI13,".",'数据整理、分块'!C12)</f>
        <v>.</v>
      </c>
      <c r="T13" s="71" t="str">
        <f>IF(D13=AJ13,".",'数据整理、分块'!D12)</f>
        <v>.</v>
      </c>
      <c r="U13" s="71" t="str">
        <f>IF(E13=AK13,".",'数据整理、分块'!E12)</f>
        <v>.</v>
      </c>
      <c r="V13" s="71" t="str">
        <f>IF(F13=AL13,".",'数据整理、分块'!F12)</f>
        <v>.</v>
      </c>
      <c r="W13" s="71" t="str">
        <f>IF(G13=AM13,".",'数据整理、分块'!G12)</f>
        <v>.</v>
      </c>
      <c r="X13" s="71" t="str">
        <f>IF(H13=AN13,".",'数据整理、分块'!H12)</f>
        <v>.</v>
      </c>
      <c r="Y13" s="71" t="str">
        <f>IF(I13=AO13,".",'数据整理、分块'!I12)</f>
        <v>.</v>
      </c>
      <c r="Z13" s="71" t="str">
        <f>IF(J13=AP13,".",'数据整理、分块'!J12)</f>
        <v>.</v>
      </c>
      <c r="AA13" s="71" t="str">
        <f>IF(K13=AQ13,".",'数据整理、分块'!K12)</f>
        <v>.</v>
      </c>
      <c r="AB13" s="71" t="str">
        <f>IF(L13=AR13,".",'数据整理、分块'!L12)</f>
        <v>.</v>
      </c>
      <c r="AC13" s="71" t="str">
        <f>IF(M13=AS13,".",'数据整理、分块'!M12)</f>
        <v>.</v>
      </c>
      <c r="AD13" s="71" t="str">
        <f>IF(N13=AT13,".",'数据整理、分块'!N12)</f>
        <v>.</v>
      </c>
      <c r="AE13" s="71" t="str">
        <f>IF(O13=AU13,".",'数据整理、分块'!O12)</f>
        <v>.</v>
      </c>
      <c r="AF13" s="71" t="str">
        <f>IF(P13=AV13,".",'数据整理、分块'!P12)</f>
        <v>.</v>
      </c>
      <c r="AG13" s="89" t="str">
        <f>IF(Q13=AW13,".",'数据整理、分块'!Q12)</f>
        <v>.</v>
      </c>
      <c r="AH13" s="94" t="s">
        <v>448</v>
      </c>
      <c r="AI13" s="72" t="s">
        <v>480</v>
      </c>
      <c r="AJ13" s="72" t="s">
        <v>351</v>
      </c>
      <c r="AK13" s="72" t="s">
        <v>481</v>
      </c>
      <c r="AL13" s="72" t="s">
        <v>482</v>
      </c>
      <c r="AM13" s="72" t="s">
        <v>438</v>
      </c>
      <c r="AN13" s="72" t="s">
        <v>483</v>
      </c>
      <c r="AO13" s="72" t="s">
        <v>433</v>
      </c>
      <c r="AP13" s="72" t="s">
        <v>484</v>
      </c>
      <c r="AQ13" s="72" t="s">
        <v>485</v>
      </c>
      <c r="AR13" s="72" t="s">
        <v>367</v>
      </c>
      <c r="AS13" s="72" t="s">
        <v>486</v>
      </c>
      <c r="AT13" s="72" t="s">
        <v>487</v>
      </c>
      <c r="AU13" s="72" t="s">
        <v>462</v>
      </c>
      <c r="AV13" s="72" t="s">
        <v>476</v>
      </c>
      <c r="AW13" s="84" t="s">
        <v>355</v>
      </c>
      <c r="AX13" s="88" t="str">
        <f>IF(AH13=BN13,".",'数据整理、分块'!B12)</f>
        <v>E</v>
      </c>
      <c r="AY13" s="71" t="str">
        <f>IF(AI13=BO13,".",'数据整理、分块'!C12)</f>
        <v>E</v>
      </c>
      <c r="AZ13" s="71" t="str">
        <f>IF(AJ13=BP13,".",'数据整理、分块'!D12)</f>
        <v>.</v>
      </c>
      <c r="BA13" s="71" t="str">
        <f>IF(AK13=BQ13,".",'数据整理、分块'!E12)</f>
        <v>E</v>
      </c>
      <c r="BB13" s="71" t="str">
        <f>IF(AL13=BR13,".",'数据整理、分块'!F12)</f>
        <v>E</v>
      </c>
      <c r="BC13" s="71" t="str">
        <f>IF(AM13=BS13,".",'数据整理、分块'!G12)</f>
        <v>E</v>
      </c>
      <c r="BD13" s="71" t="str">
        <f>IF(AN13=BT13,".",'数据整理、分块'!H12)</f>
        <v>E</v>
      </c>
      <c r="BE13" s="71" t="str">
        <f>IF(AO13=BU13,".",'数据整理、分块'!I12)</f>
        <v>E</v>
      </c>
      <c r="BF13" s="71" t="str">
        <f>IF(AP13=BV13,".",'数据整理、分块'!J12)</f>
        <v>E</v>
      </c>
      <c r="BG13" s="71" t="str">
        <f>IF(AQ13=BW13,".",'数据整理、分块'!K12)</f>
        <v>E</v>
      </c>
      <c r="BH13" s="71" t="str">
        <f>IF(AR13=BX13,".",'数据整理、分块'!L12)</f>
        <v>E</v>
      </c>
      <c r="BI13" s="71" t="str">
        <f>IF(AS13=BY13,".",'数据整理、分块'!M12)</f>
        <v>E</v>
      </c>
      <c r="BJ13" s="71" t="str">
        <f>IF(AT13=BZ13,".",'数据整理、分块'!N12)</f>
        <v>.</v>
      </c>
      <c r="BK13" s="71" t="str">
        <f>IF(AU13=CA13,".",'数据整理、分块'!O12)</f>
        <v>.</v>
      </c>
      <c r="BL13" s="71" t="str">
        <f>IF(AV13=CB13,".",'数据整理、分块'!P12)</f>
        <v>.</v>
      </c>
      <c r="BM13" s="89" t="str">
        <f>IF(AW13=CC13,".",'数据整理、分块'!Q12)</f>
        <v>.</v>
      </c>
      <c r="BN13" s="86" t="s">
        <v>351</v>
      </c>
      <c r="BO13" s="73" t="s">
        <v>351</v>
      </c>
      <c r="BP13" s="73" t="s">
        <v>351</v>
      </c>
      <c r="BQ13" s="73" t="s">
        <v>351</v>
      </c>
      <c r="BR13" s="73" t="s">
        <v>351</v>
      </c>
      <c r="BS13" s="73" t="s">
        <v>351</v>
      </c>
      <c r="BT13" s="73" t="s">
        <v>351</v>
      </c>
      <c r="BU13" s="73" t="s">
        <v>351</v>
      </c>
      <c r="BV13" s="73" t="s">
        <v>351</v>
      </c>
      <c r="BW13" s="73" t="s">
        <v>351</v>
      </c>
      <c r="BX13" s="73" t="s">
        <v>490</v>
      </c>
      <c r="BY13" s="73" t="s">
        <v>579</v>
      </c>
      <c r="BZ13" s="140" t="s">
        <v>487</v>
      </c>
      <c r="CA13" s="140" t="s">
        <v>462</v>
      </c>
      <c r="CB13" s="140" t="s">
        <v>476</v>
      </c>
      <c r="CC13" s="141" t="s">
        <v>355</v>
      </c>
    </row>
    <row r="14" spans="1:81" ht="24" customHeight="1" x14ac:dyDescent="0.2">
      <c r="A14" s="99" t="s">
        <v>700</v>
      </c>
      <c r="B14" s="96" t="s">
        <v>489</v>
      </c>
      <c r="C14" s="70" t="s">
        <v>490</v>
      </c>
      <c r="D14" s="70" t="s">
        <v>360</v>
      </c>
      <c r="E14" s="70" t="s">
        <v>444</v>
      </c>
      <c r="F14" s="70" t="s">
        <v>351</v>
      </c>
      <c r="G14" s="70" t="s">
        <v>351</v>
      </c>
      <c r="H14" s="70" t="s">
        <v>491</v>
      </c>
      <c r="I14" s="70" t="s">
        <v>492</v>
      </c>
      <c r="J14" s="70" t="s">
        <v>412</v>
      </c>
      <c r="K14" s="70" t="s">
        <v>381</v>
      </c>
      <c r="L14" s="70" t="s">
        <v>353</v>
      </c>
      <c r="M14" s="70" t="s">
        <v>463</v>
      </c>
      <c r="N14" s="70" t="s">
        <v>493</v>
      </c>
      <c r="O14" s="70" t="s">
        <v>360</v>
      </c>
      <c r="P14" s="70" t="s">
        <v>494</v>
      </c>
      <c r="Q14" s="92" t="s">
        <v>383</v>
      </c>
      <c r="R14" s="88" t="str">
        <f>IF(B14=AH14,".",'数据整理、分块'!B13)</f>
        <v>.</v>
      </c>
      <c r="S14" s="71" t="str">
        <f>IF(C14=AI14,".",'数据整理、分块'!C13)</f>
        <v>.</v>
      </c>
      <c r="T14" s="71" t="str">
        <f>IF(D14=AJ14,".",'数据整理、分块'!D13)</f>
        <v>.</v>
      </c>
      <c r="U14" s="71" t="str">
        <f>IF(E14=AK14,".",'数据整理、分块'!E13)</f>
        <v>.</v>
      </c>
      <c r="V14" s="71" t="str">
        <f>IF(F14=AL14,".",'数据整理、分块'!F13)</f>
        <v>.</v>
      </c>
      <c r="W14" s="71" t="str">
        <f>IF(G14=AM14,".",'数据整理、分块'!G13)</f>
        <v>.</v>
      </c>
      <c r="X14" s="71" t="str">
        <f>IF(H14=AN14,".",'数据整理、分块'!H13)</f>
        <v>.</v>
      </c>
      <c r="Y14" s="71" t="str">
        <f>IF(I14=AO14,".",'数据整理、分块'!I13)</f>
        <v>.</v>
      </c>
      <c r="Z14" s="71" t="str">
        <f>IF(J14=AP14,".",'数据整理、分块'!J13)</f>
        <v>.</v>
      </c>
      <c r="AA14" s="71" t="str">
        <f>IF(K14=AQ14,".",'数据整理、分块'!K13)</f>
        <v>.</v>
      </c>
      <c r="AB14" s="71" t="str">
        <f>IF(L14=AR14,".",'数据整理、分块'!L13)</f>
        <v>.</v>
      </c>
      <c r="AC14" s="71" t="str">
        <f>IF(M14=AS14,".",'数据整理、分块'!M13)</f>
        <v>.</v>
      </c>
      <c r="AD14" s="71" t="str">
        <f>IF(N14=AT14,".",'数据整理、分块'!N13)</f>
        <v>.</v>
      </c>
      <c r="AE14" s="71" t="str">
        <f>IF(O14=AU14,".",'数据整理、分块'!O13)</f>
        <v>.</v>
      </c>
      <c r="AF14" s="71" t="str">
        <f>IF(P14=AV14,".",'数据整理、分块'!P13)</f>
        <v>.</v>
      </c>
      <c r="AG14" s="89" t="str">
        <f>IF(Q14=AW14,".",'数据整理、分块'!Q13)</f>
        <v>.</v>
      </c>
      <c r="AH14" s="94" t="s">
        <v>489</v>
      </c>
      <c r="AI14" s="72" t="s">
        <v>490</v>
      </c>
      <c r="AJ14" s="72" t="s">
        <v>360</v>
      </c>
      <c r="AK14" s="72" t="s">
        <v>444</v>
      </c>
      <c r="AL14" s="72" t="s">
        <v>351</v>
      </c>
      <c r="AM14" s="72" t="s">
        <v>351</v>
      </c>
      <c r="AN14" s="72" t="s">
        <v>491</v>
      </c>
      <c r="AO14" s="72" t="s">
        <v>492</v>
      </c>
      <c r="AP14" s="72" t="s">
        <v>412</v>
      </c>
      <c r="AQ14" s="72" t="s">
        <v>381</v>
      </c>
      <c r="AR14" s="72" t="s">
        <v>353</v>
      </c>
      <c r="AS14" s="72" t="s">
        <v>463</v>
      </c>
      <c r="AT14" s="72" t="s">
        <v>493</v>
      </c>
      <c r="AU14" s="72" t="s">
        <v>360</v>
      </c>
      <c r="AV14" s="72" t="s">
        <v>494</v>
      </c>
      <c r="AW14" s="84" t="s">
        <v>383</v>
      </c>
      <c r="AX14" s="88" t="str">
        <f>IF(AH14=BN14,".",'数据整理、分块'!B13)</f>
        <v>.</v>
      </c>
      <c r="AY14" s="71" t="str">
        <f>IF(AI14=BO14,".",'数据整理、分块'!C13)</f>
        <v>.</v>
      </c>
      <c r="AZ14" s="71" t="str">
        <f>IF(AJ14=BP14,".",'数据整理、分块'!D13)</f>
        <v>.</v>
      </c>
      <c r="BA14" s="71" t="str">
        <f>IF(AK14=BQ14,".",'数据整理、分块'!E13)</f>
        <v>.</v>
      </c>
      <c r="BB14" s="71" t="str">
        <f>IF(AL14=BR14,".",'数据整理、分块'!F13)</f>
        <v>.</v>
      </c>
      <c r="BC14" s="71" t="str">
        <f>IF(AM14=BS14,".",'数据整理、分块'!G13)</f>
        <v>F</v>
      </c>
      <c r="BD14" s="71" t="str">
        <f>IF(AN14=BT14,".",'数据整理、分块'!H13)</f>
        <v>.</v>
      </c>
      <c r="BE14" s="71" t="str">
        <f>IF(AO14=BU14,".",'数据整理、分块'!I13)</f>
        <v>.</v>
      </c>
      <c r="BF14" s="71" t="str">
        <f>IF(AP14=BV14,".",'数据整理、分块'!J13)</f>
        <v>.</v>
      </c>
      <c r="BG14" s="71" t="str">
        <f>IF(AQ14=BW14,".",'数据整理、分块'!K13)</f>
        <v>.</v>
      </c>
      <c r="BH14" s="71" t="str">
        <f>IF(AR14=BX14,".",'数据整理、分块'!L13)</f>
        <v>.</v>
      </c>
      <c r="BI14" s="71" t="str">
        <f>IF(AS14=BY14,".",'数据整理、分块'!M13)</f>
        <v>F</v>
      </c>
      <c r="BJ14" s="71" t="str">
        <f>IF(AT14=BZ14,".",'数据整理、分块'!N13)</f>
        <v>G</v>
      </c>
      <c r="BK14" s="71" t="str">
        <f>IF(AU14=CA14,".",'数据整理、分块'!O13)</f>
        <v>G</v>
      </c>
      <c r="BL14" s="71" t="str">
        <f>IF(AV14=CB14,".",'数据整理、分块'!P13)</f>
        <v>G</v>
      </c>
      <c r="BM14" s="89" t="str">
        <f>IF(AW14=CC14,".",'数据整理、分块'!Q13)</f>
        <v>G</v>
      </c>
      <c r="BN14" s="142" t="s">
        <v>489</v>
      </c>
      <c r="BO14" s="140" t="s">
        <v>490</v>
      </c>
      <c r="BP14" s="140" t="s">
        <v>360</v>
      </c>
      <c r="BQ14" s="140" t="s">
        <v>444</v>
      </c>
      <c r="BR14" s="140" t="s">
        <v>351</v>
      </c>
      <c r="BS14" s="140" t="s">
        <v>352</v>
      </c>
      <c r="BT14" s="140" t="s">
        <v>491</v>
      </c>
      <c r="BU14" s="140" t="s">
        <v>492</v>
      </c>
      <c r="BV14" s="140" t="s">
        <v>412</v>
      </c>
      <c r="BW14" s="140" t="s">
        <v>381</v>
      </c>
      <c r="BX14" s="73" t="s">
        <v>353</v>
      </c>
      <c r="BY14" s="73" t="s">
        <v>351</v>
      </c>
      <c r="BZ14" s="73" t="s">
        <v>351</v>
      </c>
      <c r="CA14" s="73" t="s">
        <v>354</v>
      </c>
      <c r="CB14" s="73" t="s">
        <v>359</v>
      </c>
      <c r="CC14" s="78" t="s">
        <v>352</v>
      </c>
    </row>
    <row r="15" spans="1:81" ht="24" customHeight="1" x14ac:dyDescent="0.2">
      <c r="A15" s="99" t="s">
        <v>701</v>
      </c>
      <c r="B15" s="96" t="s">
        <v>485</v>
      </c>
      <c r="C15" s="70" t="s">
        <v>496</v>
      </c>
      <c r="D15" s="70" t="s">
        <v>497</v>
      </c>
      <c r="E15" s="70" t="s">
        <v>498</v>
      </c>
      <c r="F15" s="70" t="s">
        <v>394</v>
      </c>
      <c r="G15" s="70" t="s">
        <v>499</v>
      </c>
      <c r="H15" s="70" t="s">
        <v>439</v>
      </c>
      <c r="I15" s="70" t="s">
        <v>496</v>
      </c>
      <c r="J15" s="70" t="s">
        <v>454</v>
      </c>
      <c r="K15" s="70" t="s">
        <v>500</v>
      </c>
      <c r="L15" s="70" t="s">
        <v>501</v>
      </c>
      <c r="M15" s="70" t="s">
        <v>368</v>
      </c>
      <c r="N15" s="70" t="s">
        <v>377</v>
      </c>
      <c r="O15" s="70" t="s">
        <v>502</v>
      </c>
      <c r="P15" s="70" t="s">
        <v>472</v>
      </c>
      <c r="Q15" s="92" t="s">
        <v>497</v>
      </c>
      <c r="R15" s="88" t="str">
        <f>IF(B15=AH15,".",'数据整理、分块'!B14)</f>
        <v>.</v>
      </c>
      <c r="S15" s="71" t="str">
        <f>IF(C15=AI15,".",'数据整理、分块'!C14)</f>
        <v>.</v>
      </c>
      <c r="T15" s="71" t="str">
        <f>IF(D15=AJ15,".",'数据整理、分块'!D14)</f>
        <v>.</v>
      </c>
      <c r="U15" s="71" t="str">
        <f>IF(E15=AK15,".",'数据整理、分块'!E14)</f>
        <v>.</v>
      </c>
      <c r="V15" s="71" t="str">
        <f>IF(F15=AL15,".",'数据整理、分块'!F14)</f>
        <v>.</v>
      </c>
      <c r="W15" s="71" t="str">
        <f>IF(G15=AM15,".",'数据整理、分块'!G14)</f>
        <v>.</v>
      </c>
      <c r="X15" s="71" t="str">
        <f>IF(H15=AN15,".",'数据整理、分块'!H14)</f>
        <v>.</v>
      </c>
      <c r="Y15" s="71" t="str">
        <f>IF(I15=AO15,".",'数据整理、分块'!I14)</f>
        <v>.</v>
      </c>
      <c r="Z15" s="71" t="str">
        <f>IF(J15=AP15,".",'数据整理、分块'!J14)</f>
        <v>.</v>
      </c>
      <c r="AA15" s="71" t="str">
        <f>IF(K15=AQ15,".",'数据整理、分块'!K14)</f>
        <v>.</v>
      </c>
      <c r="AB15" s="71" t="str">
        <f>IF(L15=AR15,".",'数据整理、分块'!L14)</f>
        <v>.</v>
      </c>
      <c r="AC15" s="71" t="str">
        <f>IF(M15=AS15,".",'数据整理、分块'!M14)</f>
        <v>.</v>
      </c>
      <c r="AD15" s="71" t="str">
        <f>IF(N15=AT15,".",'数据整理、分块'!N14)</f>
        <v>.</v>
      </c>
      <c r="AE15" s="71" t="str">
        <f>IF(O15=AU15,".",'数据整理、分块'!O14)</f>
        <v>.</v>
      </c>
      <c r="AF15" s="71" t="str">
        <f>IF(P15=AV15,".",'数据整理、分块'!P14)</f>
        <v>.</v>
      </c>
      <c r="AG15" s="89" t="str">
        <f>IF(Q15=AW15,".",'数据整理、分块'!Q14)</f>
        <v>.</v>
      </c>
      <c r="AH15" s="94" t="s">
        <v>485</v>
      </c>
      <c r="AI15" s="72" t="s">
        <v>496</v>
      </c>
      <c r="AJ15" s="72" t="s">
        <v>497</v>
      </c>
      <c r="AK15" s="72" t="s">
        <v>498</v>
      </c>
      <c r="AL15" s="72" t="s">
        <v>394</v>
      </c>
      <c r="AM15" s="72" t="s">
        <v>499</v>
      </c>
      <c r="AN15" s="72" t="s">
        <v>439</v>
      </c>
      <c r="AO15" s="72" t="s">
        <v>496</v>
      </c>
      <c r="AP15" s="72" t="s">
        <v>454</v>
      </c>
      <c r="AQ15" s="72" t="s">
        <v>500</v>
      </c>
      <c r="AR15" s="72" t="s">
        <v>501</v>
      </c>
      <c r="AS15" s="72" t="s">
        <v>368</v>
      </c>
      <c r="AT15" s="72" t="s">
        <v>377</v>
      </c>
      <c r="AU15" s="72" t="s">
        <v>502</v>
      </c>
      <c r="AV15" s="72" t="s">
        <v>472</v>
      </c>
      <c r="AW15" s="84" t="s">
        <v>497</v>
      </c>
      <c r="AX15" s="88" t="str">
        <f>IF(AH15=BN15,".",'数据整理、分块'!B14)</f>
        <v>G</v>
      </c>
      <c r="AY15" s="71" t="str">
        <f>IF(AI15=BO15,".",'数据整理、分块'!C14)</f>
        <v>G</v>
      </c>
      <c r="AZ15" s="71" t="str">
        <f>IF(AJ15=BP15,".",'数据整理、分块'!D14)</f>
        <v>G</v>
      </c>
      <c r="BA15" s="71" t="str">
        <f>IF(AK15=BQ15,".",'数据整理、分块'!E14)</f>
        <v>G</v>
      </c>
      <c r="BB15" s="71" t="str">
        <f>IF(AL15=BR15,".",'数据整理、分块'!F14)</f>
        <v>G</v>
      </c>
      <c r="BC15" s="71" t="str">
        <f>IF(AM15=BS15,".",'数据整理、分块'!G14)</f>
        <v>G</v>
      </c>
      <c r="BD15" s="71" t="str">
        <f>IF(AN15=BT15,".",'数据整理、分块'!H14)</f>
        <v>G</v>
      </c>
      <c r="BE15" s="71" t="str">
        <f>IF(AO15=BU15,".",'数据整理、分块'!I14)</f>
        <v>G</v>
      </c>
      <c r="BF15" s="71" t="str">
        <f>IF(AP15=BV15,".",'数据整理、分块'!J14)</f>
        <v>G</v>
      </c>
      <c r="BG15" s="71" t="str">
        <f>IF(AQ15=BW15,".",'数据整理、分块'!K14)</f>
        <v>G</v>
      </c>
      <c r="BH15" s="71" t="str">
        <f>IF(AR15=BX15,".",'数据整理、分块'!L14)</f>
        <v>G</v>
      </c>
      <c r="BI15" s="71" t="str">
        <f>IF(AS15=BY15,".",'数据整理、分块'!M14)</f>
        <v>G</v>
      </c>
      <c r="BJ15" s="71" t="str">
        <f>IF(AT15=BZ15,".",'数据整理、分块'!N14)</f>
        <v>G</v>
      </c>
      <c r="BK15" s="71" t="str">
        <f>IF(AU15=CA15,".",'数据整理、分块'!O14)</f>
        <v>G</v>
      </c>
      <c r="BL15" s="71" t="str">
        <f>IF(AV15=CB15,".",'数据整理、分块'!P14)</f>
        <v>G</v>
      </c>
      <c r="BM15" s="89" t="str">
        <f>IF(AW15=CC15,".",'数据整理、分块'!Q14)</f>
        <v>G</v>
      </c>
      <c r="BN15" s="86" t="s">
        <v>392</v>
      </c>
      <c r="BO15" s="73" t="s">
        <v>359</v>
      </c>
      <c r="BP15" s="73" t="s">
        <v>359</v>
      </c>
      <c r="BQ15" s="73" t="s">
        <v>355</v>
      </c>
      <c r="BR15" s="73" t="s">
        <v>351</v>
      </c>
      <c r="BS15" s="73" t="s">
        <v>351</v>
      </c>
      <c r="BT15" s="73" t="s">
        <v>351</v>
      </c>
      <c r="BU15" s="73" t="s">
        <v>351</v>
      </c>
      <c r="BV15" s="73" t="s">
        <v>351</v>
      </c>
      <c r="BW15" s="73" t="s">
        <v>351</v>
      </c>
      <c r="BX15" s="73" t="s">
        <v>351</v>
      </c>
      <c r="BY15" s="73" t="s">
        <v>351</v>
      </c>
      <c r="BZ15" s="73" t="s">
        <v>351</v>
      </c>
      <c r="CA15" s="73" t="s">
        <v>351</v>
      </c>
      <c r="CB15" s="73" t="s">
        <v>351</v>
      </c>
      <c r="CC15" s="78" t="s">
        <v>351</v>
      </c>
    </row>
    <row r="16" spans="1:81" ht="24" customHeight="1" x14ac:dyDescent="0.2">
      <c r="A16" s="99" t="s">
        <v>702</v>
      </c>
      <c r="B16" s="96" t="s">
        <v>504</v>
      </c>
      <c r="C16" s="70" t="s">
        <v>505</v>
      </c>
      <c r="D16" s="70" t="s">
        <v>357</v>
      </c>
      <c r="E16" s="70" t="s">
        <v>506</v>
      </c>
      <c r="F16" s="70" t="s">
        <v>408</v>
      </c>
      <c r="G16" s="70" t="s">
        <v>507</v>
      </c>
      <c r="H16" s="70" t="s">
        <v>508</v>
      </c>
      <c r="I16" s="70" t="s">
        <v>414</v>
      </c>
      <c r="J16" s="70" t="s">
        <v>433</v>
      </c>
      <c r="K16" s="70" t="s">
        <v>509</v>
      </c>
      <c r="L16" s="70" t="s">
        <v>510</v>
      </c>
      <c r="M16" s="70" t="s">
        <v>511</v>
      </c>
      <c r="N16" s="70" t="s">
        <v>512</v>
      </c>
      <c r="O16" s="70" t="s">
        <v>513</v>
      </c>
      <c r="P16" s="70" t="s">
        <v>356</v>
      </c>
      <c r="Q16" s="92" t="s">
        <v>514</v>
      </c>
      <c r="R16" s="88" t="str">
        <f>IF(B16=AH16,".",'数据整理、分块'!B15)</f>
        <v>.</v>
      </c>
      <c r="S16" s="71" t="str">
        <f>IF(C16=AI16,".",'数据整理、分块'!C15)</f>
        <v>.</v>
      </c>
      <c r="T16" s="71" t="str">
        <f>IF(D16=AJ16,".",'数据整理、分块'!D15)</f>
        <v>.</v>
      </c>
      <c r="U16" s="71" t="str">
        <f>IF(E16=AK16,".",'数据整理、分块'!E15)</f>
        <v>.</v>
      </c>
      <c r="V16" s="71" t="str">
        <f>IF(F16=AL16,".",'数据整理、分块'!F15)</f>
        <v>.</v>
      </c>
      <c r="W16" s="71" t="str">
        <f>IF(G16=AM16,".",'数据整理、分块'!G15)</f>
        <v>.</v>
      </c>
      <c r="X16" s="71" t="str">
        <f>IF(H16=AN16,".",'数据整理、分块'!H15)</f>
        <v>.</v>
      </c>
      <c r="Y16" s="71" t="str">
        <f>IF(I16=AO16,".",'数据整理、分块'!I15)</f>
        <v>.</v>
      </c>
      <c r="Z16" s="71" t="str">
        <f>IF(J16=AP16,".",'数据整理、分块'!J15)</f>
        <v>.</v>
      </c>
      <c r="AA16" s="71" t="str">
        <f>IF(K16=AQ16,".",'数据整理、分块'!K15)</f>
        <v>.</v>
      </c>
      <c r="AB16" s="71" t="str">
        <f>IF(L16=AR16,".",'数据整理、分块'!L15)</f>
        <v>.</v>
      </c>
      <c r="AC16" s="71" t="str">
        <f>IF(M16=AS16,".",'数据整理、分块'!M15)</f>
        <v>.</v>
      </c>
      <c r="AD16" s="71" t="str">
        <f>IF(N16=AT16,".",'数据整理、分块'!N15)</f>
        <v>.</v>
      </c>
      <c r="AE16" s="71" t="str">
        <f>IF(O16=AU16,".",'数据整理、分块'!O15)</f>
        <v>.</v>
      </c>
      <c r="AF16" s="71" t="str">
        <f>IF(P16=AV16,".",'数据整理、分块'!P15)</f>
        <v>.</v>
      </c>
      <c r="AG16" s="89" t="str">
        <f>IF(Q16=AW16,".",'数据整理、分块'!Q15)</f>
        <v>.</v>
      </c>
      <c r="AH16" s="94" t="s">
        <v>504</v>
      </c>
      <c r="AI16" s="72" t="s">
        <v>505</v>
      </c>
      <c r="AJ16" s="72" t="s">
        <v>357</v>
      </c>
      <c r="AK16" s="72" t="s">
        <v>506</v>
      </c>
      <c r="AL16" s="72" t="s">
        <v>408</v>
      </c>
      <c r="AM16" s="72" t="s">
        <v>507</v>
      </c>
      <c r="AN16" s="72" t="s">
        <v>508</v>
      </c>
      <c r="AO16" s="72" t="s">
        <v>414</v>
      </c>
      <c r="AP16" s="72" t="s">
        <v>433</v>
      </c>
      <c r="AQ16" s="72" t="s">
        <v>509</v>
      </c>
      <c r="AR16" s="72" t="s">
        <v>510</v>
      </c>
      <c r="AS16" s="72" t="s">
        <v>511</v>
      </c>
      <c r="AT16" s="72" t="s">
        <v>512</v>
      </c>
      <c r="AU16" s="72" t="s">
        <v>513</v>
      </c>
      <c r="AV16" s="72" t="s">
        <v>356</v>
      </c>
      <c r="AW16" s="84" t="s">
        <v>514</v>
      </c>
      <c r="AX16" s="88" t="str">
        <f>IF(AH16=BN16,".",'数据整理、分块'!B15)</f>
        <v>G</v>
      </c>
      <c r="AY16" s="71" t="str">
        <f>IF(AI16=BO16,".",'数据整理、分块'!C15)</f>
        <v>G</v>
      </c>
      <c r="AZ16" s="71" t="str">
        <f>IF(AJ16=BP16,".",'数据整理、分块'!D15)</f>
        <v>G</v>
      </c>
      <c r="BA16" s="71" t="str">
        <f>IF(AK16=BQ16,".",'数据整理、分块'!E15)</f>
        <v>G</v>
      </c>
      <c r="BB16" s="71" t="str">
        <f>IF(AL16=BR16,".",'数据整理、分块'!F15)</f>
        <v>G</v>
      </c>
      <c r="BC16" s="71" t="str">
        <f>IF(AM16=BS16,".",'数据整理、分块'!G15)</f>
        <v>G</v>
      </c>
      <c r="BD16" s="71" t="str">
        <f>IF(AN16=BT16,".",'数据整理、分块'!H15)</f>
        <v>G</v>
      </c>
      <c r="BE16" s="71" t="str">
        <f>IF(AO16=BU16,".",'数据整理、分块'!I15)</f>
        <v>G</v>
      </c>
      <c r="BF16" s="71" t="str">
        <f>IF(AP16=BV16,".",'数据整理、分块'!J15)</f>
        <v>G</v>
      </c>
      <c r="BG16" s="71" t="str">
        <f>IF(AQ16=BW16,".",'数据整理、分块'!K15)</f>
        <v>G</v>
      </c>
      <c r="BH16" s="71" t="str">
        <f>IF(AR16=BX16,".",'数据整理、分块'!L15)</f>
        <v>G</v>
      </c>
      <c r="BI16" s="71" t="str">
        <f>IF(AS16=BY16,".",'数据整理、分块'!M15)</f>
        <v>G</v>
      </c>
      <c r="BJ16" s="71" t="str">
        <f>IF(AT16=BZ16,".",'数据整理、分块'!N15)</f>
        <v>.</v>
      </c>
      <c r="BK16" s="71" t="str">
        <f>IF(AU16=CA16,".",'数据整理、分块'!O15)</f>
        <v>.</v>
      </c>
      <c r="BL16" s="71" t="str">
        <f>IF(AV16=CB16,".",'数据整理、分块'!P15)</f>
        <v>.</v>
      </c>
      <c r="BM16" s="89" t="str">
        <f>IF(AW16=CC16,".",'数据整理、分块'!Q15)</f>
        <v>.</v>
      </c>
      <c r="BN16" s="86" t="s">
        <v>351</v>
      </c>
      <c r="BO16" s="73" t="s">
        <v>351</v>
      </c>
      <c r="BP16" s="73" t="s">
        <v>351</v>
      </c>
      <c r="BQ16" s="73" t="s">
        <v>351</v>
      </c>
      <c r="BR16" s="73" t="s">
        <v>351</v>
      </c>
      <c r="BS16" s="73" t="s">
        <v>351</v>
      </c>
      <c r="BT16" s="73" t="s">
        <v>351</v>
      </c>
      <c r="BU16" s="73" t="s">
        <v>351</v>
      </c>
      <c r="BV16" s="73" t="s">
        <v>365</v>
      </c>
      <c r="BW16" s="73" t="s">
        <v>477</v>
      </c>
      <c r="BX16" s="73" t="s">
        <v>482</v>
      </c>
      <c r="BY16" s="73" t="s">
        <v>593</v>
      </c>
      <c r="BZ16" s="73" t="s">
        <v>512</v>
      </c>
      <c r="CA16" s="73" t="s">
        <v>513</v>
      </c>
      <c r="CB16" s="73" t="s">
        <v>356</v>
      </c>
      <c r="CC16" s="78" t="s">
        <v>514</v>
      </c>
    </row>
    <row r="17" spans="1:81" ht="24" customHeight="1" x14ac:dyDescent="0.2">
      <c r="A17" s="99" t="s">
        <v>703</v>
      </c>
      <c r="B17" s="96" t="s">
        <v>516</v>
      </c>
      <c r="C17" s="70" t="s">
        <v>411</v>
      </c>
      <c r="D17" s="70" t="s">
        <v>351</v>
      </c>
      <c r="E17" s="70" t="s">
        <v>517</v>
      </c>
      <c r="F17" s="70" t="s">
        <v>518</v>
      </c>
      <c r="G17" s="70" t="s">
        <v>519</v>
      </c>
      <c r="H17" s="70" t="s">
        <v>520</v>
      </c>
      <c r="I17" s="70" t="s">
        <v>429</v>
      </c>
      <c r="J17" s="70" t="s">
        <v>477</v>
      </c>
      <c r="K17" s="70" t="s">
        <v>476</v>
      </c>
      <c r="L17" s="70" t="s">
        <v>521</v>
      </c>
      <c r="M17" s="70" t="s">
        <v>501</v>
      </c>
      <c r="N17" s="70" t="s">
        <v>522</v>
      </c>
      <c r="O17" s="70" t="s">
        <v>410</v>
      </c>
      <c r="P17" s="70" t="s">
        <v>362</v>
      </c>
      <c r="Q17" s="92" t="s">
        <v>519</v>
      </c>
      <c r="R17" s="88" t="str">
        <f>IF(B17=AH17,".",'数据整理、分块'!B16)</f>
        <v>.</v>
      </c>
      <c r="S17" s="71" t="str">
        <f>IF(C17=AI17,".",'数据整理、分块'!C16)</f>
        <v>.</v>
      </c>
      <c r="T17" s="71" t="str">
        <f>IF(D17=AJ17,".",'数据整理、分块'!D16)</f>
        <v>.</v>
      </c>
      <c r="U17" s="71" t="str">
        <f>IF(E17=AK17,".",'数据整理、分块'!E16)</f>
        <v>.</v>
      </c>
      <c r="V17" s="71" t="str">
        <f>IF(F17=AL17,".",'数据整理、分块'!F16)</f>
        <v>.</v>
      </c>
      <c r="W17" s="71" t="str">
        <f>IF(G17=AM17,".",'数据整理、分块'!G16)</f>
        <v>.</v>
      </c>
      <c r="X17" s="71" t="str">
        <f>IF(H17=AN17,".",'数据整理、分块'!H16)</f>
        <v>.</v>
      </c>
      <c r="Y17" s="71" t="str">
        <f>IF(I17=AO17,".",'数据整理、分块'!I16)</f>
        <v>.</v>
      </c>
      <c r="Z17" s="71" t="str">
        <f>IF(J17=AP17,".",'数据整理、分块'!J16)</f>
        <v>.</v>
      </c>
      <c r="AA17" s="71" t="str">
        <f>IF(K17=AQ17,".",'数据整理、分块'!K16)</f>
        <v>.</v>
      </c>
      <c r="AB17" s="71" t="str">
        <f>IF(L17=AR17,".",'数据整理、分块'!L16)</f>
        <v>.</v>
      </c>
      <c r="AC17" s="71" t="str">
        <f>IF(M17=AS17,".",'数据整理、分块'!M16)</f>
        <v>.</v>
      </c>
      <c r="AD17" s="71" t="str">
        <f>IF(N17=AT17,".",'数据整理、分块'!N16)</f>
        <v>.</v>
      </c>
      <c r="AE17" s="71" t="str">
        <f>IF(O17=AU17,".",'数据整理、分块'!O16)</f>
        <v>.</v>
      </c>
      <c r="AF17" s="71" t="str">
        <f>IF(P17=AV17,".",'数据整理、分块'!P16)</f>
        <v>.</v>
      </c>
      <c r="AG17" s="89" t="str">
        <f>IF(Q17=AW17,".",'数据整理、分块'!Q16)</f>
        <v>.</v>
      </c>
      <c r="AH17" s="94" t="s">
        <v>516</v>
      </c>
      <c r="AI17" s="72" t="s">
        <v>411</v>
      </c>
      <c r="AJ17" s="72" t="s">
        <v>351</v>
      </c>
      <c r="AK17" s="72" t="s">
        <v>517</v>
      </c>
      <c r="AL17" s="72" t="s">
        <v>518</v>
      </c>
      <c r="AM17" s="72" t="s">
        <v>519</v>
      </c>
      <c r="AN17" s="72" t="s">
        <v>520</v>
      </c>
      <c r="AO17" s="72" t="s">
        <v>429</v>
      </c>
      <c r="AP17" s="72" t="s">
        <v>477</v>
      </c>
      <c r="AQ17" s="72" t="s">
        <v>476</v>
      </c>
      <c r="AR17" s="72" t="s">
        <v>521</v>
      </c>
      <c r="AS17" s="72" t="s">
        <v>501</v>
      </c>
      <c r="AT17" s="72" t="s">
        <v>522</v>
      </c>
      <c r="AU17" s="72" t="s">
        <v>410</v>
      </c>
      <c r="AV17" s="72" t="s">
        <v>362</v>
      </c>
      <c r="AW17" s="84" t="s">
        <v>519</v>
      </c>
      <c r="AX17" s="88" t="str">
        <f>IF(AH17=BN17,".",'数据整理、分块'!B16)</f>
        <v>.</v>
      </c>
      <c r="AY17" s="71" t="str">
        <f>IF(AI17=BO17,".",'数据整理、分块'!C16)</f>
        <v>.</v>
      </c>
      <c r="AZ17" s="71" t="str">
        <f>IF(AJ17=BP17,".",'数据整理、分块'!D16)</f>
        <v>.</v>
      </c>
      <c r="BA17" s="71" t="str">
        <f>IF(AK17=BQ17,".",'数据整理、分块'!E16)</f>
        <v>.</v>
      </c>
      <c r="BB17" s="71" t="str">
        <f>IF(AL17=BR17,".",'数据整理、分块'!F16)</f>
        <v>.</v>
      </c>
      <c r="BC17" s="71" t="str">
        <f>IF(AM17=BS17,".",'数据整理、分块'!G16)</f>
        <v>.</v>
      </c>
      <c r="BD17" s="71" t="str">
        <f>IF(AN17=BT17,".",'数据整理、分块'!H16)</f>
        <v>.</v>
      </c>
      <c r="BE17" s="71" t="str">
        <f>IF(AO17=BU17,".",'数据整理、分块'!I16)</f>
        <v>.</v>
      </c>
      <c r="BF17" s="71" t="str">
        <f>IF(AP17=BV17,".",'数据整理、分块'!J16)</f>
        <v>.</v>
      </c>
      <c r="BG17" s="71" t="str">
        <f>IF(AQ17=BW17,".",'数据整理、分块'!K16)</f>
        <v>.</v>
      </c>
      <c r="BH17" s="71" t="str">
        <f>IF(AR17=BX17,".",'数据整理、分块'!L16)</f>
        <v>.</v>
      </c>
      <c r="BI17" s="71" t="str">
        <f>IF(AS17=BY17,".",'数据整理、分块'!M16)</f>
        <v>.</v>
      </c>
      <c r="BJ17" s="71" t="str">
        <f>IF(AT17=BZ17,".",'数据整理、分块'!N16)</f>
        <v>.</v>
      </c>
      <c r="BK17" s="71" t="str">
        <f>IF(AU17=CA17,".",'数据整理、分块'!O16)</f>
        <v>.</v>
      </c>
      <c r="BL17" s="71" t="str">
        <f>IF(AV17=CB17,".",'数据整理、分块'!P16)</f>
        <v>.</v>
      </c>
      <c r="BM17" s="89" t="str">
        <f>IF(AW17=CC17,".",'数据整理、分块'!Q16)</f>
        <v>.</v>
      </c>
      <c r="BN17" s="86" t="s">
        <v>516</v>
      </c>
      <c r="BO17" s="73" t="s">
        <v>411</v>
      </c>
      <c r="BP17" s="73" t="s">
        <v>351</v>
      </c>
      <c r="BQ17" s="73" t="s">
        <v>517</v>
      </c>
      <c r="BR17" s="140" t="s">
        <v>518</v>
      </c>
      <c r="BS17" s="140" t="s">
        <v>519</v>
      </c>
      <c r="BT17" s="140" t="s">
        <v>520</v>
      </c>
      <c r="BU17" s="140" t="s">
        <v>429</v>
      </c>
      <c r="BV17" s="140" t="s">
        <v>477</v>
      </c>
      <c r="BW17" s="140" t="s">
        <v>476</v>
      </c>
      <c r="BX17" s="140" t="s">
        <v>521</v>
      </c>
      <c r="BY17" s="140" t="s">
        <v>501</v>
      </c>
      <c r="BZ17" s="140" t="s">
        <v>522</v>
      </c>
      <c r="CA17" s="140" t="s">
        <v>410</v>
      </c>
      <c r="CB17" s="140" t="s">
        <v>362</v>
      </c>
      <c r="CC17" s="141" t="s">
        <v>519</v>
      </c>
    </row>
    <row r="18" spans="1:81" ht="24" customHeight="1" x14ac:dyDescent="0.2">
      <c r="A18" s="99" t="s">
        <v>704</v>
      </c>
      <c r="B18" s="96" t="s">
        <v>357</v>
      </c>
      <c r="C18" s="70" t="s">
        <v>521</v>
      </c>
      <c r="D18" s="70" t="s">
        <v>524</v>
      </c>
      <c r="E18" s="70" t="s">
        <v>525</v>
      </c>
      <c r="F18" s="70" t="s">
        <v>357</v>
      </c>
      <c r="G18" s="70" t="s">
        <v>365</v>
      </c>
      <c r="H18" s="70" t="s">
        <v>526</v>
      </c>
      <c r="I18" s="70" t="s">
        <v>430</v>
      </c>
      <c r="J18" s="70" t="s">
        <v>380</v>
      </c>
      <c r="K18" s="70" t="s">
        <v>527</v>
      </c>
      <c r="L18" s="70" t="s">
        <v>528</v>
      </c>
      <c r="M18" s="70" t="s">
        <v>518</v>
      </c>
      <c r="N18" s="70" t="s">
        <v>529</v>
      </c>
      <c r="O18" s="70" t="s">
        <v>530</v>
      </c>
      <c r="P18" s="70" t="s">
        <v>417</v>
      </c>
      <c r="Q18" s="92" t="s">
        <v>531</v>
      </c>
      <c r="R18" s="88" t="str">
        <f>IF(B18=AH18,".",'数据整理、分块'!B17)</f>
        <v>.</v>
      </c>
      <c r="S18" s="71" t="str">
        <f>IF(C18=AI18,".",'数据整理、分块'!C17)</f>
        <v>.</v>
      </c>
      <c r="T18" s="71" t="str">
        <f>IF(D18=AJ18,".",'数据整理、分块'!D17)</f>
        <v>.</v>
      </c>
      <c r="U18" s="71" t="str">
        <f>IF(E18=AK18,".",'数据整理、分块'!E17)</f>
        <v>.</v>
      </c>
      <c r="V18" s="71" t="str">
        <f>IF(F18=AL18,".",'数据整理、分块'!F17)</f>
        <v>.</v>
      </c>
      <c r="W18" s="71" t="str">
        <f>IF(G18=AM18,".",'数据整理、分块'!G17)</f>
        <v>.</v>
      </c>
      <c r="X18" s="71" t="str">
        <f>IF(H18=AN18,".",'数据整理、分块'!H17)</f>
        <v>.</v>
      </c>
      <c r="Y18" s="71" t="str">
        <f>IF(I18=AO18,".",'数据整理、分块'!I17)</f>
        <v>.</v>
      </c>
      <c r="Z18" s="71" t="str">
        <f>IF(J18=AP18,".",'数据整理、分块'!J17)</f>
        <v>.</v>
      </c>
      <c r="AA18" s="71" t="str">
        <f>IF(K18=AQ18,".",'数据整理、分块'!K17)</f>
        <v>.</v>
      </c>
      <c r="AB18" s="71" t="str">
        <f>IF(L18=AR18,".",'数据整理、分块'!L17)</f>
        <v>.</v>
      </c>
      <c r="AC18" s="71" t="str">
        <f>IF(M18=AS18,".",'数据整理、分块'!M17)</f>
        <v>.</v>
      </c>
      <c r="AD18" s="71" t="str">
        <f>IF(N18=AT18,".",'数据整理、分块'!N17)</f>
        <v>.</v>
      </c>
      <c r="AE18" s="71" t="str">
        <f>IF(O18=AU18,".",'数据整理、分块'!O17)</f>
        <v>.</v>
      </c>
      <c r="AF18" s="71" t="str">
        <f>IF(P18=AV18,".",'数据整理、分块'!P17)</f>
        <v>.</v>
      </c>
      <c r="AG18" s="89" t="str">
        <f>IF(Q18=AW18,".",'数据整理、分块'!Q17)</f>
        <v>.</v>
      </c>
      <c r="AH18" s="94" t="s">
        <v>357</v>
      </c>
      <c r="AI18" s="72" t="s">
        <v>521</v>
      </c>
      <c r="AJ18" s="72" t="s">
        <v>524</v>
      </c>
      <c r="AK18" s="72" t="s">
        <v>525</v>
      </c>
      <c r="AL18" s="72" t="s">
        <v>357</v>
      </c>
      <c r="AM18" s="72" t="s">
        <v>365</v>
      </c>
      <c r="AN18" s="72" t="s">
        <v>526</v>
      </c>
      <c r="AO18" s="72" t="s">
        <v>430</v>
      </c>
      <c r="AP18" s="72" t="s">
        <v>380</v>
      </c>
      <c r="AQ18" s="72" t="s">
        <v>527</v>
      </c>
      <c r="AR18" s="72" t="s">
        <v>528</v>
      </c>
      <c r="AS18" s="72" t="s">
        <v>518</v>
      </c>
      <c r="AT18" s="72" t="s">
        <v>529</v>
      </c>
      <c r="AU18" s="72" t="s">
        <v>530</v>
      </c>
      <c r="AV18" s="72" t="s">
        <v>417</v>
      </c>
      <c r="AW18" s="84" t="s">
        <v>531</v>
      </c>
      <c r="AX18" s="88" t="str">
        <f>IF(AH18=BN18,".",'数据整理、分块'!B17)</f>
        <v>.</v>
      </c>
      <c r="AY18" s="71" t="str">
        <f>IF(AI18=BO18,".",'数据整理、分块'!C17)</f>
        <v>.</v>
      </c>
      <c r="AZ18" s="71" t="str">
        <f>IF(AJ18=BP18,".",'数据整理、分块'!D17)</f>
        <v>.</v>
      </c>
      <c r="BA18" s="71" t="str">
        <f>IF(AK18=BQ18,".",'数据整理、分块'!E17)</f>
        <v>.</v>
      </c>
      <c r="BB18" s="71" t="str">
        <f>IF(AL18=BR18,".",'数据整理、分块'!F17)</f>
        <v>.</v>
      </c>
      <c r="BC18" s="71" t="str">
        <f>IF(AM18=BS18,".",'数据整理、分块'!G17)</f>
        <v>.</v>
      </c>
      <c r="BD18" s="71" t="str">
        <f>IF(AN18=BT18,".",'数据整理、分块'!H17)</f>
        <v>.</v>
      </c>
      <c r="BE18" s="71" t="str">
        <f>IF(AO18=BU18,".",'数据整理、分块'!I17)</f>
        <v>.</v>
      </c>
      <c r="BF18" s="71" t="str">
        <f>IF(AP18=BV18,".",'数据整理、分块'!J17)</f>
        <v>.</v>
      </c>
      <c r="BG18" s="71" t="str">
        <f>IF(AQ18=BW18,".",'数据整理、分块'!K17)</f>
        <v>.</v>
      </c>
      <c r="BH18" s="71" t="str">
        <f>IF(AR18=BX18,".",'数据整理、分块'!L17)</f>
        <v>.</v>
      </c>
      <c r="BI18" s="71" t="str">
        <f>IF(AS18=BY18,".",'数据整理、分块'!M17)</f>
        <v>.</v>
      </c>
      <c r="BJ18" s="71" t="str">
        <f>IF(AT18=BZ18,".",'数据整理、分块'!N17)</f>
        <v>.</v>
      </c>
      <c r="BK18" s="71" t="str">
        <f>IF(AU18=CA18,".",'数据整理、分块'!O17)</f>
        <v>.</v>
      </c>
      <c r="BL18" s="71" t="str">
        <f>IF(AV18=CB18,".",'数据整理、分块'!P17)</f>
        <v>.</v>
      </c>
      <c r="BM18" s="89" t="str">
        <f>IF(AW18=CC18,".",'数据整理、分块'!Q17)</f>
        <v>.</v>
      </c>
      <c r="BN18" s="142" t="s">
        <v>357</v>
      </c>
      <c r="BO18" s="73" t="s">
        <v>521</v>
      </c>
      <c r="BP18" s="73" t="s">
        <v>524</v>
      </c>
      <c r="BQ18" s="73" t="s">
        <v>525</v>
      </c>
      <c r="BR18" s="73" t="s">
        <v>357</v>
      </c>
      <c r="BS18" s="73" t="s">
        <v>365</v>
      </c>
      <c r="BT18" s="73" t="s">
        <v>526</v>
      </c>
      <c r="BU18" s="73" t="s">
        <v>430</v>
      </c>
      <c r="BV18" s="73" t="s">
        <v>380</v>
      </c>
      <c r="BW18" s="73" t="s">
        <v>527</v>
      </c>
      <c r="BX18" s="73" t="s">
        <v>528</v>
      </c>
      <c r="BY18" s="73" t="s">
        <v>518</v>
      </c>
      <c r="BZ18" s="73" t="s">
        <v>529</v>
      </c>
      <c r="CA18" s="73" t="s">
        <v>530</v>
      </c>
      <c r="CB18" s="73" t="s">
        <v>417</v>
      </c>
      <c r="CC18" s="78" t="s">
        <v>531</v>
      </c>
    </row>
    <row r="19" spans="1:81" ht="24" customHeight="1" x14ac:dyDescent="0.2">
      <c r="A19" s="99" t="s">
        <v>705</v>
      </c>
      <c r="B19" s="96" t="s">
        <v>533</v>
      </c>
      <c r="C19" s="70" t="s">
        <v>356</v>
      </c>
      <c r="D19" s="70" t="s">
        <v>450</v>
      </c>
      <c r="E19" s="70" t="s">
        <v>534</v>
      </c>
      <c r="F19" s="70" t="s">
        <v>502</v>
      </c>
      <c r="G19" s="70" t="s">
        <v>526</v>
      </c>
      <c r="H19" s="70" t="s">
        <v>417</v>
      </c>
      <c r="I19" s="70" t="s">
        <v>473</v>
      </c>
      <c r="J19" s="70" t="s">
        <v>509</v>
      </c>
      <c r="K19" s="70" t="s">
        <v>526</v>
      </c>
      <c r="L19" s="70" t="s">
        <v>483</v>
      </c>
      <c r="M19" s="70" t="s">
        <v>535</v>
      </c>
      <c r="N19" s="70" t="s">
        <v>536</v>
      </c>
      <c r="O19" s="70" t="s">
        <v>354</v>
      </c>
      <c r="P19" s="70" t="s">
        <v>369</v>
      </c>
      <c r="Q19" s="92" t="s">
        <v>537</v>
      </c>
      <c r="R19" s="88" t="str">
        <f>IF(B19=AH19,".",'数据整理、分块'!B18)</f>
        <v>.</v>
      </c>
      <c r="S19" s="71" t="str">
        <f>IF(C19=AI19,".",'数据整理、分块'!C18)</f>
        <v>.</v>
      </c>
      <c r="T19" s="71" t="str">
        <f>IF(D19=AJ19,".",'数据整理、分块'!D18)</f>
        <v>.</v>
      </c>
      <c r="U19" s="71" t="str">
        <f>IF(E19=AK19,".",'数据整理、分块'!E18)</f>
        <v>.</v>
      </c>
      <c r="V19" s="71" t="str">
        <f>IF(F19=AL19,".",'数据整理、分块'!F18)</f>
        <v>.</v>
      </c>
      <c r="W19" s="71" t="str">
        <f>IF(G19=AM19,".",'数据整理、分块'!G18)</f>
        <v>.</v>
      </c>
      <c r="X19" s="71" t="str">
        <f>IF(H19=AN19,".",'数据整理、分块'!H18)</f>
        <v>.</v>
      </c>
      <c r="Y19" s="71" t="str">
        <f>IF(I19=AO19,".",'数据整理、分块'!I18)</f>
        <v>.</v>
      </c>
      <c r="Z19" s="71" t="str">
        <f>IF(J19=AP19,".",'数据整理、分块'!J18)</f>
        <v>.</v>
      </c>
      <c r="AA19" s="71" t="str">
        <f>IF(K19=AQ19,".",'数据整理、分块'!K18)</f>
        <v>.</v>
      </c>
      <c r="AB19" s="71" t="str">
        <f>IF(L19=AR19,".",'数据整理、分块'!L18)</f>
        <v>.</v>
      </c>
      <c r="AC19" s="71" t="str">
        <f>IF(M19=AS19,".",'数据整理、分块'!M18)</f>
        <v>.</v>
      </c>
      <c r="AD19" s="71" t="str">
        <f>IF(N19=AT19,".",'数据整理、分块'!N18)</f>
        <v>.</v>
      </c>
      <c r="AE19" s="71" t="str">
        <f>IF(O19=AU19,".",'数据整理、分块'!O18)</f>
        <v>.</v>
      </c>
      <c r="AF19" s="71" t="str">
        <f>IF(P19=AV19,".",'数据整理、分块'!P18)</f>
        <v>.</v>
      </c>
      <c r="AG19" s="89" t="str">
        <f>IF(Q19=AW19,".",'数据整理、分块'!Q18)</f>
        <v>.</v>
      </c>
      <c r="AH19" s="94" t="s">
        <v>533</v>
      </c>
      <c r="AI19" s="72" t="s">
        <v>356</v>
      </c>
      <c r="AJ19" s="72" t="s">
        <v>450</v>
      </c>
      <c r="AK19" s="72" t="s">
        <v>534</v>
      </c>
      <c r="AL19" s="72" t="s">
        <v>502</v>
      </c>
      <c r="AM19" s="72" t="s">
        <v>526</v>
      </c>
      <c r="AN19" s="72" t="s">
        <v>417</v>
      </c>
      <c r="AO19" s="72" t="s">
        <v>473</v>
      </c>
      <c r="AP19" s="72" t="s">
        <v>509</v>
      </c>
      <c r="AQ19" s="72" t="s">
        <v>526</v>
      </c>
      <c r="AR19" s="72" t="s">
        <v>483</v>
      </c>
      <c r="AS19" s="72" t="s">
        <v>535</v>
      </c>
      <c r="AT19" s="72" t="s">
        <v>536</v>
      </c>
      <c r="AU19" s="72" t="s">
        <v>354</v>
      </c>
      <c r="AV19" s="72" t="s">
        <v>369</v>
      </c>
      <c r="AW19" s="84" t="s">
        <v>537</v>
      </c>
      <c r="AX19" s="88" t="str">
        <f>IF(AH19=BN19,".",'数据整理、分块'!B18)</f>
        <v>.</v>
      </c>
      <c r="AY19" s="71" t="str">
        <f>IF(AI19=BO19,".",'数据整理、分块'!C18)</f>
        <v>.</v>
      </c>
      <c r="AZ19" s="71" t="str">
        <f>IF(AJ19=BP19,".",'数据整理、分块'!D18)</f>
        <v>.</v>
      </c>
      <c r="BA19" s="71" t="str">
        <f>IF(AK19=BQ19,".",'数据整理、分块'!E18)</f>
        <v>.</v>
      </c>
      <c r="BB19" s="71" t="str">
        <f>IF(AL19=BR19,".",'数据整理、分块'!F18)</f>
        <v>.</v>
      </c>
      <c r="BC19" s="71" t="str">
        <f>IF(AM19=BS19,".",'数据整理、分块'!G18)</f>
        <v>.</v>
      </c>
      <c r="BD19" s="71" t="str">
        <f>IF(AN19=BT19,".",'数据整理、分块'!H18)</f>
        <v>.</v>
      </c>
      <c r="BE19" s="71" t="str">
        <f>IF(AO19=BU19,".",'数据整理、分块'!I18)</f>
        <v>.</v>
      </c>
      <c r="BF19" s="71" t="str">
        <f>IF(AP19=BV19,".",'数据整理、分块'!J18)</f>
        <v>.</v>
      </c>
      <c r="BG19" s="71" t="str">
        <f>IF(AQ19=BW19,".",'数据整理、分块'!K18)</f>
        <v>.</v>
      </c>
      <c r="BH19" s="71" t="str">
        <f>IF(AR19=BX19,".",'数据整理、分块'!L18)</f>
        <v>.</v>
      </c>
      <c r="BI19" s="71" t="str">
        <f>IF(AS19=BY19,".",'数据整理、分块'!M18)</f>
        <v>.</v>
      </c>
      <c r="BJ19" s="71" t="str">
        <f>IF(AT19=BZ19,".",'数据整理、分块'!N18)</f>
        <v>.</v>
      </c>
      <c r="BK19" s="71" t="str">
        <f>IF(AU19=CA19,".",'数据整理、分块'!O18)</f>
        <v>.</v>
      </c>
      <c r="BL19" s="71" t="str">
        <f>IF(AV19=CB19,".",'数据整理、分块'!P18)</f>
        <v>.</v>
      </c>
      <c r="BM19" s="89" t="str">
        <f>IF(AW19=CC19,".",'数据整理、分块'!Q18)</f>
        <v>.</v>
      </c>
      <c r="BN19" s="86" t="s">
        <v>533</v>
      </c>
      <c r="BO19" s="73" t="s">
        <v>356</v>
      </c>
      <c r="BP19" s="73" t="s">
        <v>450</v>
      </c>
      <c r="BQ19" s="73" t="s">
        <v>534</v>
      </c>
      <c r="BR19" s="73" t="s">
        <v>502</v>
      </c>
      <c r="BS19" s="73" t="s">
        <v>526</v>
      </c>
      <c r="BT19" s="73" t="s">
        <v>417</v>
      </c>
      <c r="BU19" s="73" t="s">
        <v>473</v>
      </c>
      <c r="BV19" s="73" t="s">
        <v>509</v>
      </c>
      <c r="BW19" s="73" t="s">
        <v>526</v>
      </c>
      <c r="BX19" s="73" t="s">
        <v>483</v>
      </c>
      <c r="BY19" s="73" t="s">
        <v>535</v>
      </c>
      <c r="BZ19" s="73" t="s">
        <v>536</v>
      </c>
      <c r="CA19" s="73" t="s">
        <v>354</v>
      </c>
      <c r="CB19" s="73" t="s">
        <v>369</v>
      </c>
      <c r="CC19" s="78" t="s">
        <v>537</v>
      </c>
    </row>
    <row r="20" spans="1:81" ht="24" customHeight="1" x14ac:dyDescent="0.2">
      <c r="A20" s="99" t="s">
        <v>706</v>
      </c>
      <c r="B20" s="96" t="s">
        <v>516</v>
      </c>
      <c r="C20" s="70" t="s">
        <v>411</v>
      </c>
      <c r="D20" s="70" t="s">
        <v>458</v>
      </c>
      <c r="E20" s="70" t="s">
        <v>357</v>
      </c>
      <c r="F20" s="70" t="s">
        <v>518</v>
      </c>
      <c r="G20" s="70" t="s">
        <v>464</v>
      </c>
      <c r="H20" s="70" t="s">
        <v>539</v>
      </c>
      <c r="I20" s="70" t="s">
        <v>501</v>
      </c>
      <c r="J20" s="70" t="s">
        <v>499</v>
      </c>
      <c r="K20" s="70" t="s">
        <v>540</v>
      </c>
      <c r="L20" s="70" t="s">
        <v>367</v>
      </c>
      <c r="M20" s="70" t="s">
        <v>357</v>
      </c>
      <c r="N20" s="70" t="s">
        <v>434</v>
      </c>
      <c r="O20" s="70" t="s">
        <v>504</v>
      </c>
      <c r="P20" s="70" t="s">
        <v>403</v>
      </c>
      <c r="Q20" s="92" t="s">
        <v>371</v>
      </c>
      <c r="R20" s="88" t="str">
        <f>IF(B20=AH20,".",'数据整理、分块'!B19)</f>
        <v>.</v>
      </c>
      <c r="S20" s="71" t="str">
        <f>IF(C20=AI20,".",'数据整理、分块'!C19)</f>
        <v>.</v>
      </c>
      <c r="T20" s="71" t="str">
        <f>IF(D20=AJ20,".",'数据整理、分块'!D19)</f>
        <v>.</v>
      </c>
      <c r="U20" s="71" t="str">
        <f>IF(E20=AK20,".",'数据整理、分块'!E19)</f>
        <v>.</v>
      </c>
      <c r="V20" s="71" t="str">
        <f>IF(F20=AL20,".",'数据整理、分块'!F19)</f>
        <v>.</v>
      </c>
      <c r="W20" s="71" t="str">
        <f>IF(G20=AM20,".",'数据整理、分块'!G19)</f>
        <v>.</v>
      </c>
      <c r="X20" s="71" t="str">
        <f>IF(H20=AN20,".",'数据整理、分块'!H19)</f>
        <v>.</v>
      </c>
      <c r="Y20" s="71" t="str">
        <f>IF(I20=AO20,".",'数据整理、分块'!I19)</f>
        <v>.</v>
      </c>
      <c r="Z20" s="71" t="str">
        <f>IF(J20=AP20,".",'数据整理、分块'!J19)</f>
        <v>.</v>
      </c>
      <c r="AA20" s="71" t="str">
        <f>IF(K20=AQ20,".",'数据整理、分块'!K19)</f>
        <v>.</v>
      </c>
      <c r="AB20" s="71" t="str">
        <f>IF(L20=AR20,".",'数据整理、分块'!L19)</f>
        <v>.</v>
      </c>
      <c r="AC20" s="71" t="str">
        <f>IF(M20=AS20,".",'数据整理、分块'!M19)</f>
        <v>.</v>
      </c>
      <c r="AD20" s="71" t="str">
        <f>IF(N20=AT20,".",'数据整理、分块'!N19)</f>
        <v>.</v>
      </c>
      <c r="AE20" s="71" t="str">
        <f>IF(O20=AU20,".",'数据整理、分块'!O19)</f>
        <v>.</v>
      </c>
      <c r="AF20" s="71" t="str">
        <f>IF(P20=AV20,".",'数据整理、分块'!P19)</f>
        <v>.</v>
      </c>
      <c r="AG20" s="89" t="str">
        <f>IF(Q20=AW20,".",'数据整理、分块'!Q19)</f>
        <v>.</v>
      </c>
      <c r="AH20" s="94" t="s">
        <v>516</v>
      </c>
      <c r="AI20" s="72" t="s">
        <v>411</v>
      </c>
      <c r="AJ20" s="72" t="s">
        <v>458</v>
      </c>
      <c r="AK20" s="72" t="s">
        <v>357</v>
      </c>
      <c r="AL20" s="72" t="s">
        <v>518</v>
      </c>
      <c r="AM20" s="72" t="s">
        <v>464</v>
      </c>
      <c r="AN20" s="72" t="s">
        <v>539</v>
      </c>
      <c r="AO20" s="72" t="s">
        <v>501</v>
      </c>
      <c r="AP20" s="72" t="s">
        <v>499</v>
      </c>
      <c r="AQ20" s="72" t="s">
        <v>540</v>
      </c>
      <c r="AR20" s="72" t="s">
        <v>367</v>
      </c>
      <c r="AS20" s="72" t="s">
        <v>357</v>
      </c>
      <c r="AT20" s="72" t="s">
        <v>434</v>
      </c>
      <c r="AU20" s="72" t="s">
        <v>504</v>
      </c>
      <c r="AV20" s="72" t="s">
        <v>403</v>
      </c>
      <c r="AW20" s="84" t="s">
        <v>371</v>
      </c>
      <c r="AX20" s="88" t="str">
        <f>IF(AH20=BN20,".",'数据整理、分块'!B19)</f>
        <v>.</v>
      </c>
      <c r="AY20" s="71" t="str">
        <f>IF(AI20=BO20,".",'数据整理、分块'!C19)</f>
        <v>.</v>
      </c>
      <c r="AZ20" s="71" t="str">
        <f>IF(AJ20=BP20,".",'数据整理、分块'!D19)</f>
        <v>.</v>
      </c>
      <c r="BA20" s="71" t="str">
        <f>IF(AK20=BQ20,".",'数据整理、分块'!E19)</f>
        <v>.</v>
      </c>
      <c r="BB20" s="71" t="str">
        <f>IF(AL20=BR20,".",'数据整理、分块'!F19)</f>
        <v>.</v>
      </c>
      <c r="BC20" s="71" t="str">
        <f>IF(AM20=BS20,".",'数据整理、分块'!G19)</f>
        <v>.</v>
      </c>
      <c r="BD20" s="71" t="str">
        <f>IF(AN20=BT20,".",'数据整理、分块'!H19)</f>
        <v>.</v>
      </c>
      <c r="BE20" s="71" t="str">
        <f>IF(AO20=BU20,".",'数据整理、分块'!I19)</f>
        <v>.</v>
      </c>
      <c r="BF20" s="71" t="str">
        <f>IF(AP20=BV20,".",'数据整理、分块'!J19)</f>
        <v>.</v>
      </c>
      <c r="BG20" s="71" t="str">
        <f>IF(AQ20=BW20,".",'数据整理、分块'!K19)</f>
        <v>.</v>
      </c>
      <c r="BH20" s="71" t="str">
        <f>IF(AR20=BX20,".",'数据整理、分块'!L19)</f>
        <v>.</v>
      </c>
      <c r="BI20" s="71" t="str">
        <f>IF(AS20=BY20,".",'数据整理、分块'!M19)</f>
        <v>.</v>
      </c>
      <c r="BJ20" s="71" t="str">
        <f>IF(AT20=BZ20,".",'数据整理、分块'!N19)</f>
        <v>.</v>
      </c>
      <c r="BK20" s="71" t="str">
        <f>IF(AU20=CA20,".",'数据整理、分块'!O19)</f>
        <v>.</v>
      </c>
      <c r="BL20" s="71" t="str">
        <f>IF(AV20=CB20,".",'数据整理、分块'!P19)</f>
        <v>.</v>
      </c>
      <c r="BM20" s="89" t="str">
        <f>IF(AW20=CC20,".",'数据整理、分块'!Q19)</f>
        <v>.</v>
      </c>
      <c r="BN20" s="86" t="s">
        <v>516</v>
      </c>
      <c r="BO20" s="73" t="s">
        <v>411</v>
      </c>
      <c r="BP20" s="73" t="s">
        <v>458</v>
      </c>
      <c r="BQ20" s="73" t="s">
        <v>357</v>
      </c>
      <c r="BR20" s="73" t="s">
        <v>518</v>
      </c>
      <c r="BS20" s="73" t="s">
        <v>464</v>
      </c>
      <c r="BT20" s="73" t="s">
        <v>539</v>
      </c>
      <c r="BU20" s="73" t="s">
        <v>501</v>
      </c>
      <c r="BV20" s="73" t="s">
        <v>499</v>
      </c>
      <c r="BW20" s="73" t="s">
        <v>540</v>
      </c>
      <c r="BX20" s="73" t="s">
        <v>367</v>
      </c>
      <c r="BY20" s="73" t="s">
        <v>357</v>
      </c>
      <c r="BZ20" s="73" t="s">
        <v>434</v>
      </c>
      <c r="CA20" s="73" t="s">
        <v>504</v>
      </c>
      <c r="CB20" s="73" t="s">
        <v>403</v>
      </c>
      <c r="CC20" s="78" t="s">
        <v>371</v>
      </c>
    </row>
    <row r="21" spans="1:81" ht="24" customHeight="1" x14ac:dyDescent="0.2">
      <c r="A21" s="99" t="s">
        <v>707</v>
      </c>
      <c r="B21" s="96" t="s">
        <v>402</v>
      </c>
      <c r="C21" s="70" t="s">
        <v>418</v>
      </c>
      <c r="D21" s="70" t="s">
        <v>542</v>
      </c>
      <c r="E21" s="70" t="s">
        <v>439</v>
      </c>
      <c r="F21" s="70" t="s">
        <v>543</v>
      </c>
      <c r="G21" s="70" t="s">
        <v>519</v>
      </c>
      <c r="H21" s="70" t="s">
        <v>450</v>
      </c>
      <c r="I21" s="70" t="s">
        <v>429</v>
      </c>
      <c r="J21" s="70" t="s">
        <v>429</v>
      </c>
      <c r="K21" s="70" t="s">
        <v>544</v>
      </c>
      <c r="L21" s="70" t="s">
        <v>511</v>
      </c>
      <c r="M21" s="70" t="s">
        <v>450</v>
      </c>
      <c r="N21" s="70" t="s">
        <v>545</v>
      </c>
      <c r="O21" s="70" t="s">
        <v>546</v>
      </c>
      <c r="P21" s="70" t="s">
        <v>389</v>
      </c>
      <c r="Q21" s="92" t="s">
        <v>529</v>
      </c>
      <c r="R21" s="88" t="str">
        <f>IF(B21=AH21,".",'数据整理、分块'!B20)</f>
        <v>.</v>
      </c>
      <c r="S21" s="71" t="str">
        <f>IF(C21=AI21,".",'数据整理、分块'!C20)</f>
        <v>.</v>
      </c>
      <c r="T21" s="71" t="str">
        <f>IF(D21=AJ21,".",'数据整理、分块'!D20)</f>
        <v>.</v>
      </c>
      <c r="U21" s="71" t="str">
        <f>IF(E21=AK21,".",'数据整理、分块'!E20)</f>
        <v>.</v>
      </c>
      <c r="V21" s="71" t="str">
        <f>IF(F21=AL21,".",'数据整理、分块'!F20)</f>
        <v>.</v>
      </c>
      <c r="W21" s="71" t="str">
        <f>IF(G21=AM21,".",'数据整理、分块'!G20)</f>
        <v>.</v>
      </c>
      <c r="X21" s="71" t="str">
        <f>IF(H21=AN21,".",'数据整理、分块'!H20)</f>
        <v>.</v>
      </c>
      <c r="Y21" s="71" t="str">
        <f>IF(I21=AO21,".",'数据整理、分块'!I20)</f>
        <v>.</v>
      </c>
      <c r="Z21" s="71" t="str">
        <f>IF(J21=AP21,".",'数据整理、分块'!J20)</f>
        <v>.</v>
      </c>
      <c r="AA21" s="71" t="str">
        <f>IF(K21=AQ21,".",'数据整理、分块'!K20)</f>
        <v>.</v>
      </c>
      <c r="AB21" s="71" t="str">
        <f>IF(L21=AR21,".",'数据整理、分块'!L20)</f>
        <v>.</v>
      </c>
      <c r="AC21" s="71" t="str">
        <f>IF(M21=AS21,".",'数据整理、分块'!M20)</f>
        <v>.</v>
      </c>
      <c r="AD21" s="71" t="str">
        <f>IF(N21=AT21,".",'数据整理、分块'!N20)</f>
        <v>.</v>
      </c>
      <c r="AE21" s="71" t="str">
        <f>IF(O21=AU21,".",'数据整理、分块'!O20)</f>
        <v>.</v>
      </c>
      <c r="AF21" s="71" t="str">
        <f>IF(P21=AV21,".",'数据整理、分块'!P20)</f>
        <v>.</v>
      </c>
      <c r="AG21" s="89" t="str">
        <f>IF(Q21=AW21,".",'数据整理、分块'!Q20)</f>
        <v>.</v>
      </c>
      <c r="AH21" s="94" t="s">
        <v>402</v>
      </c>
      <c r="AI21" s="72" t="s">
        <v>418</v>
      </c>
      <c r="AJ21" s="72" t="s">
        <v>542</v>
      </c>
      <c r="AK21" s="72" t="s">
        <v>439</v>
      </c>
      <c r="AL21" s="72" t="s">
        <v>543</v>
      </c>
      <c r="AM21" s="72" t="s">
        <v>519</v>
      </c>
      <c r="AN21" s="72" t="s">
        <v>450</v>
      </c>
      <c r="AO21" s="72" t="s">
        <v>429</v>
      </c>
      <c r="AP21" s="72" t="s">
        <v>429</v>
      </c>
      <c r="AQ21" s="72" t="s">
        <v>544</v>
      </c>
      <c r="AR21" s="72" t="s">
        <v>511</v>
      </c>
      <c r="AS21" s="72" t="s">
        <v>450</v>
      </c>
      <c r="AT21" s="72" t="s">
        <v>545</v>
      </c>
      <c r="AU21" s="72" t="s">
        <v>546</v>
      </c>
      <c r="AV21" s="72" t="s">
        <v>389</v>
      </c>
      <c r="AW21" s="84" t="s">
        <v>529</v>
      </c>
      <c r="AX21" s="88" t="str">
        <f>IF(AH21=BN21,".",'数据整理、分块'!B20)</f>
        <v>.</v>
      </c>
      <c r="AY21" s="71" t="str">
        <f>IF(AI21=BO21,".",'数据整理、分块'!C20)</f>
        <v>.</v>
      </c>
      <c r="AZ21" s="71" t="str">
        <f>IF(AJ21=BP21,".",'数据整理、分块'!D20)</f>
        <v>.</v>
      </c>
      <c r="BA21" s="71" t="str">
        <f>IF(AK21=BQ21,".",'数据整理、分块'!E20)</f>
        <v>.</v>
      </c>
      <c r="BB21" s="71" t="str">
        <f>IF(AL21=BR21,".",'数据整理、分块'!F20)</f>
        <v>.</v>
      </c>
      <c r="BC21" s="71" t="str">
        <f>IF(AM21=BS21,".",'数据整理、分块'!G20)</f>
        <v>.</v>
      </c>
      <c r="BD21" s="71" t="str">
        <f>IF(AN21=BT21,".",'数据整理、分块'!H20)</f>
        <v>.</v>
      </c>
      <c r="BE21" s="71" t="str">
        <f>IF(AO21=BU21,".",'数据整理、分块'!I20)</f>
        <v>.</v>
      </c>
      <c r="BF21" s="71" t="str">
        <f>IF(AP21=BV21,".",'数据整理、分块'!J20)</f>
        <v>.</v>
      </c>
      <c r="BG21" s="71" t="str">
        <f>IF(AQ21=BW21,".",'数据整理、分块'!K20)</f>
        <v>.</v>
      </c>
      <c r="BH21" s="71" t="str">
        <f>IF(AR21=BX21,".",'数据整理、分块'!L20)</f>
        <v>.</v>
      </c>
      <c r="BI21" s="71" t="str">
        <f>IF(AS21=BY21,".",'数据整理、分块'!M20)</f>
        <v>.</v>
      </c>
      <c r="BJ21" s="71" t="str">
        <f>IF(AT21=BZ21,".",'数据整理、分块'!N20)</f>
        <v>.</v>
      </c>
      <c r="BK21" s="71" t="str">
        <f>IF(AU21=CA21,".",'数据整理、分块'!O20)</f>
        <v>.</v>
      </c>
      <c r="BL21" s="71" t="str">
        <f>IF(AV21=CB21,".",'数据整理、分块'!P20)</f>
        <v>.</v>
      </c>
      <c r="BM21" s="89" t="str">
        <f>IF(AW21=CC21,".",'数据整理、分块'!Q20)</f>
        <v>.</v>
      </c>
      <c r="BN21" s="86" t="s">
        <v>402</v>
      </c>
      <c r="BO21" s="73" t="s">
        <v>418</v>
      </c>
      <c r="BP21" s="73" t="s">
        <v>542</v>
      </c>
      <c r="BQ21" s="73" t="s">
        <v>439</v>
      </c>
      <c r="BR21" s="73" t="s">
        <v>543</v>
      </c>
      <c r="BS21" s="73" t="s">
        <v>519</v>
      </c>
      <c r="BT21" s="73" t="s">
        <v>450</v>
      </c>
      <c r="BU21" s="73" t="s">
        <v>429</v>
      </c>
      <c r="BV21" s="73" t="s">
        <v>429</v>
      </c>
      <c r="BW21" s="73" t="s">
        <v>544</v>
      </c>
      <c r="BX21" s="73" t="s">
        <v>511</v>
      </c>
      <c r="BY21" s="73" t="s">
        <v>450</v>
      </c>
      <c r="BZ21" s="73" t="s">
        <v>545</v>
      </c>
      <c r="CA21" s="73" t="s">
        <v>546</v>
      </c>
      <c r="CB21" s="73" t="s">
        <v>389</v>
      </c>
      <c r="CC21" s="78" t="s">
        <v>529</v>
      </c>
    </row>
    <row r="22" spans="1:81" ht="24" customHeight="1" x14ac:dyDescent="0.2">
      <c r="A22" s="99" t="s">
        <v>708</v>
      </c>
      <c r="B22" s="96" t="s">
        <v>491</v>
      </c>
      <c r="C22" s="70" t="s">
        <v>463</v>
      </c>
      <c r="D22" s="70" t="s">
        <v>372</v>
      </c>
      <c r="E22" s="70" t="s">
        <v>382</v>
      </c>
      <c r="F22" s="70" t="s">
        <v>353</v>
      </c>
      <c r="G22" s="70" t="s">
        <v>548</v>
      </c>
      <c r="H22" s="70" t="s">
        <v>549</v>
      </c>
      <c r="I22" s="70" t="s">
        <v>454</v>
      </c>
      <c r="J22" s="70" t="s">
        <v>422</v>
      </c>
      <c r="K22" s="70" t="s">
        <v>381</v>
      </c>
      <c r="L22" s="70" t="s">
        <v>550</v>
      </c>
      <c r="M22" s="70" t="s">
        <v>422</v>
      </c>
      <c r="N22" s="70" t="s">
        <v>551</v>
      </c>
      <c r="O22" s="70" t="s">
        <v>440</v>
      </c>
      <c r="P22" s="70" t="s">
        <v>501</v>
      </c>
      <c r="Q22" s="92" t="s">
        <v>429</v>
      </c>
      <c r="R22" s="88" t="str">
        <f>IF(B22=AH22,".",'数据整理、分块'!B21)</f>
        <v>.</v>
      </c>
      <c r="S22" s="71" t="str">
        <f>IF(C22=AI22,".",'数据整理、分块'!C21)</f>
        <v>.</v>
      </c>
      <c r="T22" s="71" t="str">
        <f>IF(D22=AJ22,".",'数据整理、分块'!D21)</f>
        <v>.</v>
      </c>
      <c r="U22" s="71" t="str">
        <f>IF(E22=AK22,".",'数据整理、分块'!E21)</f>
        <v>.</v>
      </c>
      <c r="V22" s="71" t="str">
        <f>IF(F22=AL22,".",'数据整理、分块'!F21)</f>
        <v>.</v>
      </c>
      <c r="W22" s="71" t="str">
        <f>IF(G22=AM22,".",'数据整理、分块'!G21)</f>
        <v>.</v>
      </c>
      <c r="X22" s="71" t="str">
        <f>IF(H22=AN22,".",'数据整理、分块'!H21)</f>
        <v>.</v>
      </c>
      <c r="Y22" s="71" t="str">
        <f>IF(I22=AO22,".",'数据整理、分块'!I21)</f>
        <v>.</v>
      </c>
      <c r="Z22" s="71" t="str">
        <f>IF(J22=AP22,".",'数据整理、分块'!J21)</f>
        <v>.</v>
      </c>
      <c r="AA22" s="71" t="str">
        <f>IF(K22=AQ22,".",'数据整理、分块'!K21)</f>
        <v>.</v>
      </c>
      <c r="AB22" s="71" t="str">
        <f>IF(L22=AR22,".",'数据整理、分块'!L21)</f>
        <v>.</v>
      </c>
      <c r="AC22" s="71" t="str">
        <f>IF(M22=AS22,".",'数据整理、分块'!M21)</f>
        <v>.</v>
      </c>
      <c r="AD22" s="71" t="str">
        <f>IF(N22=AT22,".",'数据整理、分块'!N21)</f>
        <v>.</v>
      </c>
      <c r="AE22" s="71" t="str">
        <f>IF(O22=AU22,".",'数据整理、分块'!O21)</f>
        <v>.</v>
      </c>
      <c r="AF22" s="71" t="str">
        <f>IF(P22=AV22,".",'数据整理、分块'!P21)</f>
        <v>.</v>
      </c>
      <c r="AG22" s="89" t="str">
        <f>IF(Q22=AW22,".",'数据整理、分块'!Q21)</f>
        <v>.</v>
      </c>
      <c r="AH22" s="94" t="s">
        <v>491</v>
      </c>
      <c r="AI22" s="72" t="s">
        <v>463</v>
      </c>
      <c r="AJ22" s="72" t="s">
        <v>372</v>
      </c>
      <c r="AK22" s="72" t="s">
        <v>382</v>
      </c>
      <c r="AL22" s="72" t="s">
        <v>353</v>
      </c>
      <c r="AM22" s="72" t="s">
        <v>548</v>
      </c>
      <c r="AN22" s="72" t="s">
        <v>549</v>
      </c>
      <c r="AO22" s="72" t="s">
        <v>454</v>
      </c>
      <c r="AP22" s="72" t="s">
        <v>422</v>
      </c>
      <c r="AQ22" s="72" t="s">
        <v>381</v>
      </c>
      <c r="AR22" s="72" t="s">
        <v>550</v>
      </c>
      <c r="AS22" s="72" t="s">
        <v>422</v>
      </c>
      <c r="AT22" s="72" t="s">
        <v>551</v>
      </c>
      <c r="AU22" s="72" t="s">
        <v>440</v>
      </c>
      <c r="AV22" s="72" t="s">
        <v>501</v>
      </c>
      <c r="AW22" s="84" t="s">
        <v>429</v>
      </c>
      <c r="AX22" s="88" t="str">
        <f>IF(AH22=BN22,".",'数据整理、分块'!B21)</f>
        <v>.</v>
      </c>
      <c r="AY22" s="71" t="str">
        <f>IF(AI22=BO22,".",'数据整理、分块'!C21)</f>
        <v>.</v>
      </c>
      <c r="AZ22" s="71" t="str">
        <f>IF(AJ22=BP22,".",'数据整理、分块'!D21)</f>
        <v>.</v>
      </c>
      <c r="BA22" s="71" t="str">
        <f>IF(AK22=BQ22,".",'数据整理、分块'!E21)</f>
        <v>.</v>
      </c>
      <c r="BB22" s="71" t="str">
        <f>IF(AL22=BR22,".",'数据整理、分块'!F21)</f>
        <v>.</v>
      </c>
      <c r="BC22" s="71" t="str">
        <f>IF(AM22=BS22,".",'数据整理、分块'!G21)</f>
        <v>.</v>
      </c>
      <c r="BD22" s="71" t="str">
        <f>IF(AN22=BT22,".",'数据整理、分块'!H21)</f>
        <v>.</v>
      </c>
      <c r="BE22" s="71" t="str">
        <f>IF(AO22=BU22,".",'数据整理、分块'!I21)</f>
        <v>.</v>
      </c>
      <c r="BF22" s="71" t="str">
        <f>IF(AP22=BV22,".",'数据整理、分块'!J21)</f>
        <v>.</v>
      </c>
      <c r="BG22" s="71" t="str">
        <f>IF(AQ22=BW22,".",'数据整理、分块'!K21)</f>
        <v>.</v>
      </c>
      <c r="BH22" s="71" t="str">
        <f>IF(AR22=BX22,".",'数据整理、分块'!L21)</f>
        <v>.</v>
      </c>
      <c r="BI22" s="71" t="str">
        <f>IF(AS22=BY22,".",'数据整理、分块'!M21)</f>
        <v>.</v>
      </c>
      <c r="BJ22" s="71" t="str">
        <f>IF(AT22=BZ22,".",'数据整理、分块'!N21)</f>
        <v>.</v>
      </c>
      <c r="BK22" s="71" t="str">
        <f>IF(AU22=CA22,".",'数据整理、分块'!O21)</f>
        <v>.</v>
      </c>
      <c r="BL22" s="71" t="str">
        <f>IF(AV22=CB22,".",'数据整理、分块'!P21)</f>
        <v>.</v>
      </c>
      <c r="BM22" s="89" t="str">
        <f>IF(AW22=CC22,".",'数据整理、分块'!Q21)</f>
        <v>.</v>
      </c>
      <c r="BN22" s="86" t="s">
        <v>491</v>
      </c>
      <c r="BO22" s="73" t="s">
        <v>463</v>
      </c>
      <c r="BP22" s="73" t="s">
        <v>372</v>
      </c>
      <c r="BQ22" s="73" t="s">
        <v>382</v>
      </c>
      <c r="BR22" s="73" t="s">
        <v>353</v>
      </c>
      <c r="BS22" s="73" t="s">
        <v>548</v>
      </c>
      <c r="BT22" s="73" t="s">
        <v>549</v>
      </c>
      <c r="BU22" s="73" t="s">
        <v>454</v>
      </c>
      <c r="BV22" s="73" t="s">
        <v>422</v>
      </c>
      <c r="BW22" s="73" t="s">
        <v>381</v>
      </c>
      <c r="BX22" s="73" t="s">
        <v>550</v>
      </c>
      <c r="BY22" s="73" t="s">
        <v>422</v>
      </c>
      <c r="BZ22" s="73" t="s">
        <v>551</v>
      </c>
      <c r="CA22" s="73" t="s">
        <v>440</v>
      </c>
      <c r="CB22" s="73" t="s">
        <v>501</v>
      </c>
      <c r="CC22" s="78" t="s">
        <v>429</v>
      </c>
    </row>
    <row r="23" spans="1:81" ht="24" customHeight="1" x14ac:dyDescent="0.2">
      <c r="A23" s="99" t="s">
        <v>709</v>
      </c>
      <c r="B23" s="96" t="s">
        <v>553</v>
      </c>
      <c r="C23" s="70" t="s">
        <v>554</v>
      </c>
      <c r="D23" s="70" t="s">
        <v>422</v>
      </c>
      <c r="E23" s="70" t="s">
        <v>403</v>
      </c>
      <c r="F23" s="70" t="s">
        <v>371</v>
      </c>
      <c r="G23" s="70" t="s">
        <v>426</v>
      </c>
      <c r="H23" s="70" t="s">
        <v>540</v>
      </c>
      <c r="I23" s="70" t="s">
        <v>533</v>
      </c>
      <c r="J23" s="70" t="s">
        <v>450</v>
      </c>
      <c r="K23" s="70" t="s">
        <v>555</v>
      </c>
      <c r="L23" s="70" t="s">
        <v>526</v>
      </c>
      <c r="M23" s="70" t="s">
        <v>425</v>
      </c>
      <c r="N23" s="70" t="s">
        <v>478</v>
      </c>
      <c r="O23" s="70" t="s">
        <v>556</v>
      </c>
      <c r="P23" s="70" t="s">
        <v>557</v>
      </c>
      <c r="Q23" s="92" t="s">
        <v>502</v>
      </c>
      <c r="R23" s="88" t="str">
        <f>IF(B23=AH23,".",'数据整理、分块'!B22)</f>
        <v>.</v>
      </c>
      <c r="S23" s="71" t="str">
        <f>IF(C23=AI23,".",'数据整理、分块'!C22)</f>
        <v>.</v>
      </c>
      <c r="T23" s="71" t="str">
        <f>IF(D23=AJ23,".",'数据整理、分块'!D22)</f>
        <v>.</v>
      </c>
      <c r="U23" s="71" t="str">
        <f>IF(E23=AK23,".",'数据整理、分块'!E22)</f>
        <v>.</v>
      </c>
      <c r="V23" s="71" t="str">
        <f>IF(F23=AL23,".",'数据整理、分块'!F22)</f>
        <v>.</v>
      </c>
      <c r="W23" s="71" t="str">
        <f>IF(G23=AM23,".",'数据整理、分块'!G22)</f>
        <v>.</v>
      </c>
      <c r="X23" s="71" t="str">
        <f>IF(H23=AN23,".",'数据整理、分块'!H22)</f>
        <v>.</v>
      </c>
      <c r="Y23" s="71" t="str">
        <f>IF(I23=AO23,".",'数据整理、分块'!I22)</f>
        <v>.</v>
      </c>
      <c r="Z23" s="71" t="str">
        <f>IF(J23=AP23,".",'数据整理、分块'!J22)</f>
        <v>.</v>
      </c>
      <c r="AA23" s="71" t="str">
        <f>IF(K23=AQ23,".",'数据整理、分块'!K22)</f>
        <v>.</v>
      </c>
      <c r="AB23" s="71" t="str">
        <f>IF(L23=AR23,".",'数据整理、分块'!L22)</f>
        <v>.</v>
      </c>
      <c r="AC23" s="71" t="str">
        <f>IF(M23=AS23,".",'数据整理、分块'!M22)</f>
        <v>.</v>
      </c>
      <c r="AD23" s="71" t="str">
        <f>IF(N23=AT23,".",'数据整理、分块'!N22)</f>
        <v>.</v>
      </c>
      <c r="AE23" s="71" t="str">
        <f>IF(O23=AU23,".",'数据整理、分块'!O22)</f>
        <v>.</v>
      </c>
      <c r="AF23" s="71" t="str">
        <f>IF(P23=AV23,".",'数据整理、分块'!P22)</f>
        <v>.</v>
      </c>
      <c r="AG23" s="89" t="str">
        <f>IF(Q23=AW23,".",'数据整理、分块'!Q22)</f>
        <v>.</v>
      </c>
      <c r="AH23" s="94" t="s">
        <v>553</v>
      </c>
      <c r="AI23" s="72" t="s">
        <v>554</v>
      </c>
      <c r="AJ23" s="72" t="s">
        <v>422</v>
      </c>
      <c r="AK23" s="72" t="s">
        <v>403</v>
      </c>
      <c r="AL23" s="72" t="s">
        <v>371</v>
      </c>
      <c r="AM23" s="72" t="s">
        <v>426</v>
      </c>
      <c r="AN23" s="72" t="s">
        <v>540</v>
      </c>
      <c r="AO23" s="72" t="s">
        <v>533</v>
      </c>
      <c r="AP23" s="72" t="s">
        <v>450</v>
      </c>
      <c r="AQ23" s="72" t="s">
        <v>555</v>
      </c>
      <c r="AR23" s="72" t="s">
        <v>526</v>
      </c>
      <c r="AS23" s="72" t="s">
        <v>425</v>
      </c>
      <c r="AT23" s="72" t="s">
        <v>478</v>
      </c>
      <c r="AU23" s="72" t="s">
        <v>556</v>
      </c>
      <c r="AV23" s="72" t="s">
        <v>557</v>
      </c>
      <c r="AW23" s="84" t="s">
        <v>502</v>
      </c>
      <c r="AX23" s="88" t="str">
        <f>IF(AH23=BN23,".",'数据整理、分块'!B22)</f>
        <v>.</v>
      </c>
      <c r="AY23" s="71" t="str">
        <f>IF(AI23=BO23,".",'数据整理、分块'!C22)</f>
        <v>.</v>
      </c>
      <c r="AZ23" s="71" t="str">
        <f>IF(AJ23=BP23,".",'数据整理、分块'!D22)</f>
        <v>.</v>
      </c>
      <c r="BA23" s="71" t="str">
        <f>IF(AK23=BQ23,".",'数据整理、分块'!E22)</f>
        <v>.</v>
      </c>
      <c r="BB23" s="71" t="str">
        <f>IF(AL23=BR23,".",'数据整理、分块'!F22)</f>
        <v>.</v>
      </c>
      <c r="BC23" s="71" t="str">
        <f>IF(AM23=BS23,".",'数据整理、分块'!G22)</f>
        <v>.</v>
      </c>
      <c r="BD23" s="71" t="str">
        <f>IF(AN23=BT23,".",'数据整理、分块'!H22)</f>
        <v>.</v>
      </c>
      <c r="BE23" s="71" t="str">
        <f>IF(AO23=BU23,".",'数据整理、分块'!I22)</f>
        <v>.</v>
      </c>
      <c r="BF23" s="71" t="str">
        <f>IF(AP23=BV23,".",'数据整理、分块'!J22)</f>
        <v>.</v>
      </c>
      <c r="BG23" s="71" t="str">
        <f>IF(AQ23=BW23,".",'数据整理、分块'!K22)</f>
        <v>.</v>
      </c>
      <c r="BH23" s="71" t="str">
        <f>IF(AR23=BX23,".",'数据整理、分块'!L22)</f>
        <v>.</v>
      </c>
      <c r="BI23" s="71" t="str">
        <f>IF(AS23=BY23,".",'数据整理、分块'!M22)</f>
        <v>.</v>
      </c>
      <c r="BJ23" s="71" t="str">
        <f>IF(AT23=BZ23,".",'数据整理、分块'!N22)</f>
        <v>.</v>
      </c>
      <c r="BK23" s="71" t="str">
        <f>IF(AU23=CA23,".",'数据整理、分块'!O22)</f>
        <v>.</v>
      </c>
      <c r="BL23" s="71" t="str">
        <f>IF(AV23=CB23,".",'数据整理、分块'!P22)</f>
        <v>.</v>
      </c>
      <c r="BM23" s="89" t="str">
        <f>IF(AW23=CC23,".",'数据整理、分块'!Q22)</f>
        <v>.</v>
      </c>
      <c r="BN23" s="86" t="s">
        <v>553</v>
      </c>
      <c r="BO23" s="73" t="s">
        <v>554</v>
      </c>
      <c r="BP23" s="73" t="s">
        <v>422</v>
      </c>
      <c r="BQ23" s="73" t="s">
        <v>403</v>
      </c>
      <c r="BR23" s="73" t="s">
        <v>371</v>
      </c>
      <c r="BS23" s="73" t="s">
        <v>426</v>
      </c>
      <c r="BT23" s="73" t="s">
        <v>540</v>
      </c>
      <c r="BU23" s="73" t="s">
        <v>533</v>
      </c>
      <c r="BV23" s="73" t="s">
        <v>450</v>
      </c>
      <c r="BW23" s="73" t="s">
        <v>555</v>
      </c>
      <c r="BX23" s="73" t="s">
        <v>526</v>
      </c>
      <c r="BY23" s="73" t="s">
        <v>425</v>
      </c>
      <c r="BZ23" s="73" t="s">
        <v>478</v>
      </c>
      <c r="CA23" s="73" t="s">
        <v>556</v>
      </c>
      <c r="CB23" s="73" t="s">
        <v>557</v>
      </c>
      <c r="CC23" s="78" t="s">
        <v>502</v>
      </c>
    </row>
    <row r="24" spans="1:81" ht="24" customHeight="1" x14ac:dyDescent="0.2">
      <c r="A24" s="99" t="s">
        <v>710</v>
      </c>
      <c r="B24" s="96" t="s">
        <v>559</v>
      </c>
      <c r="C24" s="70" t="s">
        <v>460</v>
      </c>
      <c r="D24" s="70" t="s">
        <v>393</v>
      </c>
      <c r="E24" s="70" t="s">
        <v>518</v>
      </c>
      <c r="F24" s="70" t="s">
        <v>509</v>
      </c>
      <c r="G24" s="70" t="s">
        <v>461</v>
      </c>
      <c r="H24" s="70" t="s">
        <v>560</v>
      </c>
      <c r="I24" s="70" t="s">
        <v>414</v>
      </c>
      <c r="J24" s="70" t="s">
        <v>442</v>
      </c>
      <c r="K24" s="70" t="s">
        <v>561</v>
      </c>
      <c r="L24" s="70" t="s">
        <v>562</v>
      </c>
      <c r="M24" s="70" t="s">
        <v>563</v>
      </c>
      <c r="N24" s="70" t="s">
        <v>564</v>
      </c>
      <c r="O24" s="70" t="s">
        <v>481</v>
      </c>
      <c r="P24" s="70" t="s">
        <v>565</v>
      </c>
      <c r="Q24" s="92" t="s">
        <v>456</v>
      </c>
      <c r="R24" s="88" t="str">
        <f>IF(B24=AH24,".",'数据整理、分块'!B23)</f>
        <v>.</v>
      </c>
      <c r="S24" s="71" t="str">
        <f>IF(C24=AI24,".",'数据整理、分块'!C23)</f>
        <v>.</v>
      </c>
      <c r="T24" s="71" t="str">
        <f>IF(D24=AJ24,".",'数据整理、分块'!D23)</f>
        <v>.</v>
      </c>
      <c r="U24" s="71" t="str">
        <f>IF(E24=AK24,".",'数据整理、分块'!E23)</f>
        <v>.</v>
      </c>
      <c r="V24" s="71" t="str">
        <f>IF(F24=AL24,".",'数据整理、分块'!F23)</f>
        <v>.</v>
      </c>
      <c r="W24" s="71" t="str">
        <f>IF(G24=AM24,".",'数据整理、分块'!G23)</f>
        <v>.</v>
      </c>
      <c r="X24" s="71" t="str">
        <f>IF(H24=AN24,".",'数据整理、分块'!H23)</f>
        <v>.</v>
      </c>
      <c r="Y24" s="71" t="str">
        <f>IF(I24=AO24,".",'数据整理、分块'!I23)</f>
        <v>.</v>
      </c>
      <c r="Z24" s="71" t="str">
        <f>IF(J24=AP24,".",'数据整理、分块'!J23)</f>
        <v>.</v>
      </c>
      <c r="AA24" s="71" t="str">
        <f>IF(K24=AQ24,".",'数据整理、分块'!K23)</f>
        <v>.</v>
      </c>
      <c r="AB24" s="71" t="str">
        <f>IF(L24=AR24,".",'数据整理、分块'!L23)</f>
        <v>.</v>
      </c>
      <c r="AC24" s="71" t="str">
        <f>IF(M24=AS24,".",'数据整理、分块'!M23)</f>
        <v>.</v>
      </c>
      <c r="AD24" s="71" t="str">
        <f>IF(N24=AT24,".",'数据整理、分块'!N23)</f>
        <v>.</v>
      </c>
      <c r="AE24" s="71" t="str">
        <f>IF(O24=AU24,".",'数据整理、分块'!O23)</f>
        <v>.</v>
      </c>
      <c r="AF24" s="71" t="str">
        <f>IF(P24=AV24,".",'数据整理、分块'!P23)</f>
        <v>.</v>
      </c>
      <c r="AG24" s="89" t="str">
        <f>IF(Q24=AW24,".",'数据整理、分块'!Q23)</f>
        <v>.</v>
      </c>
      <c r="AH24" s="94" t="s">
        <v>559</v>
      </c>
      <c r="AI24" s="72" t="s">
        <v>460</v>
      </c>
      <c r="AJ24" s="72" t="s">
        <v>393</v>
      </c>
      <c r="AK24" s="72" t="s">
        <v>518</v>
      </c>
      <c r="AL24" s="72" t="s">
        <v>509</v>
      </c>
      <c r="AM24" s="72" t="s">
        <v>461</v>
      </c>
      <c r="AN24" s="72" t="s">
        <v>560</v>
      </c>
      <c r="AO24" s="72" t="s">
        <v>414</v>
      </c>
      <c r="AP24" s="72" t="s">
        <v>442</v>
      </c>
      <c r="AQ24" s="72" t="s">
        <v>561</v>
      </c>
      <c r="AR24" s="72" t="s">
        <v>562</v>
      </c>
      <c r="AS24" s="72" t="s">
        <v>563</v>
      </c>
      <c r="AT24" s="72" t="s">
        <v>564</v>
      </c>
      <c r="AU24" s="72" t="s">
        <v>481</v>
      </c>
      <c r="AV24" s="72" t="s">
        <v>565</v>
      </c>
      <c r="AW24" s="84" t="s">
        <v>456</v>
      </c>
      <c r="AX24" s="88" t="str">
        <f>IF(AH24=BN24,".",'数据整理、分块'!B23)</f>
        <v>.</v>
      </c>
      <c r="AY24" s="71" t="str">
        <f>IF(AI24=BO24,".",'数据整理、分块'!C23)</f>
        <v>.</v>
      </c>
      <c r="AZ24" s="71" t="str">
        <f>IF(AJ24=BP24,".",'数据整理、分块'!D23)</f>
        <v>.</v>
      </c>
      <c r="BA24" s="71" t="str">
        <f>IF(AK24=BQ24,".",'数据整理、分块'!E23)</f>
        <v>.</v>
      </c>
      <c r="BB24" s="71" t="str">
        <f>IF(AL24=BR24,".",'数据整理、分块'!F23)</f>
        <v>.</v>
      </c>
      <c r="BC24" s="71" t="str">
        <f>IF(AM24=BS24,".",'数据整理、分块'!G23)</f>
        <v>.</v>
      </c>
      <c r="BD24" s="71" t="str">
        <f>IF(AN24=BT24,".",'数据整理、分块'!H23)</f>
        <v>.</v>
      </c>
      <c r="BE24" s="71" t="str">
        <f>IF(AO24=BU24,".",'数据整理、分块'!I23)</f>
        <v>.</v>
      </c>
      <c r="BF24" s="71" t="str">
        <f>IF(AP24=BV24,".",'数据整理、分块'!J23)</f>
        <v>.</v>
      </c>
      <c r="BG24" s="71" t="str">
        <f>IF(AQ24=BW24,".",'数据整理、分块'!K23)</f>
        <v>.</v>
      </c>
      <c r="BH24" s="71" t="str">
        <f>IF(AR24=BX24,".",'数据整理、分块'!L23)</f>
        <v>.</v>
      </c>
      <c r="BI24" s="71" t="str">
        <f>IF(AS24=BY24,".",'数据整理、分块'!M23)</f>
        <v>.</v>
      </c>
      <c r="BJ24" s="71" t="str">
        <f>IF(AT24=BZ24,".",'数据整理、分块'!N23)</f>
        <v>.</v>
      </c>
      <c r="BK24" s="71" t="str">
        <f>IF(AU24=CA24,".",'数据整理、分块'!O23)</f>
        <v>.</v>
      </c>
      <c r="BL24" s="71" t="str">
        <f>IF(AV24=CB24,".",'数据整理、分块'!P23)</f>
        <v>.</v>
      </c>
      <c r="BM24" s="89" t="str">
        <f>IF(AW24=CC24,".",'数据整理、分块'!Q23)</f>
        <v>.</v>
      </c>
      <c r="BN24" s="86" t="s">
        <v>559</v>
      </c>
      <c r="BO24" s="73" t="s">
        <v>460</v>
      </c>
      <c r="BP24" s="73" t="s">
        <v>393</v>
      </c>
      <c r="BQ24" s="73" t="s">
        <v>518</v>
      </c>
      <c r="BR24" s="73" t="s">
        <v>509</v>
      </c>
      <c r="BS24" s="73" t="s">
        <v>461</v>
      </c>
      <c r="BT24" s="73" t="s">
        <v>560</v>
      </c>
      <c r="BU24" s="73" t="s">
        <v>414</v>
      </c>
      <c r="BV24" s="73" t="s">
        <v>442</v>
      </c>
      <c r="BW24" s="73" t="s">
        <v>561</v>
      </c>
      <c r="BX24" s="73" t="s">
        <v>562</v>
      </c>
      <c r="BY24" s="73" t="s">
        <v>563</v>
      </c>
      <c r="BZ24" s="73" t="s">
        <v>564</v>
      </c>
      <c r="CA24" s="73" t="s">
        <v>481</v>
      </c>
      <c r="CB24" s="73" t="s">
        <v>565</v>
      </c>
      <c r="CC24" s="78" t="s">
        <v>456</v>
      </c>
    </row>
    <row r="25" spans="1:81" ht="24" customHeight="1" x14ac:dyDescent="0.2">
      <c r="A25" s="99" t="s">
        <v>711</v>
      </c>
      <c r="B25" s="96" t="s">
        <v>510</v>
      </c>
      <c r="C25" s="70" t="s">
        <v>567</v>
      </c>
      <c r="D25" s="70" t="s">
        <v>568</v>
      </c>
      <c r="E25" s="70" t="s">
        <v>521</v>
      </c>
      <c r="F25" s="70" t="s">
        <v>569</v>
      </c>
      <c r="G25" s="70" t="s">
        <v>443</v>
      </c>
      <c r="H25" s="70" t="s">
        <v>457</v>
      </c>
      <c r="I25" s="70" t="s">
        <v>500</v>
      </c>
      <c r="J25" s="70" t="s">
        <v>391</v>
      </c>
      <c r="K25" s="70" t="s">
        <v>473</v>
      </c>
      <c r="L25" s="70" t="s">
        <v>374</v>
      </c>
      <c r="M25" s="70" t="s">
        <v>570</v>
      </c>
      <c r="N25" s="70" t="s">
        <v>518</v>
      </c>
      <c r="O25" s="70" t="s">
        <v>567</v>
      </c>
      <c r="P25" s="70" t="s">
        <v>429</v>
      </c>
      <c r="Q25" s="92" t="s">
        <v>571</v>
      </c>
      <c r="R25" s="88" t="str">
        <f>IF(B25=AH25,".",'数据整理、分块'!B24)</f>
        <v>.</v>
      </c>
      <c r="S25" s="71" t="str">
        <f>IF(C25=AI25,".",'数据整理、分块'!C24)</f>
        <v>.</v>
      </c>
      <c r="T25" s="71" t="str">
        <f>IF(D25=AJ25,".",'数据整理、分块'!D24)</f>
        <v>.</v>
      </c>
      <c r="U25" s="71" t="str">
        <f>IF(E25=AK25,".",'数据整理、分块'!E24)</f>
        <v>.</v>
      </c>
      <c r="V25" s="71" t="str">
        <f>IF(F25=AL25,".",'数据整理、分块'!F24)</f>
        <v>.</v>
      </c>
      <c r="W25" s="71" t="str">
        <f>IF(G25=AM25,".",'数据整理、分块'!G24)</f>
        <v>.</v>
      </c>
      <c r="X25" s="71" t="str">
        <f>IF(H25=AN25,".",'数据整理、分块'!H24)</f>
        <v>.</v>
      </c>
      <c r="Y25" s="71" t="str">
        <f>IF(I25=AO25,".",'数据整理、分块'!I24)</f>
        <v>.</v>
      </c>
      <c r="Z25" s="71" t="str">
        <f>IF(J25=AP25,".",'数据整理、分块'!J24)</f>
        <v>.</v>
      </c>
      <c r="AA25" s="71" t="str">
        <f>IF(K25=AQ25,".",'数据整理、分块'!K24)</f>
        <v>.</v>
      </c>
      <c r="AB25" s="71" t="str">
        <f>IF(L25=AR25,".",'数据整理、分块'!L24)</f>
        <v>.</v>
      </c>
      <c r="AC25" s="71" t="str">
        <f>IF(M25=AS25,".",'数据整理、分块'!M24)</f>
        <v>.</v>
      </c>
      <c r="AD25" s="71" t="str">
        <f>IF(N25=AT25,".",'数据整理、分块'!N24)</f>
        <v>.</v>
      </c>
      <c r="AE25" s="71" t="str">
        <f>IF(O25=AU25,".",'数据整理、分块'!O24)</f>
        <v>.</v>
      </c>
      <c r="AF25" s="71" t="str">
        <f>IF(P25=AV25,".",'数据整理、分块'!P24)</f>
        <v>.</v>
      </c>
      <c r="AG25" s="89" t="str">
        <f>IF(Q25=AW25,".",'数据整理、分块'!Q24)</f>
        <v>.</v>
      </c>
      <c r="AH25" s="94" t="s">
        <v>510</v>
      </c>
      <c r="AI25" s="72" t="s">
        <v>567</v>
      </c>
      <c r="AJ25" s="72" t="s">
        <v>568</v>
      </c>
      <c r="AK25" s="72" t="s">
        <v>521</v>
      </c>
      <c r="AL25" s="72" t="s">
        <v>569</v>
      </c>
      <c r="AM25" s="72" t="s">
        <v>443</v>
      </c>
      <c r="AN25" s="72" t="s">
        <v>457</v>
      </c>
      <c r="AO25" s="72" t="s">
        <v>500</v>
      </c>
      <c r="AP25" s="72" t="s">
        <v>391</v>
      </c>
      <c r="AQ25" s="72" t="s">
        <v>473</v>
      </c>
      <c r="AR25" s="72" t="s">
        <v>374</v>
      </c>
      <c r="AS25" s="72" t="s">
        <v>570</v>
      </c>
      <c r="AT25" s="72" t="s">
        <v>518</v>
      </c>
      <c r="AU25" s="72" t="s">
        <v>567</v>
      </c>
      <c r="AV25" s="72" t="s">
        <v>429</v>
      </c>
      <c r="AW25" s="84" t="s">
        <v>571</v>
      </c>
      <c r="AX25" s="88" t="str">
        <f>IF(AH25=BN25,".",'数据整理、分块'!B24)</f>
        <v>.</v>
      </c>
      <c r="AY25" s="71" t="str">
        <f>IF(AI25=BO25,".",'数据整理、分块'!C24)</f>
        <v>.</v>
      </c>
      <c r="AZ25" s="71" t="str">
        <f>IF(AJ25=BP25,".",'数据整理、分块'!D24)</f>
        <v>.</v>
      </c>
      <c r="BA25" s="71" t="str">
        <f>IF(AK25=BQ25,".",'数据整理、分块'!E24)</f>
        <v>.</v>
      </c>
      <c r="BB25" s="71" t="str">
        <f>IF(AL25=BR25,".",'数据整理、分块'!F24)</f>
        <v>.</v>
      </c>
      <c r="BC25" s="71" t="str">
        <f>IF(AM25=BS25,".",'数据整理、分块'!G24)</f>
        <v>.</v>
      </c>
      <c r="BD25" s="71" t="str">
        <f>IF(AN25=BT25,".",'数据整理、分块'!H24)</f>
        <v>.</v>
      </c>
      <c r="BE25" s="71" t="str">
        <f>IF(AO25=BU25,".",'数据整理、分块'!I24)</f>
        <v>.</v>
      </c>
      <c r="BF25" s="71" t="str">
        <f>IF(AP25=BV25,".",'数据整理、分块'!J24)</f>
        <v>.</v>
      </c>
      <c r="BG25" s="71" t="str">
        <f>IF(AQ25=BW25,".",'数据整理、分块'!K24)</f>
        <v>.</v>
      </c>
      <c r="BH25" s="71" t="str">
        <f>IF(AR25=BX25,".",'数据整理、分块'!L24)</f>
        <v>.</v>
      </c>
      <c r="BI25" s="71" t="str">
        <f>IF(AS25=BY25,".",'数据整理、分块'!M24)</f>
        <v>.</v>
      </c>
      <c r="BJ25" s="71" t="str">
        <f>IF(AT25=BZ25,".",'数据整理、分块'!N24)</f>
        <v>.</v>
      </c>
      <c r="BK25" s="71" t="str">
        <f>IF(AU25=CA25,".",'数据整理、分块'!O24)</f>
        <v>.</v>
      </c>
      <c r="BL25" s="71" t="str">
        <f>IF(AV25=CB25,".",'数据整理、分块'!P24)</f>
        <v>.</v>
      </c>
      <c r="BM25" s="89" t="str">
        <f>IF(AW25=CC25,".",'数据整理、分块'!Q24)</f>
        <v>.</v>
      </c>
      <c r="BN25" s="86" t="s">
        <v>510</v>
      </c>
      <c r="BO25" s="73" t="s">
        <v>567</v>
      </c>
      <c r="BP25" s="73" t="s">
        <v>568</v>
      </c>
      <c r="BQ25" s="73" t="s">
        <v>521</v>
      </c>
      <c r="BR25" s="73" t="s">
        <v>569</v>
      </c>
      <c r="BS25" s="73" t="s">
        <v>443</v>
      </c>
      <c r="BT25" s="73" t="s">
        <v>457</v>
      </c>
      <c r="BU25" s="73" t="s">
        <v>500</v>
      </c>
      <c r="BV25" s="73" t="s">
        <v>391</v>
      </c>
      <c r="BW25" s="73" t="s">
        <v>473</v>
      </c>
      <c r="BX25" s="73" t="s">
        <v>374</v>
      </c>
      <c r="BY25" s="73" t="s">
        <v>570</v>
      </c>
      <c r="BZ25" s="73" t="s">
        <v>518</v>
      </c>
      <c r="CA25" s="73" t="s">
        <v>567</v>
      </c>
      <c r="CB25" s="73" t="s">
        <v>429</v>
      </c>
      <c r="CC25" s="78" t="s">
        <v>571</v>
      </c>
    </row>
    <row r="26" spans="1:81" ht="24" customHeight="1" x14ac:dyDescent="0.2">
      <c r="A26" s="99" t="s">
        <v>712</v>
      </c>
      <c r="B26" s="96" t="s">
        <v>482</v>
      </c>
      <c r="C26" s="70" t="s">
        <v>377</v>
      </c>
      <c r="D26" s="70" t="s">
        <v>573</v>
      </c>
      <c r="E26" s="70" t="s">
        <v>477</v>
      </c>
      <c r="F26" s="70" t="s">
        <v>524</v>
      </c>
      <c r="G26" s="70" t="s">
        <v>454</v>
      </c>
      <c r="H26" s="70" t="s">
        <v>482</v>
      </c>
      <c r="I26" s="70" t="s">
        <v>574</v>
      </c>
      <c r="J26" s="70" t="s">
        <v>575</v>
      </c>
      <c r="K26" s="70" t="s">
        <v>358</v>
      </c>
      <c r="L26" s="70" t="s">
        <v>369</v>
      </c>
      <c r="M26" s="70" t="s">
        <v>489</v>
      </c>
      <c r="N26" s="70" t="s">
        <v>496</v>
      </c>
      <c r="O26" s="70" t="s">
        <v>390</v>
      </c>
      <c r="P26" s="70" t="s">
        <v>373</v>
      </c>
      <c r="Q26" s="92" t="s">
        <v>576</v>
      </c>
      <c r="R26" s="88" t="str">
        <f>IF(B26=AH26,".",'数据整理、分块'!B25)</f>
        <v>.</v>
      </c>
      <c r="S26" s="71" t="str">
        <f>IF(C26=AI26,".",'数据整理、分块'!C25)</f>
        <v>.</v>
      </c>
      <c r="T26" s="71" t="str">
        <f>IF(D26=AJ26,".",'数据整理、分块'!D25)</f>
        <v>.</v>
      </c>
      <c r="U26" s="71" t="str">
        <f>IF(E26=AK26,".",'数据整理、分块'!E25)</f>
        <v>.</v>
      </c>
      <c r="V26" s="71" t="str">
        <f>IF(F26=AL26,".",'数据整理、分块'!F25)</f>
        <v>.</v>
      </c>
      <c r="W26" s="71" t="str">
        <f>IF(G26=AM26,".",'数据整理、分块'!G25)</f>
        <v>.</v>
      </c>
      <c r="X26" s="71" t="str">
        <f>IF(H26=AN26,".",'数据整理、分块'!H25)</f>
        <v>.</v>
      </c>
      <c r="Y26" s="71" t="str">
        <f>IF(I26=AO26,".",'数据整理、分块'!I25)</f>
        <v>.</v>
      </c>
      <c r="Z26" s="71" t="str">
        <f>IF(J26=AP26,".",'数据整理、分块'!J25)</f>
        <v>.</v>
      </c>
      <c r="AA26" s="71" t="str">
        <f>IF(K26=AQ26,".",'数据整理、分块'!K25)</f>
        <v>.</v>
      </c>
      <c r="AB26" s="71" t="str">
        <f>IF(L26=AR26,".",'数据整理、分块'!L25)</f>
        <v>.</v>
      </c>
      <c r="AC26" s="71" t="str">
        <f>IF(M26=AS26,".",'数据整理、分块'!M25)</f>
        <v>.</v>
      </c>
      <c r="AD26" s="71" t="str">
        <f>IF(N26=AT26,".",'数据整理、分块'!N25)</f>
        <v>.</v>
      </c>
      <c r="AE26" s="71" t="str">
        <f>IF(O26=AU26,".",'数据整理、分块'!O25)</f>
        <v>.</v>
      </c>
      <c r="AF26" s="71" t="str">
        <f>IF(P26=AV26,".",'数据整理、分块'!P25)</f>
        <v>.</v>
      </c>
      <c r="AG26" s="89" t="str">
        <f>IF(Q26=AW26,".",'数据整理、分块'!Q25)</f>
        <v>.</v>
      </c>
      <c r="AH26" s="94" t="s">
        <v>482</v>
      </c>
      <c r="AI26" s="72" t="s">
        <v>377</v>
      </c>
      <c r="AJ26" s="72" t="s">
        <v>573</v>
      </c>
      <c r="AK26" s="72" t="s">
        <v>477</v>
      </c>
      <c r="AL26" s="72" t="s">
        <v>524</v>
      </c>
      <c r="AM26" s="72" t="s">
        <v>454</v>
      </c>
      <c r="AN26" s="72" t="s">
        <v>482</v>
      </c>
      <c r="AO26" s="72" t="s">
        <v>574</v>
      </c>
      <c r="AP26" s="72" t="s">
        <v>575</v>
      </c>
      <c r="AQ26" s="72" t="s">
        <v>358</v>
      </c>
      <c r="AR26" s="72" t="s">
        <v>369</v>
      </c>
      <c r="AS26" s="72" t="s">
        <v>489</v>
      </c>
      <c r="AT26" s="72" t="s">
        <v>496</v>
      </c>
      <c r="AU26" s="72" t="s">
        <v>390</v>
      </c>
      <c r="AV26" s="72" t="s">
        <v>373</v>
      </c>
      <c r="AW26" s="84" t="s">
        <v>576</v>
      </c>
      <c r="AX26" s="88" t="str">
        <f>IF(AH26=BN26,".",'数据整理、分块'!B25)</f>
        <v>.</v>
      </c>
      <c r="AY26" s="71" t="str">
        <f>IF(AI26=BO26,".",'数据整理、分块'!C25)</f>
        <v>.</v>
      </c>
      <c r="AZ26" s="71" t="str">
        <f>IF(AJ26=BP26,".",'数据整理、分块'!D25)</f>
        <v>.</v>
      </c>
      <c r="BA26" s="71" t="str">
        <f>IF(AK26=BQ26,".",'数据整理、分块'!E25)</f>
        <v>.</v>
      </c>
      <c r="BB26" s="71" t="str">
        <f>IF(AL26=BR26,".",'数据整理、分块'!F25)</f>
        <v>.</v>
      </c>
      <c r="BC26" s="71" t="str">
        <f>IF(AM26=BS26,".",'数据整理、分块'!G25)</f>
        <v>.</v>
      </c>
      <c r="BD26" s="71" t="str">
        <f>IF(AN26=BT26,".",'数据整理、分块'!H25)</f>
        <v>.</v>
      </c>
      <c r="BE26" s="71" t="str">
        <f>IF(AO26=BU26,".",'数据整理、分块'!I25)</f>
        <v>.</v>
      </c>
      <c r="BF26" s="71" t="str">
        <f>IF(AP26=BV26,".",'数据整理、分块'!J25)</f>
        <v>.</v>
      </c>
      <c r="BG26" s="71" t="str">
        <f>IF(AQ26=BW26,".",'数据整理、分块'!K25)</f>
        <v>.</v>
      </c>
      <c r="BH26" s="71" t="str">
        <f>IF(AR26=BX26,".",'数据整理、分块'!L25)</f>
        <v>.</v>
      </c>
      <c r="BI26" s="71" t="str">
        <f>IF(AS26=BY26,".",'数据整理、分块'!M25)</f>
        <v>.</v>
      </c>
      <c r="BJ26" s="71" t="str">
        <f>IF(AT26=BZ26,".",'数据整理、分块'!N25)</f>
        <v>.</v>
      </c>
      <c r="BK26" s="71" t="str">
        <f>IF(AU26=CA26,".",'数据整理、分块'!O25)</f>
        <v>.</v>
      </c>
      <c r="BL26" s="71" t="str">
        <f>IF(AV26=CB26,".",'数据整理、分块'!P25)</f>
        <v>.</v>
      </c>
      <c r="BM26" s="89" t="str">
        <f>IF(AW26=CC26,".",'数据整理、分块'!Q25)</f>
        <v>.</v>
      </c>
      <c r="BN26" s="86" t="s">
        <v>482</v>
      </c>
      <c r="BO26" s="73" t="s">
        <v>377</v>
      </c>
      <c r="BP26" s="73" t="s">
        <v>573</v>
      </c>
      <c r="BQ26" s="73" t="s">
        <v>477</v>
      </c>
      <c r="BR26" s="73" t="s">
        <v>524</v>
      </c>
      <c r="BS26" s="73" t="s">
        <v>454</v>
      </c>
      <c r="BT26" s="73" t="s">
        <v>482</v>
      </c>
      <c r="BU26" s="73" t="s">
        <v>574</v>
      </c>
      <c r="BV26" s="73" t="s">
        <v>575</v>
      </c>
      <c r="BW26" s="73" t="s">
        <v>358</v>
      </c>
      <c r="BX26" s="73" t="s">
        <v>369</v>
      </c>
      <c r="BY26" s="73" t="s">
        <v>489</v>
      </c>
      <c r="BZ26" s="73" t="s">
        <v>496</v>
      </c>
      <c r="CA26" s="73" t="s">
        <v>390</v>
      </c>
      <c r="CB26" s="73" t="s">
        <v>373</v>
      </c>
      <c r="CC26" s="78" t="s">
        <v>576</v>
      </c>
    </row>
    <row r="27" spans="1:81" ht="24" customHeight="1" x14ac:dyDescent="0.2">
      <c r="A27" s="99" t="s">
        <v>713</v>
      </c>
      <c r="B27" s="96" t="s">
        <v>578</v>
      </c>
      <c r="C27" s="70" t="s">
        <v>373</v>
      </c>
      <c r="D27" s="70" t="s">
        <v>360</v>
      </c>
      <c r="E27" s="70" t="s">
        <v>557</v>
      </c>
      <c r="F27" s="70" t="s">
        <v>465</v>
      </c>
      <c r="G27" s="70" t="s">
        <v>551</v>
      </c>
      <c r="H27" s="70" t="s">
        <v>573</v>
      </c>
      <c r="I27" s="70" t="s">
        <v>423</v>
      </c>
      <c r="J27" s="70" t="s">
        <v>394</v>
      </c>
      <c r="K27" s="70" t="s">
        <v>476</v>
      </c>
      <c r="L27" s="70" t="s">
        <v>579</v>
      </c>
      <c r="M27" s="70" t="s">
        <v>533</v>
      </c>
      <c r="N27" s="70" t="s">
        <v>500</v>
      </c>
      <c r="O27" s="70" t="s">
        <v>494</v>
      </c>
      <c r="P27" s="70" t="s">
        <v>580</v>
      </c>
      <c r="Q27" s="92" t="s">
        <v>480</v>
      </c>
      <c r="R27" s="88" t="str">
        <f>IF(B27=AH27,".",'数据整理、分块'!B26)</f>
        <v>.</v>
      </c>
      <c r="S27" s="71" t="str">
        <f>IF(C27=AI27,".",'数据整理、分块'!C26)</f>
        <v>.</v>
      </c>
      <c r="T27" s="71" t="str">
        <f>IF(D27=AJ27,".",'数据整理、分块'!D26)</f>
        <v>.</v>
      </c>
      <c r="U27" s="71" t="str">
        <f>IF(E27=AK27,".",'数据整理、分块'!E26)</f>
        <v>.</v>
      </c>
      <c r="V27" s="71" t="str">
        <f>IF(F27=AL27,".",'数据整理、分块'!F26)</f>
        <v>.</v>
      </c>
      <c r="W27" s="71" t="str">
        <f>IF(G27=AM27,".",'数据整理、分块'!G26)</f>
        <v>.</v>
      </c>
      <c r="X27" s="71" t="str">
        <f>IF(H27=AN27,".",'数据整理、分块'!H26)</f>
        <v>.</v>
      </c>
      <c r="Y27" s="71" t="str">
        <f>IF(I27=AO27,".",'数据整理、分块'!I26)</f>
        <v>.</v>
      </c>
      <c r="Z27" s="71" t="str">
        <f>IF(J27=AP27,".",'数据整理、分块'!J26)</f>
        <v>.</v>
      </c>
      <c r="AA27" s="71" t="str">
        <f>IF(K27=AQ27,".",'数据整理、分块'!K26)</f>
        <v>.</v>
      </c>
      <c r="AB27" s="71" t="str">
        <f>IF(L27=AR27,".",'数据整理、分块'!L26)</f>
        <v>.</v>
      </c>
      <c r="AC27" s="71" t="str">
        <f>IF(M27=AS27,".",'数据整理、分块'!M26)</f>
        <v>.</v>
      </c>
      <c r="AD27" s="71" t="str">
        <f>IF(N27=AT27,".",'数据整理、分块'!N26)</f>
        <v>.</v>
      </c>
      <c r="AE27" s="71" t="str">
        <f>IF(O27=AU27,".",'数据整理、分块'!O26)</f>
        <v>.</v>
      </c>
      <c r="AF27" s="71" t="str">
        <f>IF(P27=AV27,".",'数据整理、分块'!P26)</f>
        <v>.</v>
      </c>
      <c r="AG27" s="89" t="str">
        <f>IF(Q27=AW27,".",'数据整理、分块'!Q26)</f>
        <v>.</v>
      </c>
      <c r="AH27" s="94" t="s">
        <v>578</v>
      </c>
      <c r="AI27" s="72" t="s">
        <v>373</v>
      </c>
      <c r="AJ27" s="72" t="s">
        <v>360</v>
      </c>
      <c r="AK27" s="72" t="s">
        <v>557</v>
      </c>
      <c r="AL27" s="72" t="s">
        <v>465</v>
      </c>
      <c r="AM27" s="72" t="s">
        <v>551</v>
      </c>
      <c r="AN27" s="72" t="s">
        <v>573</v>
      </c>
      <c r="AO27" s="72" t="s">
        <v>423</v>
      </c>
      <c r="AP27" s="72" t="s">
        <v>394</v>
      </c>
      <c r="AQ27" s="72" t="s">
        <v>476</v>
      </c>
      <c r="AR27" s="72" t="s">
        <v>579</v>
      </c>
      <c r="AS27" s="72" t="s">
        <v>533</v>
      </c>
      <c r="AT27" s="72" t="s">
        <v>500</v>
      </c>
      <c r="AU27" s="72" t="s">
        <v>494</v>
      </c>
      <c r="AV27" s="72" t="s">
        <v>580</v>
      </c>
      <c r="AW27" s="84" t="s">
        <v>480</v>
      </c>
      <c r="AX27" s="88" t="str">
        <f>IF(AH27=BN27,".",'数据整理、分块'!B26)</f>
        <v>.</v>
      </c>
      <c r="AY27" s="71" t="str">
        <f>IF(AI27=BO27,".",'数据整理、分块'!C26)</f>
        <v>.</v>
      </c>
      <c r="AZ27" s="71" t="str">
        <f>IF(AJ27=BP27,".",'数据整理、分块'!D26)</f>
        <v>.</v>
      </c>
      <c r="BA27" s="71" t="str">
        <f>IF(AK27=BQ27,".",'数据整理、分块'!E26)</f>
        <v>.</v>
      </c>
      <c r="BB27" s="71" t="str">
        <f>IF(AL27=BR27,".",'数据整理、分块'!F26)</f>
        <v>.</v>
      </c>
      <c r="BC27" s="71" t="str">
        <f>IF(AM27=BS27,".",'数据整理、分块'!G26)</f>
        <v>.</v>
      </c>
      <c r="BD27" s="71" t="str">
        <f>IF(AN27=BT27,".",'数据整理、分块'!H26)</f>
        <v>.</v>
      </c>
      <c r="BE27" s="71" t="str">
        <f>IF(AO27=BU27,".",'数据整理、分块'!I26)</f>
        <v>.</v>
      </c>
      <c r="BF27" s="71" t="str">
        <f>IF(AP27=BV27,".",'数据整理、分块'!J26)</f>
        <v>.</v>
      </c>
      <c r="BG27" s="71" t="str">
        <f>IF(AQ27=BW27,".",'数据整理、分块'!K26)</f>
        <v>.</v>
      </c>
      <c r="BH27" s="71" t="str">
        <f>IF(AR27=BX27,".",'数据整理、分块'!L26)</f>
        <v>.</v>
      </c>
      <c r="BI27" s="71" t="str">
        <f>IF(AS27=BY27,".",'数据整理、分块'!M26)</f>
        <v>.</v>
      </c>
      <c r="BJ27" s="71" t="str">
        <f>IF(AT27=BZ27,".",'数据整理、分块'!N26)</f>
        <v>.</v>
      </c>
      <c r="BK27" s="71" t="str">
        <f>IF(AU27=CA27,".",'数据整理、分块'!O26)</f>
        <v>.</v>
      </c>
      <c r="BL27" s="71" t="str">
        <f>IF(AV27=CB27,".",'数据整理、分块'!P26)</f>
        <v>.</v>
      </c>
      <c r="BM27" s="89" t="str">
        <f>IF(AW27=CC27,".",'数据整理、分块'!Q26)</f>
        <v>.</v>
      </c>
      <c r="BN27" s="86" t="s">
        <v>578</v>
      </c>
      <c r="BO27" s="73" t="s">
        <v>373</v>
      </c>
      <c r="BP27" s="73" t="s">
        <v>360</v>
      </c>
      <c r="BQ27" s="73" t="s">
        <v>557</v>
      </c>
      <c r="BR27" s="73" t="s">
        <v>465</v>
      </c>
      <c r="BS27" s="73" t="s">
        <v>551</v>
      </c>
      <c r="BT27" s="73" t="s">
        <v>573</v>
      </c>
      <c r="BU27" s="73" t="s">
        <v>423</v>
      </c>
      <c r="BV27" s="73" t="s">
        <v>394</v>
      </c>
      <c r="BW27" s="73" t="s">
        <v>476</v>
      </c>
      <c r="BX27" s="73" t="s">
        <v>579</v>
      </c>
      <c r="BY27" s="73" t="s">
        <v>533</v>
      </c>
      <c r="BZ27" s="73" t="s">
        <v>500</v>
      </c>
      <c r="CA27" s="73" t="s">
        <v>494</v>
      </c>
      <c r="CB27" s="73" t="s">
        <v>580</v>
      </c>
      <c r="CC27" s="78" t="s">
        <v>480</v>
      </c>
    </row>
    <row r="28" spans="1:81" ht="24" customHeight="1" x14ac:dyDescent="0.2">
      <c r="A28" s="99" t="s">
        <v>714</v>
      </c>
      <c r="B28" s="96" t="s">
        <v>371</v>
      </c>
      <c r="C28" s="70" t="s">
        <v>358</v>
      </c>
      <c r="D28" s="70" t="s">
        <v>582</v>
      </c>
      <c r="E28" s="70" t="s">
        <v>442</v>
      </c>
      <c r="F28" s="70" t="s">
        <v>583</v>
      </c>
      <c r="G28" s="70" t="s">
        <v>584</v>
      </c>
      <c r="H28" s="70" t="s">
        <v>571</v>
      </c>
      <c r="I28" s="70" t="s">
        <v>355</v>
      </c>
      <c r="J28" s="70" t="s">
        <v>437</v>
      </c>
      <c r="K28" s="70" t="s">
        <v>371</v>
      </c>
      <c r="L28" s="70" t="s">
        <v>493</v>
      </c>
      <c r="M28" s="70" t="s">
        <v>407</v>
      </c>
      <c r="N28" s="70" t="s">
        <v>508</v>
      </c>
      <c r="O28" s="70" t="s">
        <v>424</v>
      </c>
      <c r="P28" s="70" t="s">
        <v>564</v>
      </c>
      <c r="Q28" s="92" t="s">
        <v>440</v>
      </c>
      <c r="R28" s="88" t="str">
        <f>IF(B28=AH28,".",'数据整理、分块'!B27)</f>
        <v>.</v>
      </c>
      <c r="S28" s="71" t="str">
        <f>IF(C28=AI28,".",'数据整理、分块'!C27)</f>
        <v>.</v>
      </c>
      <c r="T28" s="71" t="str">
        <f>IF(D28=AJ28,".",'数据整理、分块'!D27)</f>
        <v>.</v>
      </c>
      <c r="U28" s="71" t="str">
        <f>IF(E28=AK28,".",'数据整理、分块'!E27)</f>
        <v>.</v>
      </c>
      <c r="V28" s="71" t="str">
        <f>IF(F28=AL28,".",'数据整理、分块'!F27)</f>
        <v>.</v>
      </c>
      <c r="W28" s="71" t="str">
        <f>IF(G28=AM28,".",'数据整理、分块'!G27)</f>
        <v>.</v>
      </c>
      <c r="X28" s="71" t="str">
        <f>IF(H28=AN28,".",'数据整理、分块'!H27)</f>
        <v>.</v>
      </c>
      <c r="Y28" s="71" t="str">
        <f>IF(I28=AO28,".",'数据整理、分块'!I27)</f>
        <v>.</v>
      </c>
      <c r="Z28" s="71" t="str">
        <f>IF(J28=AP28,".",'数据整理、分块'!J27)</f>
        <v>.</v>
      </c>
      <c r="AA28" s="71" t="str">
        <f>IF(K28=AQ28,".",'数据整理、分块'!K27)</f>
        <v>.</v>
      </c>
      <c r="AB28" s="71" t="str">
        <f>IF(L28=AR28,".",'数据整理、分块'!L27)</f>
        <v>.</v>
      </c>
      <c r="AC28" s="71" t="str">
        <f>IF(M28=AS28,".",'数据整理、分块'!M27)</f>
        <v>.</v>
      </c>
      <c r="AD28" s="71" t="str">
        <f>IF(N28=AT28,".",'数据整理、分块'!N27)</f>
        <v>.</v>
      </c>
      <c r="AE28" s="71" t="str">
        <f>IF(O28=AU28,".",'数据整理、分块'!O27)</f>
        <v>.</v>
      </c>
      <c r="AF28" s="71" t="str">
        <f>IF(P28=AV28,".",'数据整理、分块'!P27)</f>
        <v>.</v>
      </c>
      <c r="AG28" s="89" t="str">
        <f>IF(Q28=AW28,".",'数据整理、分块'!Q27)</f>
        <v>.</v>
      </c>
      <c r="AH28" s="94" t="s">
        <v>371</v>
      </c>
      <c r="AI28" s="72" t="s">
        <v>358</v>
      </c>
      <c r="AJ28" s="72" t="s">
        <v>582</v>
      </c>
      <c r="AK28" s="72" t="s">
        <v>442</v>
      </c>
      <c r="AL28" s="72" t="s">
        <v>583</v>
      </c>
      <c r="AM28" s="72" t="s">
        <v>584</v>
      </c>
      <c r="AN28" s="72" t="s">
        <v>571</v>
      </c>
      <c r="AO28" s="72" t="s">
        <v>355</v>
      </c>
      <c r="AP28" s="72" t="s">
        <v>437</v>
      </c>
      <c r="AQ28" s="72" t="s">
        <v>371</v>
      </c>
      <c r="AR28" s="72" t="s">
        <v>493</v>
      </c>
      <c r="AS28" s="72" t="s">
        <v>407</v>
      </c>
      <c r="AT28" s="72" t="s">
        <v>508</v>
      </c>
      <c r="AU28" s="72" t="s">
        <v>424</v>
      </c>
      <c r="AV28" s="72" t="s">
        <v>564</v>
      </c>
      <c r="AW28" s="84" t="s">
        <v>440</v>
      </c>
      <c r="AX28" s="88" t="str">
        <f>IF(AH28=BN28,".",'数据整理、分块'!B27)</f>
        <v>.</v>
      </c>
      <c r="AY28" s="71" t="str">
        <f>IF(AI28=BO28,".",'数据整理、分块'!C27)</f>
        <v>.</v>
      </c>
      <c r="AZ28" s="71" t="str">
        <f>IF(AJ28=BP28,".",'数据整理、分块'!D27)</f>
        <v>.</v>
      </c>
      <c r="BA28" s="71" t="str">
        <f>IF(AK28=BQ28,".",'数据整理、分块'!E27)</f>
        <v>.</v>
      </c>
      <c r="BB28" s="71" t="str">
        <f>IF(AL28=BR28,".",'数据整理、分块'!F27)</f>
        <v>.</v>
      </c>
      <c r="BC28" s="71" t="str">
        <f>IF(AM28=BS28,".",'数据整理、分块'!G27)</f>
        <v>.</v>
      </c>
      <c r="BD28" s="71" t="str">
        <f>IF(AN28=BT28,".",'数据整理、分块'!H27)</f>
        <v>.</v>
      </c>
      <c r="BE28" s="71" t="str">
        <f>IF(AO28=BU28,".",'数据整理、分块'!I27)</f>
        <v>.</v>
      </c>
      <c r="BF28" s="71" t="str">
        <f>IF(AP28=BV28,".",'数据整理、分块'!J27)</f>
        <v>.</v>
      </c>
      <c r="BG28" s="71" t="str">
        <f>IF(AQ28=BW28,".",'数据整理、分块'!K27)</f>
        <v>.</v>
      </c>
      <c r="BH28" s="71" t="str">
        <f>IF(AR28=BX28,".",'数据整理、分块'!L27)</f>
        <v>.</v>
      </c>
      <c r="BI28" s="71" t="str">
        <f>IF(AS28=BY28,".",'数据整理、分块'!M27)</f>
        <v>.</v>
      </c>
      <c r="BJ28" s="71" t="str">
        <f>IF(AT28=BZ28,".",'数据整理、分块'!N27)</f>
        <v>.</v>
      </c>
      <c r="BK28" s="71" t="str">
        <f>IF(AU28=CA28,".",'数据整理、分块'!O27)</f>
        <v>.</v>
      </c>
      <c r="BL28" s="71" t="str">
        <f>IF(AV28=CB28,".",'数据整理、分块'!P27)</f>
        <v>.</v>
      </c>
      <c r="BM28" s="89" t="str">
        <f>IF(AW28=CC28,".",'数据整理、分块'!Q27)</f>
        <v>.</v>
      </c>
      <c r="BN28" s="86" t="s">
        <v>371</v>
      </c>
      <c r="BO28" s="73" t="s">
        <v>358</v>
      </c>
      <c r="BP28" s="73" t="s">
        <v>582</v>
      </c>
      <c r="BQ28" s="73" t="s">
        <v>442</v>
      </c>
      <c r="BR28" s="73" t="s">
        <v>583</v>
      </c>
      <c r="BS28" s="73" t="s">
        <v>584</v>
      </c>
      <c r="BT28" s="73" t="s">
        <v>571</v>
      </c>
      <c r="BU28" s="73" t="s">
        <v>355</v>
      </c>
      <c r="BV28" s="73" t="s">
        <v>437</v>
      </c>
      <c r="BW28" s="73" t="s">
        <v>371</v>
      </c>
      <c r="BX28" s="73" t="s">
        <v>493</v>
      </c>
      <c r="BY28" s="73" t="s">
        <v>407</v>
      </c>
      <c r="BZ28" s="73" t="s">
        <v>508</v>
      </c>
      <c r="CA28" s="73" t="s">
        <v>424</v>
      </c>
      <c r="CB28" s="73" t="s">
        <v>564</v>
      </c>
      <c r="CC28" s="78" t="s">
        <v>440</v>
      </c>
    </row>
    <row r="29" spans="1:81" ht="24" customHeight="1" x14ac:dyDescent="0.2">
      <c r="A29" s="99" t="s">
        <v>715</v>
      </c>
      <c r="B29" s="96" t="s">
        <v>560</v>
      </c>
      <c r="C29" s="70" t="s">
        <v>377</v>
      </c>
      <c r="D29" s="70" t="s">
        <v>586</v>
      </c>
      <c r="E29" s="70" t="s">
        <v>387</v>
      </c>
      <c r="F29" s="70" t="s">
        <v>420</v>
      </c>
      <c r="G29" s="70" t="s">
        <v>466</v>
      </c>
      <c r="H29" s="70" t="s">
        <v>422</v>
      </c>
      <c r="I29" s="70" t="s">
        <v>439</v>
      </c>
      <c r="J29" s="70" t="s">
        <v>557</v>
      </c>
      <c r="K29" s="70" t="s">
        <v>587</v>
      </c>
      <c r="L29" s="70" t="s">
        <v>380</v>
      </c>
      <c r="M29" s="70" t="s">
        <v>588</v>
      </c>
      <c r="N29" s="70" t="s">
        <v>426</v>
      </c>
      <c r="O29" s="70" t="s">
        <v>475</v>
      </c>
      <c r="P29" s="70" t="s">
        <v>589</v>
      </c>
      <c r="Q29" s="92" t="s">
        <v>386</v>
      </c>
      <c r="R29" s="88" t="str">
        <f>IF(B29=AH29,".",'数据整理、分块'!B28)</f>
        <v>.</v>
      </c>
      <c r="S29" s="71" t="str">
        <f>IF(C29=AI29,".",'数据整理、分块'!C28)</f>
        <v>.</v>
      </c>
      <c r="T29" s="71" t="str">
        <f>IF(D29=AJ29,".",'数据整理、分块'!D28)</f>
        <v>.</v>
      </c>
      <c r="U29" s="71" t="str">
        <f>IF(E29=AK29,".",'数据整理、分块'!E28)</f>
        <v>.</v>
      </c>
      <c r="V29" s="71" t="str">
        <f>IF(F29=AL29,".",'数据整理、分块'!F28)</f>
        <v>.</v>
      </c>
      <c r="W29" s="71" t="str">
        <f>IF(G29=AM29,".",'数据整理、分块'!G28)</f>
        <v>.</v>
      </c>
      <c r="X29" s="71" t="str">
        <f>IF(H29=AN29,".",'数据整理、分块'!H28)</f>
        <v>.</v>
      </c>
      <c r="Y29" s="71" t="str">
        <f>IF(I29=AO29,".",'数据整理、分块'!I28)</f>
        <v>.</v>
      </c>
      <c r="Z29" s="71" t="str">
        <f>IF(J29=AP29,".",'数据整理、分块'!J28)</f>
        <v>.</v>
      </c>
      <c r="AA29" s="71" t="str">
        <f>IF(K29=AQ29,".",'数据整理、分块'!K28)</f>
        <v>.</v>
      </c>
      <c r="AB29" s="71" t="str">
        <f>IF(L29=AR29,".",'数据整理、分块'!L28)</f>
        <v>.</v>
      </c>
      <c r="AC29" s="71" t="str">
        <f>IF(M29=AS29,".",'数据整理、分块'!M28)</f>
        <v>.</v>
      </c>
      <c r="AD29" s="71" t="str">
        <f>IF(N29=AT29,".",'数据整理、分块'!N28)</f>
        <v>.</v>
      </c>
      <c r="AE29" s="71" t="str">
        <f>IF(O29=AU29,".",'数据整理、分块'!O28)</f>
        <v>.</v>
      </c>
      <c r="AF29" s="71" t="str">
        <f>IF(P29=AV29,".",'数据整理、分块'!P28)</f>
        <v>.</v>
      </c>
      <c r="AG29" s="89" t="str">
        <f>IF(Q29=AW29,".",'数据整理、分块'!Q28)</f>
        <v>.</v>
      </c>
      <c r="AH29" s="94" t="s">
        <v>560</v>
      </c>
      <c r="AI29" s="72" t="s">
        <v>377</v>
      </c>
      <c r="AJ29" s="72" t="s">
        <v>586</v>
      </c>
      <c r="AK29" s="72" t="s">
        <v>387</v>
      </c>
      <c r="AL29" s="72" t="s">
        <v>420</v>
      </c>
      <c r="AM29" s="72" t="s">
        <v>466</v>
      </c>
      <c r="AN29" s="72" t="s">
        <v>422</v>
      </c>
      <c r="AO29" s="72" t="s">
        <v>439</v>
      </c>
      <c r="AP29" s="72" t="s">
        <v>557</v>
      </c>
      <c r="AQ29" s="72" t="s">
        <v>587</v>
      </c>
      <c r="AR29" s="72" t="s">
        <v>380</v>
      </c>
      <c r="AS29" s="72" t="s">
        <v>588</v>
      </c>
      <c r="AT29" s="72" t="s">
        <v>426</v>
      </c>
      <c r="AU29" s="72" t="s">
        <v>475</v>
      </c>
      <c r="AV29" s="72" t="s">
        <v>589</v>
      </c>
      <c r="AW29" s="84" t="s">
        <v>386</v>
      </c>
      <c r="AX29" s="88" t="str">
        <f>IF(AH29=BN29,".",'数据整理、分块'!B28)</f>
        <v>.</v>
      </c>
      <c r="AY29" s="71" t="str">
        <f>IF(AI29=BO29,".",'数据整理、分块'!C28)</f>
        <v>.</v>
      </c>
      <c r="AZ29" s="71" t="str">
        <f>IF(AJ29=BP29,".",'数据整理、分块'!D28)</f>
        <v>.</v>
      </c>
      <c r="BA29" s="71" t="str">
        <f>IF(AK29=BQ29,".",'数据整理、分块'!E28)</f>
        <v>.</v>
      </c>
      <c r="BB29" s="71" t="str">
        <f>IF(AL29=BR29,".",'数据整理、分块'!F28)</f>
        <v>.</v>
      </c>
      <c r="BC29" s="71" t="str">
        <f>IF(AM29=BS29,".",'数据整理、分块'!G28)</f>
        <v>.</v>
      </c>
      <c r="BD29" s="71" t="str">
        <f>IF(AN29=BT29,".",'数据整理、分块'!H28)</f>
        <v>.</v>
      </c>
      <c r="BE29" s="71" t="str">
        <f>IF(AO29=BU29,".",'数据整理、分块'!I28)</f>
        <v>.</v>
      </c>
      <c r="BF29" s="71" t="str">
        <f>IF(AP29=BV29,".",'数据整理、分块'!J28)</f>
        <v>.</v>
      </c>
      <c r="BG29" s="71" t="str">
        <f>IF(AQ29=BW29,".",'数据整理、分块'!K28)</f>
        <v>.</v>
      </c>
      <c r="BH29" s="71" t="str">
        <f>IF(AR29=BX29,".",'数据整理、分块'!L28)</f>
        <v>.</v>
      </c>
      <c r="BI29" s="71" t="str">
        <f>IF(AS29=BY29,".",'数据整理、分块'!M28)</f>
        <v>.</v>
      </c>
      <c r="BJ29" s="71" t="str">
        <f>IF(AT29=BZ29,".",'数据整理、分块'!N28)</f>
        <v>.</v>
      </c>
      <c r="BK29" s="71" t="str">
        <f>IF(AU29=CA29,".",'数据整理、分块'!O28)</f>
        <v>.</v>
      </c>
      <c r="BL29" s="71" t="str">
        <f>IF(AV29=CB29,".",'数据整理、分块'!P28)</f>
        <v>.</v>
      </c>
      <c r="BM29" s="89" t="str">
        <f>IF(AW29=CC29,".",'数据整理、分块'!Q28)</f>
        <v>.</v>
      </c>
      <c r="BN29" s="86" t="s">
        <v>560</v>
      </c>
      <c r="BO29" s="73" t="s">
        <v>377</v>
      </c>
      <c r="BP29" s="73" t="s">
        <v>586</v>
      </c>
      <c r="BQ29" s="73" t="s">
        <v>387</v>
      </c>
      <c r="BR29" s="73" t="s">
        <v>420</v>
      </c>
      <c r="BS29" s="73" t="s">
        <v>466</v>
      </c>
      <c r="BT29" s="73" t="s">
        <v>422</v>
      </c>
      <c r="BU29" s="73" t="s">
        <v>439</v>
      </c>
      <c r="BV29" s="73" t="s">
        <v>557</v>
      </c>
      <c r="BW29" s="73" t="s">
        <v>587</v>
      </c>
      <c r="BX29" s="73" t="s">
        <v>380</v>
      </c>
      <c r="BY29" s="73" t="s">
        <v>588</v>
      </c>
      <c r="BZ29" s="73" t="s">
        <v>426</v>
      </c>
      <c r="CA29" s="73" t="s">
        <v>475</v>
      </c>
      <c r="CB29" s="73" t="s">
        <v>589</v>
      </c>
      <c r="CC29" s="78" t="s">
        <v>386</v>
      </c>
    </row>
    <row r="30" spans="1:81" ht="24" customHeight="1" x14ac:dyDescent="0.2">
      <c r="A30" s="99" t="s">
        <v>716</v>
      </c>
      <c r="B30" s="96" t="s">
        <v>413</v>
      </c>
      <c r="C30" s="70" t="s">
        <v>465</v>
      </c>
      <c r="D30" s="70" t="s">
        <v>475</v>
      </c>
      <c r="E30" s="70" t="s">
        <v>445</v>
      </c>
      <c r="F30" s="70" t="s">
        <v>535</v>
      </c>
      <c r="G30" s="70" t="s">
        <v>438</v>
      </c>
      <c r="H30" s="70" t="s">
        <v>544</v>
      </c>
      <c r="I30" s="70" t="s">
        <v>591</v>
      </c>
      <c r="J30" s="70" t="s">
        <v>546</v>
      </c>
      <c r="K30" s="70" t="s">
        <v>588</v>
      </c>
      <c r="L30" s="70" t="s">
        <v>393</v>
      </c>
      <c r="M30" s="70" t="s">
        <v>592</v>
      </c>
      <c r="N30" s="70" t="s">
        <v>593</v>
      </c>
      <c r="O30" s="70" t="s">
        <v>409</v>
      </c>
      <c r="P30" s="70" t="s">
        <v>526</v>
      </c>
      <c r="Q30" s="92" t="s">
        <v>574</v>
      </c>
      <c r="R30" s="88" t="str">
        <f>IF(B30=AH30,".",'数据整理、分块'!B29)</f>
        <v>.</v>
      </c>
      <c r="S30" s="71" t="str">
        <f>IF(C30=AI30,".",'数据整理、分块'!C29)</f>
        <v>.</v>
      </c>
      <c r="T30" s="71" t="str">
        <f>IF(D30=AJ30,".",'数据整理、分块'!D29)</f>
        <v>.</v>
      </c>
      <c r="U30" s="71" t="str">
        <f>IF(E30=AK30,".",'数据整理、分块'!E29)</f>
        <v>.</v>
      </c>
      <c r="V30" s="71" t="str">
        <f>IF(F30=AL30,".",'数据整理、分块'!F29)</f>
        <v>I</v>
      </c>
      <c r="W30" s="71" t="str">
        <f>IF(G30=AM30,".",'数据整理、分块'!G29)</f>
        <v>I</v>
      </c>
      <c r="X30" s="71" t="str">
        <f>IF(H30=AN30,".",'数据整理、分块'!H29)</f>
        <v>I</v>
      </c>
      <c r="Y30" s="71" t="str">
        <f>IF(I30=AO30,".",'数据整理、分块'!I29)</f>
        <v>I</v>
      </c>
      <c r="Z30" s="71" t="str">
        <f>IF(J30=AP30,".",'数据整理、分块'!J29)</f>
        <v>I</v>
      </c>
      <c r="AA30" s="71" t="str">
        <f>IF(K30=AQ30,".",'数据整理、分块'!K29)</f>
        <v>I</v>
      </c>
      <c r="AB30" s="71" t="str">
        <f>IF(L30=AR30,".",'数据整理、分块'!L29)</f>
        <v>I</v>
      </c>
      <c r="AC30" s="71" t="str">
        <f>IF(M30=AS30,".",'数据整理、分块'!M29)</f>
        <v>I</v>
      </c>
      <c r="AD30" s="71" t="str">
        <f>IF(N30=AT30,".",'数据整理、分块'!N29)</f>
        <v>I</v>
      </c>
      <c r="AE30" s="71" t="str">
        <f>IF(O30=AU30,".",'数据整理、分块'!O29)</f>
        <v>I</v>
      </c>
      <c r="AF30" s="71" t="str">
        <f>IF(P30=AV30,".",'数据整理、分块'!P29)</f>
        <v>I</v>
      </c>
      <c r="AG30" s="89" t="str">
        <f>IF(Q30=AW30,".",'数据整理、分块'!Q29)</f>
        <v>I</v>
      </c>
      <c r="AH30" s="94" t="s">
        <v>413</v>
      </c>
      <c r="AI30" s="72" t="s">
        <v>465</v>
      </c>
      <c r="AJ30" s="72" t="s">
        <v>475</v>
      </c>
      <c r="AK30" s="72" t="s">
        <v>445</v>
      </c>
      <c r="AL30" s="72" t="s">
        <v>375</v>
      </c>
      <c r="AM30" s="72" t="s">
        <v>353</v>
      </c>
      <c r="AN30" s="72" t="s">
        <v>519</v>
      </c>
      <c r="AO30" s="72" t="s">
        <v>478</v>
      </c>
      <c r="AP30" s="72" t="s">
        <v>460</v>
      </c>
      <c r="AQ30" s="72" t="s">
        <v>426</v>
      </c>
      <c r="AR30" s="72" t="s">
        <v>389</v>
      </c>
      <c r="AS30" s="72" t="s">
        <v>534</v>
      </c>
      <c r="AT30" s="72" t="s">
        <v>524</v>
      </c>
      <c r="AU30" s="72" t="s">
        <v>411</v>
      </c>
      <c r="AV30" s="72" t="s">
        <v>392</v>
      </c>
      <c r="AW30" s="84" t="s">
        <v>612</v>
      </c>
      <c r="AX30" s="88" t="str">
        <f>IF(AH30=BN30,".",'数据整理、分块'!B29)</f>
        <v>.</v>
      </c>
      <c r="AY30" s="71" t="str">
        <f>IF(AI30=BO30,".",'数据整理、分块'!C29)</f>
        <v>.</v>
      </c>
      <c r="AZ30" s="71" t="str">
        <f>IF(AJ30=BP30,".",'数据整理、分块'!D29)</f>
        <v>.</v>
      </c>
      <c r="BA30" s="71" t="str">
        <f>IF(AK30=BQ30,".",'数据整理、分块'!E29)</f>
        <v>.</v>
      </c>
      <c r="BB30" s="71" t="str">
        <f>IF(AL30=BR30,".",'数据整理、分块'!F29)</f>
        <v>.</v>
      </c>
      <c r="BC30" s="71" t="str">
        <f>IF(AM30=BS30,".",'数据整理、分块'!G29)</f>
        <v>.</v>
      </c>
      <c r="BD30" s="71" t="str">
        <f>IF(AN30=BT30,".",'数据整理、分块'!H29)</f>
        <v>.</v>
      </c>
      <c r="BE30" s="71" t="str">
        <f>IF(AO30=BU30,".",'数据整理、分块'!I29)</f>
        <v>.</v>
      </c>
      <c r="BF30" s="71" t="str">
        <f>IF(AP30=BV30,".",'数据整理、分块'!J29)</f>
        <v>.</v>
      </c>
      <c r="BG30" s="71" t="str">
        <f>IF(AQ30=BW30,".",'数据整理、分块'!K29)</f>
        <v>.</v>
      </c>
      <c r="BH30" s="71" t="str">
        <f>IF(AR30=BX30,".",'数据整理、分块'!L29)</f>
        <v>.</v>
      </c>
      <c r="BI30" s="71" t="str">
        <f>IF(AS30=BY30,".",'数据整理、分块'!M29)</f>
        <v>.</v>
      </c>
      <c r="BJ30" s="71" t="str">
        <f>IF(AT30=BZ30,".",'数据整理、分块'!N29)</f>
        <v>.</v>
      </c>
      <c r="BK30" s="71" t="str">
        <f>IF(AU30=CA30,".",'数据整理、分块'!O29)</f>
        <v>.</v>
      </c>
      <c r="BL30" s="71" t="str">
        <f>IF(AV30=CB30,".",'数据整理、分块'!P29)</f>
        <v>.</v>
      </c>
      <c r="BM30" s="89" t="str">
        <f>IF(AW30=CC30,".",'数据整理、分块'!Q29)</f>
        <v>.</v>
      </c>
      <c r="BN30" s="86" t="s">
        <v>413</v>
      </c>
      <c r="BO30" s="73" t="s">
        <v>465</v>
      </c>
      <c r="BP30" s="73" t="s">
        <v>475</v>
      </c>
      <c r="BQ30" s="73" t="s">
        <v>445</v>
      </c>
      <c r="BR30" s="73" t="s">
        <v>375</v>
      </c>
      <c r="BS30" s="73" t="s">
        <v>353</v>
      </c>
      <c r="BT30" s="73" t="s">
        <v>519</v>
      </c>
      <c r="BU30" s="73" t="s">
        <v>478</v>
      </c>
      <c r="BV30" s="73" t="s">
        <v>460</v>
      </c>
      <c r="BW30" s="73" t="s">
        <v>426</v>
      </c>
      <c r="BX30" s="73" t="s">
        <v>389</v>
      </c>
      <c r="BY30" s="73" t="s">
        <v>534</v>
      </c>
      <c r="BZ30" s="73" t="s">
        <v>524</v>
      </c>
      <c r="CA30" s="73" t="s">
        <v>411</v>
      </c>
      <c r="CB30" s="73" t="s">
        <v>392</v>
      </c>
      <c r="CC30" s="78" t="s">
        <v>612</v>
      </c>
    </row>
    <row r="31" spans="1:81" ht="24" customHeight="1" x14ac:dyDescent="0.2">
      <c r="A31" s="99" t="s">
        <v>717</v>
      </c>
      <c r="B31" s="96" t="s">
        <v>568</v>
      </c>
      <c r="C31" s="70" t="s">
        <v>580</v>
      </c>
      <c r="D31" s="70" t="s">
        <v>424</v>
      </c>
      <c r="E31" s="70" t="s">
        <v>595</v>
      </c>
      <c r="F31" s="70" t="s">
        <v>543</v>
      </c>
      <c r="G31" s="70" t="s">
        <v>399</v>
      </c>
      <c r="H31" s="70" t="s">
        <v>434</v>
      </c>
      <c r="I31" s="70" t="s">
        <v>465</v>
      </c>
      <c r="J31" s="70" t="s">
        <v>472</v>
      </c>
      <c r="K31" s="70" t="s">
        <v>596</v>
      </c>
      <c r="L31" s="70" t="s">
        <v>509</v>
      </c>
      <c r="M31" s="70" t="s">
        <v>597</v>
      </c>
      <c r="N31" s="70" t="s">
        <v>507</v>
      </c>
      <c r="O31" s="70" t="s">
        <v>457</v>
      </c>
      <c r="P31" s="70" t="s">
        <v>598</v>
      </c>
      <c r="Q31" s="92" t="s">
        <v>442</v>
      </c>
      <c r="R31" s="88" t="str">
        <f>IF(B31=AH31,".",'数据整理、分块'!B30)</f>
        <v>I</v>
      </c>
      <c r="S31" s="71" t="str">
        <f>IF(C31=AI31,".",'数据整理、分块'!C30)</f>
        <v>I</v>
      </c>
      <c r="T31" s="71" t="str">
        <f>IF(D31=AJ31,".",'数据整理、分块'!D30)</f>
        <v>I</v>
      </c>
      <c r="U31" s="71" t="str">
        <f>IF(E31=AK31,".",'数据整理、分块'!E30)</f>
        <v>I</v>
      </c>
      <c r="V31" s="71" t="str">
        <f>IF(F31=AL31,".",'数据整理、分块'!F30)</f>
        <v>I</v>
      </c>
      <c r="W31" s="71" t="str">
        <f>IF(G31=AM31,".",'数据整理、分块'!G30)</f>
        <v>I</v>
      </c>
      <c r="X31" s="71" t="str">
        <f>IF(H31=AN31,".",'数据整理、分块'!H30)</f>
        <v>I</v>
      </c>
      <c r="Y31" s="71" t="str">
        <f>IF(I31=AO31,".",'数据整理、分块'!I30)</f>
        <v>I</v>
      </c>
      <c r="Z31" s="71" t="str">
        <f>IF(J31=AP31,".",'数据整理、分块'!J30)</f>
        <v>I</v>
      </c>
      <c r="AA31" s="71" t="str">
        <f>IF(K31=AQ31,".",'数据整理、分块'!K30)</f>
        <v>I</v>
      </c>
      <c r="AB31" s="71" t="str">
        <f>IF(L31=AR31,".",'数据整理、分块'!L30)</f>
        <v>I</v>
      </c>
      <c r="AC31" s="71" t="str">
        <f>IF(M31=AS31,".",'数据整理、分块'!M30)</f>
        <v>I</v>
      </c>
      <c r="AD31" s="71" t="str">
        <f>IF(N31=AT31,".",'数据整理、分块'!N30)</f>
        <v>I</v>
      </c>
      <c r="AE31" s="71" t="str">
        <f>IF(O31=AU31,".",'数据整理、分块'!O30)</f>
        <v>I</v>
      </c>
      <c r="AF31" s="71" t="str">
        <f>IF(P31=AV31,".",'数据整理、分块'!P30)</f>
        <v>I</v>
      </c>
      <c r="AG31" s="89" t="str">
        <f>IF(Q31=AW31,".",'数据整理、分块'!Q30)</f>
        <v>I</v>
      </c>
      <c r="AH31" s="94" t="s">
        <v>613</v>
      </c>
      <c r="AI31" s="72" t="s">
        <v>421</v>
      </c>
      <c r="AJ31" s="72" t="s">
        <v>520</v>
      </c>
      <c r="AK31" s="72" t="s">
        <v>483</v>
      </c>
      <c r="AL31" s="72" t="s">
        <v>536</v>
      </c>
      <c r="AM31" s="72" t="s">
        <v>512</v>
      </c>
      <c r="AN31" s="72" t="s">
        <v>542</v>
      </c>
      <c r="AO31" s="72" t="s">
        <v>614</v>
      </c>
      <c r="AP31" s="72" t="s">
        <v>476</v>
      </c>
      <c r="AQ31" s="72" t="s">
        <v>434</v>
      </c>
      <c r="AR31" s="72" t="s">
        <v>615</v>
      </c>
      <c r="AS31" s="72" t="s">
        <v>438</v>
      </c>
      <c r="AT31" s="72" t="s">
        <v>446</v>
      </c>
      <c r="AU31" s="72" t="s">
        <v>510</v>
      </c>
      <c r="AV31" s="72" t="s">
        <v>509</v>
      </c>
      <c r="AW31" s="84" t="s">
        <v>470</v>
      </c>
      <c r="AX31" s="88" t="str">
        <f>IF(AH31=BN31,".",'数据整理、分块'!B30)</f>
        <v>.</v>
      </c>
      <c r="AY31" s="71" t="str">
        <f>IF(AI31=BO31,".",'数据整理、分块'!C30)</f>
        <v>.</v>
      </c>
      <c r="AZ31" s="71" t="str">
        <f>IF(AJ31=BP31,".",'数据整理、分块'!D30)</f>
        <v>.</v>
      </c>
      <c r="BA31" s="71" t="str">
        <f>IF(AK31=BQ31,".",'数据整理、分块'!E30)</f>
        <v>.</v>
      </c>
      <c r="BB31" s="71" t="str">
        <f>IF(AL31=BR31,".",'数据整理、分块'!F30)</f>
        <v>.</v>
      </c>
      <c r="BC31" s="71" t="str">
        <f>IF(AM31=BS31,".",'数据整理、分块'!G30)</f>
        <v>.</v>
      </c>
      <c r="BD31" s="71" t="str">
        <f>IF(AN31=BT31,".",'数据整理、分块'!H30)</f>
        <v>.</v>
      </c>
      <c r="BE31" s="71" t="str">
        <f>IF(AO31=BU31,".",'数据整理、分块'!I30)</f>
        <v>.</v>
      </c>
      <c r="BF31" s="71" t="str">
        <f>IF(AP31=BV31,".",'数据整理、分块'!J30)</f>
        <v>.</v>
      </c>
      <c r="BG31" s="71" t="str">
        <f>IF(AQ31=BW31,".",'数据整理、分块'!K30)</f>
        <v>.</v>
      </c>
      <c r="BH31" s="71" t="str">
        <f>IF(AR31=BX31,".",'数据整理、分块'!L30)</f>
        <v>.</v>
      </c>
      <c r="BI31" s="71" t="str">
        <f>IF(AS31=BY31,".",'数据整理、分块'!M30)</f>
        <v>.</v>
      </c>
      <c r="BJ31" s="71" t="str">
        <f>IF(AT31=BZ31,".",'数据整理、分块'!N30)</f>
        <v>.</v>
      </c>
      <c r="BK31" s="71" t="str">
        <f>IF(AU31=CA31,".",'数据整理、分块'!O30)</f>
        <v>.</v>
      </c>
      <c r="BL31" s="71" t="str">
        <f>IF(AV31=CB31,".",'数据整理、分块'!P30)</f>
        <v>.</v>
      </c>
      <c r="BM31" s="89" t="str">
        <f>IF(AW31=CC31,".",'数据整理、分块'!Q30)</f>
        <v>.</v>
      </c>
      <c r="BN31" s="86" t="s">
        <v>613</v>
      </c>
      <c r="BO31" s="73" t="s">
        <v>421</v>
      </c>
      <c r="BP31" s="73" t="s">
        <v>520</v>
      </c>
      <c r="BQ31" s="73" t="s">
        <v>483</v>
      </c>
      <c r="BR31" s="73" t="s">
        <v>536</v>
      </c>
      <c r="BS31" s="73" t="s">
        <v>512</v>
      </c>
      <c r="BT31" s="73" t="s">
        <v>542</v>
      </c>
      <c r="BU31" s="73" t="s">
        <v>614</v>
      </c>
      <c r="BV31" s="73" t="s">
        <v>476</v>
      </c>
      <c r="BW31" s="73" t="s">
        <v>434</v>
      </c>
      <c r="BX31" s="73" t="s">
        <v>615</v>
      </c>
      <c r="BY31" s="73" t="s">
        <v>438</v>
      </c>
      <c r="BZ31" s="73" t="s">
        <v>446</v>
      </c>
      <c r="CA31" s="73" t="s">
        <v>510</v>
      </c>
      <c r="CB31" s="73" t="s">
        <v>509</v>
      </c>
      <c r="CC31" s="78" t="s">
        <v>470</v>
      </c>
    </row>
    <row r="32" spans="1:81" ht="24" customHeight="1" x14ac:dyDescent="0.2">
      <c r="A32" s="99" t="s">
        <v>718</v>
      </c>
      <c r="B32" s="96" t="s">
        <v>393</v>
      </c>
      <c r="C32" s="70" t="s">
        <v>391</v>
      </c>
      <c r="D32" s="70" t="s">
        <v>464</v>
      </c>
      <c r="E32" s="70" t="s">
        <v>600</v>
      </c>
      <c r="F32" s="70" t="s">
        <v>355</v>
      </c>
      <c r="G32" s="70" t="s">
        <v>535</v>
      </c>
      <c r="H32" s="70" t="s">
        <v>419</v>
      </c>
      <c r="I32" s="70" t="s">
        <v>578</v>
      </c>
      <c r="J32" s="70" t="s">
        <v>540</v>
      </c>
      <c r="K32" s="70" t="s">
        <v>352</v>
      </c>
      <c r="L32" s="70" t="s">
        <v>578</v>
      </c>
      <c r="M32" s="70" t="s">
        <v>382</v>
      </c>
      <c r="N32" s="70" t="s">
        <v>358</v>
      </c>
      <c r="O32" s="70" t="s">
        <v>382</v>
      </c>
      <c r="P32" s="70" t="s">
        <v>351</v>
      </c>
      <c r="Q32" s="92" t="s">
        <v>351</v>
      </c>
      <c r="R32" s="88" t="str">
        <f>IF(B32=AH32,".",'数据整理、分块'!B31)</f>
        <v>I</v>
      </c>
      <c r="S32" s="71" t="str">
        <f>IF(C32=AI32,".",'数据整理、分块'!C31)</f>
        <v>I</v>
      </c>
      <c r="T32" s="71" t="str">
        <f>IF(D32=AJ32,".",'数据整理、分块'!D31)</f>
        <v>I</v>
      </c>
      <c r="U32" s="71" t="str">
        <f>IF(E32=AK32,".",'数据整理、分块'!E31)</f>
        <v>I</v>
      </c>
      <c r="V32" s="71" t="str">
        <f>IF(F32=AL32,".",'数据整理、分块'!F31)</f>
        <v>.</v>
      </c>
      <c r="W32" s="71" t="str">
        <f>IF(G32=AM32,".",'数据整理、分块'!G31)</f>
        <v>J</v>
      </c>
      <c r="X32" s="71" t="str">
        <f>IF(H32=AN32,".",'数据整理、分块'!H31)</f>
        <v>J</v>
      </c>
      <c r="Y32" s="71" t="str">
        <f>IF(I32=AO32,".",'数据整理、分块'!I31)</f>
        <v>J</v>
      </c>
      <c r="Z32" s="71" t="str">
        <f>IF(J32=AP32,".",'数据整理、分块'!J31)</f>
        <v>J</v>
      </c>
      <c r="AA32" s="71" t="str">
        <f>IF(K32=AQ32,".",'数据整理、分块'!K31)</f>
        <v>J</v>
      </c>
      <c r="AB32" s="71" t="str">
        <f>IF(L32=AR32,".",'数据整理、分块'!L31)</f>
        <v>J</v>
      </c>
      <c r="AC32" s="71" t="str">
        <f>IF(M32=AS32,".",'数据整理、分块'!M31)</f>
        <v>J</v>
      </c>
      <c r="AD32" s="71" t="str">
        <f>IF(N32=AT32,".",'数据整理、分块'!N31)</f>
        <v>.</v>
      </c>
      <c r="AE32" s="71" t="str">
        <f>IF(O32=AU32,".",'数据整理、分块'!O31)</f>
        <v>.</v>
      </c>
      <c r="AF32" s="71" t="str">
        <f>IF(P32=AV32,".",'数据整理、分块'!P31)</f>
        <v>.</v>
      </c>
      <c r="AG32" s="89" t="str">
        <f>IF(Q32=AW32,".",'数据整理、分块'!Q31)</f>
        <v>.</v>
      </c>
      <c r="AH32" s="94" t="s">
        <v>616</v>
      </c>
      <c r="AI32" s="72" t="s">
        <v>382</v>
      </c>
      <c r="AJ32" s="72" t="s">
        <v>617</v>
      </c>
      <c r="AK32" s="72" t="s">
        <v>519</v>
      </c>
      <c r="AL32" s="72" t="s">
        <v>355</v>
      </c>
      <c r="AM32" s="72" t="s">
        <v>397</v>
      </c>
      <c r="AN32" s="72" t="s">
        <v>474</v>
      </c>
      <c r="AO32" s="72" t="s">
        <v>493</v>
      </c>
      <c r="AP32" s="72" t="s">
        <v>562</v>
      </c>
      <c r="AQ32" s="72" t="s">
        <v>491</v>
      </c>
      <c r="AR32" s="72" t="s">
        <v>423</v>
      </c>
      <c r="AS32" s="72" t="s">
        <v>485</v>
      </c>
      <c r="AT32" s="72" t="s">
        <v>358</v>
      </c>
      <c r="AU32" s="72" t="s">
        <v>382</v>
      </c>
      <c r="AV32" s="72" t="s">
        <v>351</v>
      </c>
      <c r="AW32" s="84" t="s">
        <v>351</v>
      </c>
      <c r="AX32" s="88" t="str">
        <f>IF(AH32=BN32,".",'数据整理、分块'!B31)</f>
        <v>.</v>
      </c>
      <c r="AY32" s="71" t="str">
        <f>IF(AI32=BO32,".",'数据整理、分块'!C31)</f>
        <v>.</v>
      </c>
      <c r="AZ32" s="71" t="str">
        <f>IF(AJ32=BP32,".",'数据整理、分块'!D31)</f>
        <v>.</v>
      </c>
      <c r="BA32" s="71" t="str">
        <f>IF(AK32=BQ32,".",'数据整理、分块'!E31)</f>
        <v>.</v>
      </c>
      <c r="BB32" s="71" t="str">
        <f>IF(AL32=BR32,".",'数据整理、分块'!F31)</f>
        <v>.</v>
      </c>
      <c r="BC32" s="71" t="str">
        <f>IF(AM32=BS32,".",'数据整理、分块'!G31)</f>
        <v>.</v>
      </c>
      <c r="BD32" s="71" t="str">
        <f>IF(AN32=BT32,".",'数据整理、分块'!H31)</f>
        <v>.</v>
      </c>
      <c r="BE32" s="71" t="str">
        <f>IF(AO32=BU32,".",'数据整理、分块'!I31)</f>
        <v>.</v>
      </c>
      <c r="BF32" s="71" t="str">
        <f>IF(AP32=BV32,".",'数据整理、分块'!J31)</f>
        <v>.</v>
      </c>
      <c r="BG32" s="71" t="str">
        <f>IF(AQ32=BW32,".",'数据整理、分块'!K31)</f>
        <v>.</v>
      </c>
      <c r="BH32" s="71" t="str">
        <f>IF(AR32=BX32,".",'数据整理、分块'!L31)</f>
        <v>.</v>
      </c>
      <c r="BI32" s="71" t="str">
        <f>IF(AS32=BY32,".",'数据整理、分块'!M31)</f>
        <v>.</v>
      </c>
      <c r="BJ32" s="71" t="str">
        <f>IF(AT32=BZ32,".",'数据整理、分块'!N31)</f>
        <v>.</v>
      </c>
      <c r="BK32" s="71" t="str">
        <f>IF(AU32=CA32,".",'数据整理、分块'!O31)</f>
        <v>.</v>
      </c>
      <c r="BL32" s="71" t="str">
        <f>IF(AV32=CB32,".",'数据整理、分块'!P31)</f>
        <v>.</v>
      </c>
      <c r="BM32" s="89" t="str">
        <f>IF(AW32=CC32,".",'数据整理、分块'!Q31)</f>
        <v>.</v>
      </c>
      <c r="BN32" s="86" t="s">
        <v>616</v>
      </c>
      <c r="BO32" s="73" t="s">
        <v>382</v>
      </c>
      <c r="BP32" s="73" t="s">
        <v>617</v>
      </c>
      <c r="BQ32" s="73" t="s">
        <v>519</v>
      </c>
      <c r="BR32" s="73" t="s">
        <v>355</v>
      </c>
      <c r="BS32" s="73" t="s">
        <v>397</v>
      </c>
      <c r="BT32" s="73" t="s">
        <v>474</v>
      </c>
      <c r="BU32" s="73" t="s">
        <v>493</v>
      </c>
      <c r="BV32" s="73" t="s">
        <v>562</v>
      </c>
      <c r="BW32" s="73" t="s">
        <v>491</v>
      </c>
      <c r="BX32" s="73" t="s">
        <v>423</v>
      </c>
      <c r="BY32" s="73" t="s">
        <v>485</v>
      </c>
      <c r="BZ32" s="73" t="s">
        <v>358</v>
      </c>
      <c r="CA32" s="73" t="s">
        <v>382</v>
      </c>
      <c r="CB32" s="73" t="s">
        <v>351</v>
      </c>
      <c r="CC32" s="78" t="s">
        <v>351</v>
      </c>
    </row>
    <row r="33" spans="1:81" ht="24" customHeight="1" x14ac:dyDescent="0.2">
      <c r="A33" s="99" t="s">
        <v>719</v>
      </c>
      <c r="B33" s="96" t="s">
        <v>351</v>
      </c>
      <c r="C33" s="70" t="s">
        <v>526</v>
      </c>
      <c r="D33" s="70" t="s">
        <v>351</v>
      </c>
      <c r="E33" s="70" t="s">
        <v>353</v>
      </c>
      <c r="F33" s="70" t="s">
        <v>361</v>
      </c>
      <c r="G33" s="70" t="s">
        <v>563</v>
      </c>
      <c r="H33" s="70" t="s">
        <v>478</v>
      </c>
      <c r="I33" s="70" t="s">
        <v>353</v>
      </c>
      <c r="J33" s="70" t="s">
        <v>602</v>
      </c>
      <c r="K33" s="70" t="s">
        <v>587</v>
      </c>
      <c r="L33" s="70" t="s">
        <v>491</v>
      </c>
      <c r="M33" s="70" t="s">
        <v>603</v>
      </c>
      <c r="N33" s="70" t="s">
        <v>463</v>
      </c>
      <c r="O33" s="70" t="s">
        <v>419</v>
      </c>
      <c r="P33" s="70" t="s">
        <v>408</v>
      </c>
      <c r="Q33" s="92" t="s">
        <v>366</v>
      </c>
      <c r="R33" s="88" t="str">
        <f>IF(B33=AH33,".",'数据整理、分块'!B32)</f>
        <v>.</v>
      </c>
      <c r="S33" s="71" t="str">
        <f>IF(C33=AI33,".",'数据整理、分块'!C32)</f>
        <v>.</v>
      </c>
      <c r="T33" s="71" t="str">
        <f>IF(D33=AJ33,".",'数据整理、分块'!D32)</f>
        <v>.</v>
      </c>
      <c r="U33" s="71" t="str">
        <f>IF(E33=AK33,".",'数据整理、分块'!E32)</f>
        <v>.</v>
      </c>
      <c r="V33" s="71" t="str">
        <f>IF(F33=AL33,".",'数据整理、分块'!F32)</f>
        <v>.</v>
      </c>
      <c r="W33" s="71" t="str">
        <f>IF(G33=AM33,".",'数据整理、分块'!G32)</f>
        <v>.</v>
      </c>
      <c r="X33" s="71" t="str">
        <f>IF(H33=AN33,".",'数据整理、分块'!H32)</f>
        <v>.</v>
      </c>
      <c r="Y33" s="71" t="str">
        <f>IF(I33=AO33,".",'数据整理、分块'!I32)</f>
        <v>.</v>
      </c>
      <c r="Z33" s="71" t="str">
        <f>IF(J33=AP33,".",'数据整理、分块'!J32)</f>
        <v>.</v>
      </c>
      <c r="AA33" s="71" t="str">
        <f>IF(K33=AQ33,".",'数据整理、分块'!K32)</f>
        <v>.</v>
      </c>
      <c r="AB33" s="71" t="str">
        <f>IF(L33=AR33,".",'数据整理、分块'!L32)</f>
        <v>.</v>
      </c>
      <c r="AC33" s="71" t="str">
        <f>IF(M33=AS33,".",'数据整理、分块'!M32)</f>
        <v>.</v>
      </c>
      <c r="AD33" s="71" t="str">
        <f>IF(N33=AT33,".",'数据整理、分块'!N32)</f>
        <v>.</v>
      </c>
      <c r="AE33" s="71" t="str">
        <f>IF(O33=AU33,".",'数据整理、分块'!O32)</f>
        <v>.</v>
      </c>
      <c r="AF33" s="71" t="str">
        <f>IF(P33=AV33,".",'数据整理、分块'!P32)</f>
        <v>.</v>
      </c>
      <c r="AG33" s="89" t="str">
        <f>IF(Q33=AW33,".",'数据整理、分块'!Q32)</f>
        <v>.</v>
      </c>
      <c r="AH33" s="94" t="s">
        <v>351</v>
      </c>
      <c r="AI33" s="72" t="s">
        <v>526</v>
      </c>
      <c r="AJ33" s="72" t="s">
        <v>351</v>
      </c>
      <c r="AK33" s="72" t="s">
        <v>353</v>
      </c>
      <c r="AL33" s="72" t="s">
        <v>361</v>
      </c>
      <c r="AM33" s="72" t="s">
        <v>563</v>
      </c>
      <c r="AN33" s="72" t="s">
        <v>478</v>
      </c>
      <c r="AO33" s="72" t="s">
        <v>353</v>
      </c>
      <c r="AP33" s="72" t="s">
        <v>602</v>
      </c>
      <c r="AQ33" s="72" t="s">
        <v>587</v>
      </c>
      <c r="AR33" s="72" t="s">
        <v>491</v>
      </c>
      <c r="AS33" s="72" t="s">
        <v>603</v>
      </c>
      <c r="AT33" s="72" t="s">
        <v>463</v>
      </c>
      <c r="AU33" s="72" t="s">
        <v>419</v>
      </c>
      <c r="AV33" s="72" t="s">
        <v>408</v>
      </c>
      <c r="AW33" s="84" t="s">
        <v>366</v>
      </c>
      <c r="AX33" s="88" t="str">
        <f>IF(AH33=BN33,".",'数据整理、分块'!B32)</f>
        <v>.</v>
      </c>
      <c r="AY33" s="71" t="str">
        <f>IF(AI33=BO33,".",'数据整理、分块'!C32)</f>
        <v>.</v>
      </c>
      <c r="AZ33" s="71" t="str">
        <f>IF(AJ33=BP33,".",'数据整理、分块'!D32)</f>
        <v>.</v>
      </c>
      <c r="BA33" s="71" t="str">
        <f>IF(AK33=BQ33,".",'数据整理、分块'!E32)</f>
        <v>.</v>
      </c>
      <c r="BB33" s="71" t="str">
        <f>IF(AL33=BR33,".",'数据整理、分块'!F32)</f>
        <v>.</v>
      </c>
      <c r="BC33" s="71" t="str">
        <f>IF(AM33=BS33,".",'数据整理、分块'!G32)</f>
        <v>.</v>
      </c>
      <c r="BD33" s="71" t="str">
        <f>IF(AN33=BT33,".",'数据整理、分块'!H32)</f>
        <v>.</v>
      </c>
      <c r="BE33" s="71" t="str">
        <f>IF(AO33=BU33,".",'数据整理、分块'!I32)</f>
        <v>.</v>
      </c>
      <c r="BF33" s="71" t="str">
        <f>IF(AP33=BV33,".",'数据整理、分块'!J32)</f>
        <v>.</v>
      </c>
      <c r="BG33" s="71" t="str">
        <f>IF(AQ33=BW33,".",'数据整理、分块'!K32)</f>
        <v>.</v>
      </c>
      <c r="BH33" s="71" t="str">
        <f>IF(AR33=BX33,".",'数据整理、分块'!L32)</f>
        <v>.</v>
      </c>
      <c r="BI33" s="71" t="str">
        <f>IF(AS33=BY33,".",'数据整理、分块'!M32)</f>
        <v>.</v>
      </c>
      <c r="BJ33" s="71" t="str">
        <f>IF(AT33=BZ33,".",'数据整理、分块'!N32)</f>
        <v>.</v>
      </c>
      <c r="BK33" s="71" t="str">
        <f>IF(AU33=CA33,".",'数据整理、分块'!O32)</f>
        <v>.</v>
      </c>
      <c r="BL33" s="71" t="str">
        <f>IF(AV33=CB33,".",'数据整理、分块'!P32)</f>
        <v>.</v>
      </c>
      <c r="BM33" s="89" t="str">
        <f>IF(AW33=CC33,".",'数据整理、分块'!Q32)</f>
        <v>.</v>
      </c>
      <c r="BN33" s="86" t="s">
        <v>351</v>
      </c>
      <c r="BO33" s="73" t="s">
        <v>526</v>
      </c>
      <c r="BP33" s="73" t="s">
        <v>351</v>
      </c>
      <c r="BQ33" s="73" t="s">
        <v>353</v>
      </c>
      <c r="BR33" s="73" t="s">
        <v>361</v>
      </c>
      <c r="BS33" s="73" t="s">
        <v>563</v>
      </c>
      <c r="BT33" s="73" t="s">
        <v>478</v>
      </c>
      <c r="BU33" s="73" t="s">
        <v>353</v>
      </c>
      <c r="BV33" s="73" t="s">
        <v>602</v>
      </c>
      <c r="BW33" s="73" t="s">
        <v>587</v>
      </c>
      <c r="BX33" s="73" t="s">
        <v>491</v>
      </c>
      <c r="BY33" s="73" t="s">
        <v>603</v>
      </c>
      <c r="BZ33" s="73" t="s">
        <v>463</v>
      </c>
      <c r="CA33" s="73" t="s">
        <v>419</v>
      </c>
      <c r="CB33" s="73" t="s">
        <v>408</v>
      </c>
      <c r="CC33" s="78" t="s">
        <v>366</v>
      </c>
    </row>
    <row r="34" spans="1:81" ht="24" customHeight="1" x14ac:dyDescent="0.2">
      <c r="A34" s="99" t="s">
        <v>720</v>
      </c>
      <c r="B34" s="96" t="s">
        <v>605</v>
      </c>
      <c r="C34" s="70" t="s">
        <v>447</v>
      </c>
      <c r="D34" s="70" t="s">
        <v>497</v>
      </c>
      <c r="E34" s="70" t="s">
        <v>562</v>
      </c>
      <c r="F34" s="70" t="s">
        <v>442</v>
      </c>
      <c r="G34" s="70" t="s">
        <v>482</v>
      </c>
      <c r="H34" s="70" t="s">
        <v>470</v>
      </c>
      <c r="I34" s="70" t="s">
        <v>485</v>
      </c>
      <c r="J34" s="70" t="s">
        <v>445</v>
      </c>
      <c r="K34" s="70" t="s">
        <v>461</v>
      </c>
      <c r="L34" s="70" t="s">
        <v>368</v>
      </c>
      <c r="M34" s="70" t="s">
        <v>385</v>
      </c>
      <c r="N34" s="70" t="s">
        <v>425</v>
      </c>
      <c r="O34" s="70" t="s">
        <v>509</v>
      </c>
      <c r="P34" s="70" t="s">
        <v>551</v>
      </c>
      <c r="Q34" s="92" t="s">
        <v>517</v>
      </c>
      <c r="R34" s="88" t="str">
        <f>IF(B34=AH34,".",'数据整理、分块'!B33)</f>
        <v>.</v>
      </c>
      <c r="S34" s="71" t="str">
        <f>IF(C34=AI34,".",'数据整理、分块'!C33)</f>
        <v>.</v>
      </c>
      <c r="T34" s="71" t="str">
        <f>IF(D34=AJ34,".",'数据整理、分块'!D33)</f>
        <v>.</v>
      </c>
      <c r="U34" s="71" t="str">
        <f>IF(E34=AK34,".",'数据整理、分块'!E33)</f>
        <v>.</v>
      </c>
      <c r="V34" s="71" t="str">
        <f>IF(F34=AL34,".",'数据整理、分块'!F33)</f>
        <v>.</v>
      </c>
      <c r="W34" s="71" t="str">
        <f>IF(G34=AM34,".",'数据整理、分块'!G33)</f>
        <v>.</v>
      </c>
      <c r="X34" s="71" t="str">
        <f>IF(H34=AN34,".",'数据整理、分块'!H33)</f>
        <v>.</v>
      </c>
      <c r="Y34" s="71" t="str">
        <f>IF(I34=AO34,".",'数据整理、分块'!I33)</f>
        <v>.</v>
      </c>
      <c r="Z34" s="71" t="str">
        <f>IF(J34=AP34,".",'数据整理、分块'!J33)</f>
        <v>.</v>
      </c>
      <c r="AA34" s="71" t="str">
        <f>IF(K34=AQ34,".",'数据整理、分块'!K33)</f>
        <v>.</v>
      </c>
      <c r="AB34" s="71" t="str">
        <f>IF(L34=AR34,".",'数据整理、分块'!L33)</f>
        <v>.</v>
      </c>
      <c r="AC34" s="71" t="str">
        <f>IF(M34=AS34,".",'数据整理、分块'!M33)</f>
        <v>.</v>
      </c>
      <c r="AD34" s="71" t="str">
        <f>IF(N34=AT34,".",'数据整理、分块'!N33)</f>
        <v>.</v>
      </c>
      <c r="AE34" s="71" t="str">
        <f>IF(O34=AU34,".",'数据整理、分块'!O33)</f>
        <v>.</v>
      </c>
      <c r="AF34" s="71" t="str">
        <f>IF(P34=AV34,".",'数据整理、分块'!P33)</f>
        <v>.</v>
      </c>
      <c r="AG34" s="89" t="str">
        <f>IF(Q34=AW34,".",'数据整理、分块'!Q33)</f>
        <v>.</v>
      </c>
      <c r="AH34" s="94" t="s">
        <v>605</v>
      </c>
      <c r="AI34" s="72" t="s">
        <v>447</v>
      </c>
      <c r="AJ34" s="72" t="s">
        <v>497</v>
      </c>
      <c r="AK34" s="72" t="s">
        <v>562</v>
      </c>
      <c r="AL34" s="72" t="s">
        <v>442</v>
      </c>
      <c r="AM34" s="72" t="s">
        <v>482</v>
      </c>
      <c r="AN34" s="72" t="s">
        <v>470</v>
      </c>
      <c r="AO34" s="72" t="s">
        <v>485</v>
      </c>
      <c r="AP34" s="72" t="s">
        <v>445</v>
      </c>
      <c r="AQ34" s="72" t="s">
        <v>461</v>
      </c>
      <c r="AR34" s="72" t="s">
        <v>368</v>
      </c>
      <c r="AS34" s="72" t="s">
        <v>385</v>
      </c>
      <c r="AT34" s="72" t="s">
        <v>425</v>
      </c>
      <c r="AU34" s="72" t="s">
        <v>509</v>
      </c>
      <c r="AV34" s="72" t="s">
        <v>551</v>
      </c>
      <c r="AW34" s="84" t="s">
        <v>517</v>
      </c>
      <c r="AX34" s="88" t="str">
        <f>IF(AH34=BN34,".",'数据整理、分块'!B33)</f>
        <v>.</v>
      </c>
      <c r="AY34" s="71" t="str">
        <f>IF(AI34=BO34,".",'数据整理、分块'!C33)</f>
        <v>.</v>
      </c>
      <c r="AZ34" s="71" t="str">
        <f>IF(AJ34=BP34,".",'数据整理、分块'!D33)</f>
        <v>.</v>
      </c>
      <c r="BA34" s="71" t="str">
        <f>IF(AK34=BQ34,".",'数据整理、分块'!E33)</f>
        <v>.</v>
      </c>
      <c r="BB34" s="71" t="str">
        <f>IF(AL34=BR34,".",'数据整理、分块'!F33)</f>
        <v>.</v>
      </c>
      <c r="BC34" s="71" t="str">
        <f>IF(AM34=BS34,".",'数据整理、分块'!G33)</f>
        <v>.</v>
      </c>
      <c r="BD34" s="71" t="str">
        <f>IF(AN34=BT34,".",'数据整理、分块'!H33)</f>
        <v>.</v>
      </c>
      <c r="BE34" s="71" t="str">
        <f>IF(AO34=BU34,".",'数据整理、分块'!I33)</f>
        <v>.</v>
      </c>
      <c r="BF34" s="71" t="str">
        <f>IF(AP34=BV34,".",'数据整理、分块'!J33)</f>
        <v>.</v>
      </c>
      <c r="BG34" s="71" t="str">
        <f>IF(AQ34=BW34,".",'数据整理、分块'!K33)</f>
        <v>.</v>
      </c>
      <c r="BH34" s="71" t="str">
        <f>IF(AR34=BX34,".",'数据整理、分块'!L33)</f>
        <v>.</v>
      </c>
      <c r="BI34" s="71" t="str">
        <f>IF(AS34=BY34,".",'数据整理、分块'!M33)</f>
        <v>.</v>
      </c>
      <c r="BJ34" s="71" t="str">
        <f>IF(AT34=BZ34,".",'数据整理、分块'!N33)</f>
        <v>.</v>
      </c>
      <c r="BK34" s="71" t="str">
        <f>IF(AU34=CA34,".",'数据整理、分块'!O33)</f>
        <v>.</v>
      </c>
      <c r="BL34" s="71" t="str">
        <f>IF(AV34=CB34,".",'数据整理、分块'!P33)</f>
        <v>.</v>
      </c>
      <c r="BM34" s="89" t="str">
        <f>IF(AW34=CC34,".",'数据整理、分块'!Q33)</f>
        <v>.</v>
      </c>
      <c r="BN34" s="86" t="s">
        <v>605</v>
      </c>
      <c r="BO34" s="73" t="s">
        <v>447</v>
      </c>
      <c r="BP34" s="73" t="s">
        <v>497</v>
      </c>
      <c r="BQ34" s="73" t="s">
        <v>562</v>
      </c>
      <c r="BR34" s="73" t="s">
        <v>442</v>
      </c>
      <c r="BS34" s="73" t="s">
        <v>482</v>
      </c>
      <c r="BT34" s="73" t="s">
        <v>470</v>
      </c>
      <c r="BU34" s="73" t="s">
        <v>485</v>
      </c>
      <c r="BV34" s="73" t="s">
        <v>445</v>
      </c>
      <c r="BW34" s="73" t="s">
        <v>461</v>
      </c>
      <c r="BX34" s="73" t="s">
        <v>368</v>
      </c>
      <c r="BY34" s="73" t="s">
        <v>385</v>
      </c>
      <c r="BZ34" s="73" t="s">
        <v>425</v>
      </c>
      <c r="CA34" s="73" t="s">
        <v>509</v>
      </c>
      <c r="CB34" s="73" t="s">
        <v>551</v>
      </c>
      <c r="CC34" s="78" t="s">
        <v>517</v>
      </c>
    </row>
    <row r="35" spans="1:81" ht="24" customHeight="1" x14ac:dyDescent="0.2">
      <c r="A35" s="99" t="s">
        <v>721</v>
      </c>
      <c r="B35" s="96" t="s">
        <v>529</v>
      </c>
      <c r="C35" s="70" t="s">
        <v>607</v>
      </c>
      <c r="D35" s="70" t="s">
        <v>449</v>
      </c>
      <c r="E35" s="70" t="s">
        <v>494</v>
      </c>
      <c r="F35" s="70" t="s">
        <v>598</v>
      </c>
      <c r="G35" s="70" t="s">
        <v>489</v>
      </c>
      <c r="H35" s="70" t="s">
        <v>455</v>
      </c>
      <c r="I35" s="70" t="s">
        <v>536</v>
      </c>
      <c r="J35" s="70" t="s">
        <v>352</v>
      </c>
      <c r="K35" s="70" t="s">
        <v>351</v>
      </c>
      <c r="L35" s="70" t="s">
        <v>363</v>
      </c>
      <c r="M35" s="70" t="s">
        <v>430</v>
      </c>
      <c r="N35" s="70" t="s">
        <v>351</v>
      </c>
      <c r="O35" s="70" t="s">
        <v>351</v>
      </c>
      <c r="P35" s="70" t="s">
        <v>351</v>
      </c>
      <c r="Q35" s="92" t="s">
        <v>355</v>
      </c>
      <c r="R35" s="88" t="str">
        <f>IF(B35=AH35,".",'数据整理、分块'!B34)</f>
        <v>.</v>
      </c>
      <c r="S35" s="71" t="str">
        <f>IF(C35=AI35,".",'数据整理、分块'!C34)</f>
        <v>.</v>
      </c>
      <c r="T35" s="71" t="str">
        <f>IF(D35=AJ35,".",'数据整理、分块'!D34)</f>
        <v>.</v>
      </c>
      <c r="U35" s="71" t="str">
        <f>IF(E35=AK35,".",'数据整理、分块'!E34)</f>
        <v>.</v>
      </c>
      <c r="V35" s="71" t="str">
        <f>IF(F35=AL35,".",'数据整理、分块'!F34)</f>
        <v>.</v>
      </c>
      <c r="W35" s="71" t="str">
        <f>IF(G35=AM35,".",'数据整理、分块'!G34)</f>
        <v>.</v>
      </c>
      <c r="X35" s="71" t="str">
        <f>IF(H35=AN35,".",'数据整理、分块'!H34)</f>
        <v>.</v>
      </c>
      <c r="Y35" s="71" t="str">
        <f>IF(I35=AO35,".",'数据整理、分块'!I34)</f>
        <v>.</v>
      </c>
      <c r="Z35" s="71" t="str">
        <f>IF(J35=AP35,".",'数据整理、分块'!J34)</f>
        <v>.</v>
      </c>
      <c r="AA35" s="71" t="str">
        <f>IF(K35=AQ35,".",'数据整理、分块'!K34)</f>
        <v>.</v>
      </c>
      <c r="AB35" s="71" t="str">
        <f>IF(L35=AR35,".",'数据整理、分块'!L34)</f>
        <v>.</v>
      </c>
      <c r="AC35" s="71" t="str">
        <f>IF(M35=AS35,".",'数据整理、分块'!M34)</f>
        <v>.</v>
      </c>
      <c r="AD35" s="71" t="str">
        <f>IF(N35=AT35,".",'数据整理、分块'!N34)</f>
        <v>.</v>
      </c>
      <c r="AE35" s="71" t="str">
        <f>IF(O35=AU35,".",'数据整理、分块'!O34)</f>
        <v>.</v>
      </c>
      <c r="AF35" s="71" t="str">
        <f>IF(P35=AV35,".",'数据整理、分块'!P34)</f>
        <v>.</v>
      </c>
      <c r="AG35" s="89" t="str">
        <f>IF(Q35=AW35,".",'数据整理、分块'!Q34)</f>
        <v>.</v>
      </c>
      <c r="AH35" s="94" t="s">
        <v>529</v>
      </c>
      <c r="AI35" s="72" t="s">
        <v>607</v>
      </c>
      <c r="AJ35" s="72" t="s">
        <v>449</v>
      </c>
      <c r="AK35" s="72" t="s">
        <v>494</v>
      </c>
      <c r="AL35" s="72" t="s">
        <v>598</v>
      </c>
      <c r="AM35" s="72" t="s">
        <v>489</v>
      </c>
      <c r="AN35" s="72" t="s">
        <v>455</v>
      </c>
      <c r="AO35" s="72" t="s">
        <v>536</v>
      </c>
      <c r="AP35" s="72" t="s">
        <v>352</v>
      </c>
      <c r="AQ35" s="72" t="s">
        <v>351</v>
      </c>
      <c r="AR35" s="72" t="s">
        <v>363</v>
      </c>
      <c r="AS35" s="72" t="s">
        <v>430</v>
      </c>
      <c r="AT35" s="72" t="s">
        <v>351</v>
      </c>
      <c r="AU35" s="72" t="s">
        <v>351</v>
      </c>
      <c r="AV35" s="72" t="s">
        <v>351</v>
      </c>
      <c r="AW35" s="84" t="s">
        <v>355</v>
      </c>
      <c r="AX35" s="88" t="str">
        <f>IF(AH35=BN35,".",'数据整理、分块'!B34)</f>
        <v>.</v>
      </c>
      <c r="AY35" s="71" t="str">
        <f>IF(AI35=BO35,".",'数据整理、分块'!C34)</f>
        <v>.</v>
      </c>
      <c r="AZ35" s="71" t="str">
        <f>IF(AJ35=BP35,".",'数据整理、分块'!D34)</f>
        <v>.</v>
      </c>
      <c r="BA35" s="71" t="str">
        <f>IF(AK35=BQ35,".",'数据整理、分块'!E34)</f>
        <v>.</v>
      </c>
      <c r="BB35" s="71" t="str">
        <f>IF(AL35=BR35,".",'数据整理、分块'!F34)</f>
        <v>.</v>
      </c>
      <c r="BC35" s="71" t="str">
        <f>IF(AM35=BS35,".",'数据整理、分块'!G34)</f>
        <v>.</v>
      </c>
      <c r="BD35" s="71" t="str">
        <f>IF(AN35=BT35,".",'数据整理、分块'!H34)</f>
        <v>.</v>
      </c>
      <c r="BE35" s="71" t="str">
        <f>IF(AO35=BU35,".",'数据整理、分块'!I34)</f>
        <v>.</v>
      </c>
      <c r="BF35" s="71" t="str">
        <f>IF(AP35=BV35,".",'数据整理、分块'!J34)</f>
        <v>.</v>
      </c>
      <c r="BG35" s="71" t="str">
        <f>IF(AQ35=BW35,".",'数据整理、分块'!K34)</f>
        <v>.</v>
      </c>
      <c r="BH35" s="71" t="str">
        <f>IF(AR35=BX35,".",'数据整理、分块'!L34)</f>
        <v>.</v>
      </c>
      <c r="BI35" s="71" t="str">
        <f>IF(AS35=BY35,".",'数据整理、分块'!M34)</f>
        <v>.</v>
      </c>
      <c r="BJ35" s="71" t="str">
        <f>IF(AT35=BZ35,".",'数据整理、分块'!N34)</f>
        <v>.</v>
      </c>
      <c r="BK35" s="71" t="str">
        <f>IF(AU35=CA35,".",'数据整理、分块'!O34)</f>
        <v>.</v>
      </c>
      <c r="BL35" s="71" t="str">
        <f>IF(AV35=CB35,".",'数据整理、分块'!P34)</f>
        <v>.</v>
      </c>
      <c r="BM35" s="89" t="str">
        <f>IF(AW35=CC35,".",'数据整理、分块'!Q34)</f>
        <v>.</v>
      </c>
      <c r="BN35" s="86" t="s">
        <v>529</v>
      </c>
      <c r="BO35" s="73" t="s">
        <v>607</v>
      </c>
      <c r="BP35" s="73" t="s">
        <v>449</v>
      </c>
      <c r="BQ35" s="73" t="s">
        <v>494</v>
      </c>
      <c r="BR35" s="73" t="s">
        <v>598</v>
      </c>
      <c r="BS35" s="73" t="s">
        <v>489</v>
      </c>
      <c r="BT35" s="73" t="s">
        <v>455</v>
      </c>
      <c r="BU35" s="73" t="s">
        <v>536</v>
      </c>
      <c r="BV35" s="73" t="s">
        <v>352</v>
      </c>
      <c r="BW35" s="73" t="s">
        <v>351</v>
      </c>
      <c r="BX35" s="73" t="s">
        <v>363</v>
      </c>
      <c r="BY35" s="73" t="s">
        <v>430</v>
      </c>
      <c r="BZ35" s="73" t="s">
        <v>351</v>
      </c>
      <c r="CA35" s="73" t="s">
        <v>351</v>
      </c>
      <c r="CB35" s="73" t="s">
        <v>351</v>
      </c>
      <c r="CC35" s="78" t="s">
        <v>355</v>
      </c>
    </row>
    <row r="36" spans="1:81" ht="24" customHeight="1" thickBot="1" x14ac:dyDescent="0.25">
      <c r="A36" s="114" t="s">
        <v>722</v>
      </c>
      <c r="B36" s="115" t="s">
        <v>425</v>
      </c>
      <c r="C36" s="116" t="s">
        <v>351</v>
      </c>
      <c r="D36" s="116" t="s">
        <v>351</v>
      </c>
      <c r="E36" s="116" t="s">
        <v>351</v>
      </c>
      <c r="F36" s="116" t="s">
        <v>351</v>
      </c>
      <c r="G36" s="116" t="s">
        <v>351</v>
      </c>
      <c r="H36" s="116" t="s">
        <v>351</v>
      </c>
      <c r="I36" s="116" t="s">
        <v>351</v>
      </c>
      <c r="J36" s="116" t="s">
        <v>351</v>
      </c>
      <c r="K36" s="116" t="s">
        <v>351</v>
      </c>
      <c r="L36" s="116" t="s">
        <v>351</v>
      </c>
      <c r="M36" s="116" t="s">
        <v>351</v>
      </c>
      <c r="N36" s="116" t="s">
        <v>194</v>
      </c>
      <c r="O36" s="116" t="s">
        <v>194</v>
      </c>
      <c r="P36" s="116" t="s">
        <v>194</v>
      </c>
      <c r="Q36" s="117" t="s">
        <v>194</v>
      </c>
      <c r="R36" s="118" t="str">
        <f>IF(B36=AH36,".",'数据整理、分块'!B35)</f>
        <v>.</v>
      </c>
      <c r="S36" s="119" t="str">
        <f>IF(C36=AI36,".",'数据整理、分块'!C35)</f>
        <v>.</v>
      </c>
      <c r="T36" s="119" t="str">
        <f>IF(D36=AJ36,".",'数据整理、分块'!D35)</f>
        <v>.</v>
      </c>
      <c r="U36" s="119" t="str">
        <f>IF(E36=AK36,".",'数据整理、分块'!E35)</f>
        <v>.</v>
      </c>
      <c r="V36" s="119" t="str">
        <f>IF(F36=AL36,".",'数据整理、分块'!F35)</f>
        <v>.</v>
      </c>
      <c r="W36" s="119" t="str">
        <f>IF(G36=AM36,".",'数据整理、分块'!G35)</f>
        <v>.</v>
      </c>
      <c r="X36" s="119" t="str">
        <f>IF(H36=AN36,".",'数据整理、分块'!H35)</f>
        <v>.</v>
      </c>
      <c r="Y36" s="119" t="str">
        <f>IF(I36=AO36,".",'数据整理、分块'!I35)</f>
        <v>.</v>
      </c>
      <c r="Z36" s="119" t="str">
        <f>IF(J36=AP36,".",'数据整理、分块'!J35)</f>
        <v>.</v>
      </c>
      <c r="AA36" s="119" t="str">
        <f>IF(K36=AQ36,".",'数据整理、分块'!K35)</f>
        <v>.</v>
      </c>
      <c r="AB36" s="119" t="str">
        <f>IF(L36=AR36,".",'数据整理、分块'!L35)</f>
        <v>.</v>
      </c>
      <c r="AC36" s="119" t="str">
        <f>IF(M36=AS36,".",'数据整理、分块'!M35)</f>
        <v>.</v>
      </c>
      <c r="AD36" s="119" t="str">
        <f>IF(N36=AT36,".",'数据整理、分块'!N35)</f>
        <v>.</v>
      </c>
      <c r="AE36" s="119" t="str">
        <f>IF(O36=AU36,".",'数据整理、分块'!O35)</f>
        <v>.</v>
      </c>
      <c r="AF36" s="119" t="str">
        <f>IF(P36=AV36,".",'数据整理、分块'!P35)</f>
        <v>.</v>
      </c>
      <c r="AG36" s="120" t="str">
        <f>IF(Q36=AW36,".",'数据整理、分块'!Q35)</f>
        <v>.</v>
      </c>
      <c r="AH36" s="121" t="s">
        <v>425</v>
      </c>
      <c r="AI36" s="122" t="s">
        <v>351</v>
      </c>
      <c r="AJ36" s="122" t="s">
        <v>351</v>
      </c>
      <c r="AK36" s="122" t="s">
        <v>351</v>
      </c>
      <c r="AL36" s="122" t="s">
        <v>351</v>
      </c>
      <c r="AM36" s="122" t="s">
        <v>351</v>
      </c>
      <c r="AN36" s="122" t="s">
        <v>351</v>
      </c>
      <c r="AO36" s="122" t="s">
        <v>351</v>
      </c>
      <c r="AP36" s="122" t="s">
        <v>351</v>
      </c>
      <c r="AQ36" s="122" t="s">
        <v>351</v>
      </c>
      <c r="AR36" s="122" t="s">
        <v>351</v>
      </c>
      <c r="AS36" s="122" t="s">
        <v>351</v>
      </c>
      <c r="AT36" s="122" t="s">
        <v>194</v>
      </c>
      <c r="AU36" s="122" t="s">
        <v>194</v>
      </c>
      <c r="AV36" s="122" t="s">
        <v>194</v>
      </c>
      <c r="AW36" s="123" t="s">
        <v>194</v>
      </c>
      <c r="AX36" s="118" t="str">
        <f>IF(AH36=BN36,".",'数据整理、分块'!B35)</f>
        <v>.</v>
      </c>
      <c r="AY36" s="119" t="str">
        <f>IF(AI36=BO36,".",'数据整理、分块'!C35)</f>
        <v>.</v>
      </c>
      <c r="AZ36" s="119" t="str">
        <f>IF(AJ36=BP36,".",'数据整理、分块'!D35)</f>
        <v>.</v>
      </c>
      <c r="BA36" s="119" t="str">
        <f>IF(AK36=BQ36,".",'数据整理、分块'!E35)</f>
        <v>.</v>
      </c>
      <c r="BB36" s="119" t="str">
        <f>IF(AL36=BR36,".",'数据整理、分块'!F35)</f>
        <v>.</v>
      </c>
      <c r="BC36" s="119" t="str">
        <f>IF(AM36=BS36,".",'数据整理、分块'!G35)</f>
        <v>.</v>
      </c>
      <c r="BD36" s="119" t="str">
        <f>IF(AN36=BT36,".",'数据整理、分块'!H35)</f>
        <v>.</v>
      </c>
      <c r="BE36" s="119" t="str">
        <f>IF(AO36=BU36,".",'数据整理、分块'!I35)</f>
        <v>.</v>
      </c>
      <c r="BF36" s="119" t="str">
        <f>IF(AP36=BV36,".",'数据整理、分块'!J35)</f>
        <v>.</v>
      </c>
      <c r="BG36" s="119" t="str">
        <f>IF(AQ36=BW36,".",'数据整理、分块'!K35)</f>
        <v>.</v>
      </c>
      <c r="BH36" s="119" t="str">
        <f>IF(AR36=BX36,".",'数据整理、分块'!L35)</f>
        <v>.</v>
      </c>
      <c r="BI36" s="119" t="str">
        <f>IF(AS36=BY36,".",'数据整理、分块'!M35)</f>
        <v>.</v>
      </c>
      <c r="BJ36" s="119" t="str">
        <f>IF(AT36=BZ36,".",'数据整理、分块'!N35)</f>
        <v>.</v>
      </c>
      <c r="BK36" s="119" t="str">
        <f>IF(AU36=CA36,".",'数据整理、分块'!O35)</f>
        <v>.</v>
      </c>
      <c r="BL36" s="119" t="str">
        <f>IF(AV36=CB36,".",'数据整理、分块'!P35)</f>
        <v>.</v>
      </c>
      <c r="BM36" s="120" t="str">
        <f>IF(AW36=CC36,".",'数据整理、分块'!Q35)</f>
        <v>.</v>
      </c>
      <c r="BN36" s="124" t="s">
        <v>425</v>
      </c>
      <c r="BO36" s="125" t="s">
        <v>351</v>
      </c>
      <c r="BP36" s="125" t="s">
        <v>351</v>
      </c>
      <c r="BQ36" s="125" t="s">
        <v>351</v>
      </c>
      <c r="BR36" s="125" t="s">
        <v>351</v>
      </c>
      <c r="BS36" s="125" t="s">
        <v>351</v>
      </c>
      <c r="BT36" s="125" t="s">
        <v>351</v>
      </c>
      <c r="BU36" s="125" t="s">
        <v>351</v>
      </c>
      <c r="BV36" s="125" t="s">
        <v>351</v>
      </c>
      <c r="BW36" s="125" t="s">
        <v>351</v>
      </c>
      <c r="BX36" s="125" t="s">
        <v>351</v>
      </c>
      <c r="BY36" s="125" t="s">
        <v>351</v>
      </c>
      <c r="BZ36" s="125" t="s">
        <v>194</v>
      </c>
      <c r="CA36" s="125" t="s">
        <v>194</v>
      </c>
      <c r="CB36" s="125" t="s">
        <v>194</v>
      </c>
      <c r="CC36" s="126" t="s">
        <v>194</v>
      </c>
    </row>
    <row r="37" spans="1:81" s="69" customFormat="1" ht="24" customHeight="1" thickBot="1" x14ac:dyDescent="0.25">
      <c r="A37" s="127" t="s">
        <v>609</v>
      </c>
      <c r="B37" s="128">
        <v>0</v>
      </c>
      <c r="C37" s="129">
        <v>1</v>
      </c>
      <c r="D37" s="129">
        <v>2</v>
      </c>
      <c r="E37" s="129">
        <v>3</v>
      </c>
      <c r="F37" s="129">
        <v>4</v>
      </c>
      <c r="G37" s="129">
        <v>5</v>
      </c>
      <c r="H37" s="129">
        <v>6</v>
      </c>
      <c r="I37" s="129">
        <v>7</v>
      </c>
      <c r="J37" s="129">
        <v>8</v>
      </c>
      <c r="K37" s="129">
        <v>9</v>
      </c>
      <c r="L37" s="129" t="s">
        <v>626</v>
      </c>
      <c r="M37" s="129" t="s">
        <v>627</v>
      </c>
      <c r="N37" s="129" t="s">
        <v>628</v>
      </c>
      <c r="O37" s="129" t="s">
        <v>629</v>
      </c>
      <c r="P37" s="129" t="s">
        <v>630</v>
      </c>
      <c r="Q37" s="130" t="s">
        <v>631</v>
      </c>
      <c r="R37" s="131">
        <v>0</v>
      </c>
      <c r="S37" s="132">
        <v>1</v>
      </c>
      <c r="T37" s="132">
        <v>2</v>
      </c>
      <c r="U37" s="132">
        <v>3</v>
      </c>
      <c r="V37" s="132">
        <v>4</v>
      </c>
      <c r="W37" s="132">
        <v>5</v>
      </c>
      <c r="X37" s="132">
        <v>6</v>
      </c>
      <c r="Y37" s="132">
        <v>7</v>
      </c>
      <c r="Z37" s="132">
        <v>8</v>
      </c>
      <c r="AA37" s="132">
        <v>9</v>
      </c>
      <c r="AB37" s="132" t="s">
        <v>339</v>
      </c>
      <c r="AC37" s="132" t="s">
        <v>340</v>
      </c>
      <c r="AD37" s="132" t="s">
        <v>341</v>
      </c>
      <c r="AE37" s="132" t="s">
        <v>342</v>
      </c>
      <c r="AF37" s="132" t="s">
        <v>343</v>
      </c>
      <c r="AG37" s="133" t="s">
        <v>344</v>
      </c>
      <c r="AH37" s="134">
        <v>0</v>
      </c>
      <c r="AI37" s="135">
        <v>1</v>
      </c>
      <c r="AJ37" s="135">
        <v>2</v>
      </c>
      <c r="AK37" s="135">
        <v>3</v>
      </c>
      <c r="AL37" s="135">
        <v>4</v>
      </c>
      <c r="AM37" s="135">
        <v>5</v>
      </c>
      <c r="AN37" s="135">
        <v>6</v>
      </c>
      <c r="AO37" s="135">
        <v>7</v>
      </c>
      <c r="AP37" s="135">
        <v>8</v>
      </c>
      <c r="AQ37" s="135">
        <v>9</v>
      </c>
      <c r="AR37" s="135" t="s">
        <v>626</v>
      </c>
      <c r="AS37" s="135" t="s">
        <v>627</v>
      </c>
      <c r="AT37" s="135" t="s">
        <v>628</v>
      </c>
      <c r="AU37" s="135" t="s">
        <v>629</v>
      </c>
      <c r="AV37" s="135" t="s">
        <v>630</v>
      </c>
      <c r="AW37" s="136" t="s">
        <v>631</v>
      </c>
      <c r="AX37" s="131">
        <v>0</v>
      </c>
      <c r="AY37" s="132">
        <v>1</v>
      </c>
      <c r="AZ37" s="132">
        <v>2</v>
      </c>
      <c r="BA37" s="132">
        <v>3</v>
      </c>
      <c r="BB37" s="132">
        <v>4</v>
      </c>
      <c r="BC37" s="132">
        <v>5</v>
      </c>
      <c r="BD37" s="132">
        <v>6</v>
      </c>
      <c r="BE37" s="132">
        <v>7</v>
      </c>
      <c r="BF37" s="132">
        <v>8</v>
      </c>
      <c r="BG37" s="132">
        <v>9</v>
      </c>
      <c r="BH37" s="132" t="s">
        <v>339</v>
      </c>
      <c r="BI37" s="132" t="s">
        <v>340</v>
      </c>
      <c r="BJ37" s="132" t="s">
        <v>341</v>
      </c>
      <c r="BK37" s="132" t="s">
        <v>342</v>
      </c>
      <c r="BL37" s="132" t="s">
        <v>343</v>
      </c>
      <c r="BM37" s="133" t="s">
        <v>344</v>
      </c>
      <c r="BN37" s="137">
        <v>0</v>
      </c>
      <c r="BO37" s="138">
        <v>1</v>
      </c>
      <c r="BP37" s="138">
        <v>2</v>
      </c>
      <c r="BQ37" s="138">
        <v>3</v>
      </c>
      <c r="BR37" s="138">
        <v>4</v>
      </c>
      <c r="BS37" s="138">
        <v>5</v>
      </c>
      <c r="BT37" s="138">
        <v>6</v>
      </c>
      <c r="BU37" s="138">
        <v>7</v>
      </c>
      <c r="BV37" s="138">
        <v>8</v>
      </c>
      <c r="BW37" s="138">
        <v>9</v>
      </c>
      <c r="BX37" s="138" t="s">
        <v>626</v>
      </c>
      <c r="BY37" s="138" t="s">
        <v>627</v>
      </c>
      <c r="BZ37" s="138" t="s">
        <v>628</v>
      </c>
      <c r="CA37" s="138" t="s">
        <v>629</v>
      </c>
      <c r="CB37" s="138" t="s">
        <v>630</v>
      </c>
      <c r="CC37" s="139" t="s">
        <v>631</v>
      </c>
    </row>
  </sheetData>
  <mergeCells count="5">
    <mergeCell ref="B1:Q1"/>
    <mergeCell ref="R1:AG1"/>
    <mergeCell ref="AH1:AW1"/>
    <mergeCell ref="AX1:BM1"/>
    <mergeCell ref="BN1:CC1"/>
  </mergeCells>
  <phoneticPr fontId="6" type="noConversion"/>
  <pageMargins left="0.7" right="0.7" top="0.75" bottom="0.75" header="0.3" footer="0.3"/>
  <pageSetup paperSize="9" scale="57" orientation="landscape" r:id="rId1"/>
  <ignoredErrors>
    <ignoredError sqref="R2:AG2 R37:AG37 B3:Q3 AH3:AW3 BN3:CC3 B4:Q4 AH4:AW4 BN4:CC4 B5:Q5 AH5:AW5 BN5:CC5 B6:Q6 AH6:AW6 BN6:CC6 B7:Q7 AH7:AW7 BN7:CC7 B8:Q8 AH8:AW8 BN8:CC8 B9:Q9 AH9:AW9 BN9:CC9 B10:Q10 AH10:AW10 BN10:CC10 B11:Q11 AH11:AW11 BN11:CC11 B12:Q12 AH12:AW12 BN12:CC12 B13:Q13 AH13:AW13 BN13:CC13 B14:Q14 AH14:AW14 BN14:CC14 B15:Q15 AH15:AW15 BN15:CC15 B16:Q16 AH16:AW16 BN16:CC16 B17:Q17 AH17:AW17 BN17:CC17 B18:Q18 AH18:AW18 BN18:CC18 B19:Q19 AH19:AW19 BN19:CC19 B20:Q20 AH20:AW20 BN20:CC20 B21:Q21 AH21:AW21 BN21:CC21 B22:Q22 AH22:AW22 BN22:CC22 B23:Q23 AH23:AW23 BN23:CC23 B24:Q24 AH24:AW24 BN24:CC24 B25:Q25 AH25:AW25 BN25:CC25 B26:Q26 AH26:AW26 BN26:CC26 B27:Q27 AH27:AW27 BN27:CC27 B28:Q28 AH28:AW28 BN28:CC28 B29:Q29 AH29:AW29 BN29:CC29 B30:Q30 AH30:AW30 BN30:CC30 B31:Q31 AH31:AW31 BN31:CC31 B32:Q32 AH32:AW32 BN32:CC32 B33:Q33 AH33:AW33 BN33:CC33 B34:Q34 AH34:AW34 BN34:CC34 B35:Q35 AH35:AW35 BN35:CC35 B36:Q36 AH36:AW36 BN36:CC36 AX37:BM37 AX2:BM2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8"/>
  <sheetViews>
    <sheetView tabSelected="1" topLeftCell="A4" workbookViewId="0">
      <selection activeCell="Q38" sqref="Q38"/>
    </sheetView>
  </sheetViews>
  <sheetFormatPr defaultRowHeight="14.25" x14ac:dyDescent="0.2"/>
  <cols>
    <col min="1" max="1" width="3.375" style="74" customWidth="1"/>
    <col min="2" max="17" width="2.75" style="68" customWidth="1"/>
    <col min="18" max="18" width="9" style="68"/>
    <col min="19" max="19" width="54.875" style="68" bestFit="1" customWidth="1"/>
    <col min="20" max="20" width="4" style="68" bestFit="1" customWidth="1"/>
    <col min="21" max="36" width="2.75" style="68" customWidth="1"/>
    <col min="37" max="16384" width="9" style="68"/>
  </cols>
  <sheetData>
    <row r="1" spans="1:36" x14ac:dyDescent="0.2">
      <c r="A1" s="67"/>
      <c r="B1" s="76">
        <v>0</v>
      </c>
      <c r="C1" s="76">
        <v>1</v>
      </c>
      <c r="D1" s="76">
        <v>2</v>
      </c>
      <c r="E1" s="76">
        <v>3</v>
      </c>
      <c r="F1" s="76">
        <v>4</v>
      </c>
      <c r="G1" s="76">
        <v>5</v>
      </c>
      <c r="H1" s="76">
        <v>6</v>
      </c>
      <c r="I1" s="76">
        <v>7</v>
      </c>
      <c r="J1" s="76">
        <v>8</v>
      </c>
      <c r="K1" s="76">
        <v>9</v>
      </c>
      <c r="L1" s="76" t="s">
        <v>626</v>
      </c>
      <c r="M1" s="76" t="s">
        <v>627</v>
      </c>
      <c r="N1" s="76" t="s">
        <v>628</v>
      </c>
      <c r="O1" s="76" t="s">
        <v>629</v>
      </c>
      <c r="P1" s="76" t="s">
        <v>630</v>
      </c>
      <c r="Q1" s="76" t="s">
        <v>631</v>
      </c>
      <c r="S1" s="147" t="s">
        <v>647</v>
      </c>
      <c r="T1" s="143"/>
      <c r="U1" s="190" t="s">
        <v>646</v>
      </c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2"/>
    </row>
    <row r="2" spans="1:36" x14ac:dyDescent="0.2">
      <c r="A2" s="67" t="s">
        <v>364</v>
      </c>
      <c r="B2" s="77" t="s">
        <v>626</v>
      </c>
      <c r="C2" s="77" t="s">
        <v>626</v>
      </c>
      <c r="D2" s="77" t="s">
        <v>626</v>
      </c>
      <c r="E2" s="77" t="s">
        <v>626</v>
      </c>
      <c r="F2" s="77" t="s">
        <v>626</v>
      </c>
      <c r="G2" s="77" t="s">
        <v>626</v>
      </c>
      <c r="H2" s="77" t="s">
        <v>626</v>
      </c>
      <c r="I2" s="77" t="s">
        <v>626</v>
      </c>
      <c r="J2" s="77" t="s">
        <v>627</v>
      </c>
      <c r="K2" s="77" t="s">
        <v>627</v>
      </c>
      <c r="L2" s="77" t="s">
        <v>627</v>
      </c>
      <c r="M2" s="77" t="s">
        <v>627</v>
      </c>
      <c r="N2" s="77" t="s">
        <v>627</v>
      </c>
      <c r="O2" s="77" t="s">
        <v>627</v>
      </c>
      <c r="P2" s="77" t="s">
        <v>627</v>
      </c>
      <c r="Q2" s="77" t="s">
        <v>627</v>
      </c>
      <c r="S2" s="147" t="s">
        <v>648</v>
      </c>
      <c r="T2" s="143"/>
      <c r="U2" s="144" t="str">
        <f>MID(S1,6,1)</f>
        <v>0</v>
      </c>
      <c r="V2" s="144" t="str">
        <f>MID(S1,9,1)</f>
        <v>1</v>
      </c>
      <c r="W2" s="144" t="str">
        <f>MID(S1,12,1)</f>
        <v>2</v>
      </c>
      <c r="X2" s="144" t="str">
        <f>MID(S1,15,1)</f>
        <v>3</v>
      </c>
      <c r="Y2" s="144" t="str">
        <f>MID(S1,18,1)</f>
        <v>4</v>
      </c>
      <c r="Z2" s="144" t="str">
        <f>MID(S1,21,1)</f>
        <v>5</v>
      </c>
      <c r="AA2" s="144" t="str">
        <f>MID(S1,24,1)</f>
        <v>6</v>
      </c>
      <c r="AB2" s="144" t="str">
        <f>MID(S1,27,1)</f>
        <v>7</v>
      </c>
      <c r="AC2" s="144" t="str">
        <f>MID(S1,30,1)</f>
        <v>8</v>
      </c>
      <c r="AD2" s="144" t="str">
        <f>MID(S1,33,1)</f>
        <v>9</v>
      </c>
      <c r="AE2" s="144" t="str">
        <f>MID(S1,36,1)</f>
        <v>A</v>
      </c>
      <c r="AF2" s="144" t="str">
        <f>MID(S1,39,1)</f>
        <v>B</v>
      </c>
      <c r="AG2" s="144" t="str">
        <f>MID(S1,42,1)</f>
        <v>C</v>
      </c>
      <c r="AH2" s="144" t="str">
        <f>MID(S1,45,1)</f>
        <v>D</v>
      </c>
      <c r="AI2" s="144" t="str">
        <f>MID(S1,48,1)</f>
        <v>E</v>
      </c>
      <c r="AJ2" s="144" t="str">
        <f>MID(S1,51,1)</f>
        <v>F</v>
      </c>
    </row>
    <row r="3" spans="1:36" x14ac:dyDescent="0.2">
      <c r="A3" s="67" t="s">
        <v>379</v>
      </c>
      <c r="B3" s="77" t="s">
        <v>627</v>
      </c>
      <c r="C3" s="77" t="s">
        <v>627</v>
      </c>
      <c r="D3" s="77" t="s">
        <v>627</v>
      </c>
      <c r="E3" s="77" t="s">
        <v>627</v>
      </c>
      <c r="F3" s="77" t="s">
        <v>627</v>
      </c>
      <c r="G3" s="77" t="s">
        <v>627</v>
      </c>
      <c r="H3" s="77" t="s">
        <v>627</v>
      </c>
      <c r="I3" s="77" t="s">
        <v>627</v>
      </c>
      <c r="J3" s="77" t="s">
        <v>627</v>
      </c>
      <c r="K3" s="77" t="s">
        <v>627</v>
      </c>
      <c r="L3" s="77" t="s">
        <v>627</v>
      </c>
      <c r="M3" s="77" t="s">
        <v>627</v>
      </c>
      <c r="N3" s="77" t="s">
        <v>627</v>
      </c>
      <c r="O3" s="77" t="s">
        <v>627</v>
      </c>
      <c r="P3" s="77" t="s">
        <v>627</v>
      </c>
      <c r="Q3" s="77" t="s">
        <v>627</v>
      </c>
      <c r="S3" s="147" t="s">
        <v>649</v>
      </c>
      <c r="T3" s="143" t="str">
        <f>LEFT(S3,2)&amp;"x"</f>
        <v>00x</v>
      </c>
      <c r="U3" s="145" t="str">
        <f t="shared" ref="U3:U36" si="0">MID(S3,5,2)</f>
        <v>12</v>
      </c>
      <c r="V3" s="145" t="str">
        <f t="shared" ref="V3:V36" si="1">MID(S3,8,2)</f>
        <v>48</v>
      </c>
      <c r="W3" s="145" t="str">
        <f t="shared" ref="W3:W36" si="2">MID(S3,11,2)</f>
        <v>0F</v>
      </c>
      <c r="X3" s="145" t="str">
        <f t="shared" ref="X3:X36" si="3">MID(S3,14,2)</f>
        <v>E0</v>
      </c>
      <c r="Y3" s="145" t="str">
        <f t="shared" ref="Y3:Y36" si="4">MID(S3,17,2)</f>
        <v>F1</v>
      </c>
      <c r="Z3" s="145" t="str">
        <f t="shared" ref="Z3:Z36" si="5">MID(S3,20,2)</f>
        <v>10</v>
      </c>
      <c r="AA3" s="145" t="str">
        <f t="shared" ref="AA3:AA36" si="6">MID(S3,23,2)</f>
        <v>FF</v>
      </c>
      <c r="AB3" s="145" t="str">
        <f t="shared" ref="AB3:AB36" si="7">MID(S3,26,2)</f>
        <v>EE</v>
      </c>
      <c r="AC3" s="146" t="str">
        <f t="shared" ref="AC3:AC36" si="8">MID(S3,29,2)</f>
        <v>AB</v>
      </c>
      <c r="AD3" s="146" t="str">
        <f t="shared" ref="AD3:AD36" si="9">MID(S3,32,2)</f>
        <v>22</v>
      </c>
      <c r="AE3" s="146" t="str">
        <f t="shared" ref="AE3:AE36" si="10">MID(S3,35,2)</f>
        <v>1E</v>
      </c>
      <c r="AF3" s="146" t="str">
        <f t="shared" ref="AF3:AF36" si="11">MID(S3,38,2)</f>
        <v>D7</v>
      </c>
      <c r="AG3" s="146" t="str">
        <f t="shared" ref="AG3:AG36" si="12">MID(S3,41,2)</f>
        <v>3A</v>
      </c>
      <c r="AH3" s="146" t="str">
        <f t="shared" ref="AH3:AH36" si="13">MID(S3,44,2)</f>
        <v>8D</v>
      </c>
      <c r="AI3" s="146" t="str">
        <f t="shared" ref="AI3:AI36" si="14">MID(S3,47,2)</f>
        <v>88</v>
      </c>
      <c r="AJ3" s="146" t="str">
        <f t="shared" ref="AJ3:AJ36" si="15">MID(S3,50,2)</f>
        <v>94</v>
      </c>
    </row>
    <row r="4" spans="1:36" x14ac:dyDescent="0.2">
      <c r="A4" s="67" t="s">
        <v>395</v>
      </c>
      <c r="B4" s="77" t="s">
        <v>627</v>
      </c>
      <c r="C4" s="77" t="s">
        <v>627</v>
      </c>
      <c r="D4" s="77" t="s">
        <v>627</v>
      </c>
      <c r="E4" s="77" t="s">
        <v>627</v>
      </c>
      <c r="F4" s="77" t="s">
        <v>627</v>
      </c>
      <c r="G4" s="77" t="s">
        <v>627</v>
      </c>
      <c r="H4" s="77" t="s">
        <v>627</v>
      </c>
      <c r="I4" s="77" t="s">
        <v>627</v>
      </c>
      <c r="J4" s="77" t="s">
        <v>628</v>
      </c>
      <c r="K4" s="77" t="s">
        <v>628</v>
      </c>
      <c r="L4" s="77" t="s">
        <v>628</v>
      </c>
      <c r="M4" s="77" t="s">
        <v>628</v>
      </c>
      <c r="N4" s="77" t="s">
        <v>628</v>
      </c>
      <c r="O4" s="77" t="s">
        <v>628</v>
      </c>
      <c r="P4" s="77" t="s">
        <v>628</v>
      </c>
      <c r="Q4" s="77" t="s">
        <v>628</v>
      </c>
      <c r="S4" s="147" t="s">
        <v>650</v>
      </c>
      <c r="T4" s="143" t="str">
        <f t="shared" ref="T4:T36" si="16">LEFT(S4,2)&amp;"x"</f>
        <v>01x</v>
      </c>
      <c r="U4" s="146" t="str">
        <f t="shared" si="0"/>
        <v>A4</v>
      </c>
      <c r="V4" s="146" t="str">
        <f t="shared" si="1"/>
        <v>E5</v>
      </c>
      <c r="W4" s="146" t="str">
        <f t="shared" si="2"/>
        <v>B3</v>
      </c>
      <c r="X4" s="146" t="str">
        <f t="shared" si="3"/>
        <v>1B</v>
      </c>
      <c r="Y4" s="146" t="str">
        <f t="shared" si="4"/>
        <v>33</v>
      </c>
      <c r="Z4" s="146" t="str">
        <f t="shared" si="5"/>
        <v>C0</v>
      </c>
      <c r="AA4" s="146" t="str">
        <f t="shared" si="6"/>
        <v>FC</v>
      </c>
      <c r="AB4" s="146" t="str">
        <f t="shared" si="7"/>
        <v>C5</v>
      </c>
      <c r="AC4" s="146" t="str">
        <f t="shared" si="8"/>
        <v>F9</v>
      </c>
      <c r="AD4" s="146" t="str">
        <f t="shared" si="9"/>
        <v>A6</v>
      </c>
      <c r="AE4" s="146" t="str">
        <f t="shared" si="10"/>
        <v>33</v>
      </c>
      <c r="AF4" s="146" t="str">
        <f t="shared" si="11"/>
        <v>8F</v>
      </c>
      <c r="AG4" s="146" t="str">
        <f t="shared" si="12"/>
        <v>8B</v>
      </c>
      <c r="AH4" s="146" t="str">
        <f t="shared" si="13"/>
        <v>D2</v>
      </c>
      <c r="AI4" s="146" t="str">
        <f t="shared" si="14"/>
        <v>75</v>
      </c>
      <c r="AJ4" s="146" t="str">
        <f t="shared" si="15"/>
        <v>A2</v>
      </c>
    </row>
    <row r="5" spans="1:36" x14ac:dyDescent="0.2">
      <c r="A5" s="67" t="s">
        <v>404</v>
      </c>
      <c r="B5" s="77" t="s">
        <v>628</v>
      </c>
      <c r="C5" s="77" t="s">
        <v>628</v>
      </c>
      <c r="D5" s="77" t="s">
        <v>628</v>
      </c>
      <c r="E5" s="77" t="s">
        <v>628</v>
      </c>
      <c r="F5" s="77" t="s">
        <v>628</v>
      </c>
      <c r="G5" s="77" t="s">
        <v>628</v>
      </c>
      <c r="H5" s="77" t="s">
        <v>628</v>
      </c>
      <c r="I5" s="77" t="s">
        <v>628</v>
      </c>
      <c r="J5" s="77" t="s">
        <v>629</v>
      </c>
      <c r="K5" s="77" t="s">
        <v>629</v>
      </c>
      <c r="L5" s="77" t="s">
        <v>629</v>
      </c>
      <c r="M5" s="77" t="s">
        <v>629</v>
      </c>
      <c r="N5" s="77" t="s">
        <v>629</v>
      </c>
      <c r="O5" s="77" t="s">
        <v>629</v>
      </c>
      <c r="P5" s="77" t="s">
        <v>629</v>
      </c>
      <c r="Q5" s="77" t="s">
        <v>629</v>
      </c>
      <c r="S5" s="147" t="s">
        <v>651</v>
      </c>
      <c r="T5" s="143" t="str">
        <f t="shared" si="16"/>
        <v>02x</v>
      </c>
      <c r="U5" s="146" t="str">
        <f t="shared" si="0"/>
        <v>F4</v>
      </c>
      <c r="V5" s="146" t="str">
        <f t="shared" si="1"/>
        <v>2D</v>
      </c>
      <c r="W5" s="146" t="str">
        <f t="shared" si="2"/>
        <v>AD</v>
      </c>
      <c r="X5" s="146" t="str">
        <f t="shared" si="3"/>
        <v>BB</v>
      </c>
      <c r="Y5" s="146" t="str">
        <f t="shared" si="4"/>
        <v>57</v>
      </c>
      <c r="Z5" s="146" t="str">
        <f t="shared" si="5"/>
        <v>90</v>
      </c>
      <c r="AA5" s="146" t="str">
        <f t="shared" si="6"/>
        <v>BD</v>
      </c>
      <c r="AB5" s="146" t="str">
        <f t="shared" si="7"/>
        <v>C3</v>
      </c>
      <c r="AC5" s="145" t="str">
        <f t="shared" si="8"/>
        <v>A5</v>
      </c>
      <c r="AD5" s="145" t="str">
        <f t="shared" si="9"/>
        <v>00</v>
      </c>
      <c r="AE5" s="145" t="str">
        <f t="shared" si="10"/>
        <v>01</v>
      </c>
      <c r="AF5" s="145" t="str">
        <f t="shared" si="11"/>
        <v>00</v>
      </c>
      <c r="AG5" s="145" t="str">
        <f t="shared" si="12"/>
        <v>10</v>
      </c>
      <c r="AH5" s="145" t="str">
        <f t="shared" si="13"/>
        <v>00</v>
      </c>
      <c r="AI5" s="145" t="str">
        <f t="shared" si="14"/>
        <v>00</v>
      </c>
      <c r="AJ5" s="145" t="str">
        <f t="shared" si="15"/>
        <v>01</v>
      </c>
    </row>
    <row r="6" spans="1:36" x14ac:dyDescent="0.2">
      <c r="A6" s="67" t="s">
        <v>416</v>
      </c>
      <c r="B6" s="77" t="s">
        <v>629</v>
      </c>
      <c r="C6" s="77" t="s">
        <v>629</v>
      </c>
      <c r="D6" s="77" t="s">
        <v>629</v>
      </c>
      <c r="E6" s="77" t="s">
        <v>629</v>
      </c>
      <c r="F6" s="77" t="s">
        <v>629</v>
      </c>
      <c r="G6" s="77" t="s">
        <v>629</v>
      </c>
      <c r="H6" s="77" t="s">
        <v>629</v>
      </c>
      <c r="I6" s="77" t="s">
        <v>629</v>
      </c>
      <c r="J6" s="77" t="s">
        <v>629</v>
      </c>
      <c r="K6" s="77" t="s">
        <v>629</v>
      </c>
      <c r="L6" s="77" t="s">
        <v>629</v>
      </c>
      <c r="M6" s="77" t="s">
        <v>629</v>
      </c>
      <c r="N6" s="77" t="s">
        <v>630</v>
      </c>
      <c r="O6" s="77" t="s">
        <v>630</v>
      </c>
      <c r="P6" s="77" t="s">
        <v>630</v>
      </c>
      <c r="Q6" s="77" t="s">
        <v>630</v>
      </c>
      <c r="S6" s="147" t="s">
        <v>652</v>
      </c>
      <c r="T6" s="143" t="str">
        <f t="shared" si="16"/>
        <v>03x</v>
      </c>
      <c r="U6" s="145" t="str">
        <f t="shared" si="0"/>
        <v>24</v>
      </c>
      <c r="V6" s="145" t="str">
        <f t="shared" si="1"/>
        <v>6B</v>
      </c>
      <c r="W6" s="145" t="str">
        <f t="shared" si="2"/>
        <v>24</v>
      </c>
      <c r="X6" s="145" t="str">
        <f t="shared" si="3"/>
        <v>6B</v>
      </c>
      <c r="Y6" s="145" t="str">
        <f t="shared" si="4"/>
        <v>F6</v>
      </c>
      <c r="Z6" s="145" t="str">
        <f t="shared" si="5"/>
        <v>A8</v>
      </c>
      <c r="AA6" s="145" t="str">
        <f t="shared" si="6"/>
        <v>05</v>
      </c>
      <c r="AB6" s="145" t="str">
        <f t="shared" si="7"/>
        <v>6D</v>
      </c>
      <c r="AC6" s="146" t="str">
        <f t="shared" si="8"/>
        <v>00</v>
      </c>
      <c r="AD6" s="146" t="str">
        <f t="shared" si="9"/>
        <v>41</v>
      </c>
      <c r="AE6" s="146" t="str">
        <f t="shared" si="10"/>
        <v>00</v>
      </c>
      <c r="AF6" s="146" t="str">
        <f t="shared" si="11"/>
        <v>4E</v>
      </c>
      <c r="AG6" s="146" t="str">
        <f t="shared" si="12"/>
        <v>00</v>
      </c>
      <c r="AH6" s="146" t="str">
        <f t="shared" si="13"/>
        <v>54</v>
      </c>
      <c r="AI6" s="146" t="str">
        <f t="shared" si="14"/>
        <v>00</v>
      </c>
      <c r="AJ6" s="146" t="str">
        <f t="shared" si="15"/>
        <v>65</v>
      </c>
    </row>
    <row r="7" spans="1:36" x14ac:dyDescent="0.2">
      <c r="A7" s="67" t="s">
        <v>428</v>
      </c>
      <c r="B7" s="77" t="s">
        <v>630</v>
      </c>
      <c r="C7" s="77" t="s">
        <v>630</v>
      </c>
      <c r="D7" s="77" t="s">
        <v>630</v>
      </c>
      <c r="E7" s="77" t="s">
        <v>630</v>
      </c>
      <c r="F7" s="77" t="s">
        <v>630</v>
      </c>
      <c r="G7" s="77" t="s">
        <v>630</v>
      </c>
      <c r="H7" s="77" t="s">
        <v>630</v>
      </c>
      <c r="I7" s="77" t="s">
        <v>630</v>
      </c>
      <c r="J7" s="77" t="s">
        <v>630</v>
      </c>
      <c r="K7" s="77" t="s">
        <v>630</v>
      </c>
      <c r="L7" s="77" t="s">
        <v>630</v>
      </c>
      <c r="M7" s="77" t="s">
        <v>630</v>
      </c>
      <c r="N7" s="77" t="s">
        <v>630</v>
      </c>
      <c r="O7" s="77" t="s">
        <v>630</v>
      </c>
      <c r="P7" s="77" t="s">
        <v>630</v>
      </c>
      <c r="Q7" s="77" t="s">
        <v>630</v>
      </c>
      <c r="S7" s="147" t="s">
        <v>653</v>
      </c>
      <c r="T7" s="143" t="str">
        <f t="shared" si="16"/>
        <v>04x</v>
      </c>
      <c r="U7" s="146" t="str">
        <f t="shared" si="0"/>
        <v>00</v>
      </c>
      <c r="V7" s="146" t="str">
        <f t="shared" si="1"/>
        <v>72</v>
      </c>
      <c r="W7" s="146" t="str">
        <f t="shared" si="2"/>
        <v>00</v>
      </c>
      <c r="X7" s="146" t="str">
        <f t="shared" si="3"/>
        <v>30</v>
      </c>
      <c r="Y7" s="146" t="str">
        <f t="shared" si="4"/>
        <v>00</v>
      </c>
      <c r="Z7" s="146" t="str">
        <f t="shared" si="5"/>
        <v>31</v>
      </c>
      <c r="AA7" s="146" t="str">
        <f t="shared" si="6"/>
        <v>00</v>
      </c>
      <c r="AB7" s="146" t="str">
        <f t="shared" si="7"/>
        <v>00</v>
      </c>
      <c r="AC7" s="146" t="str">
        <f t="shared" si="8"/>
        <v>00</v>
      </c>
      <c r="AD7" s="146" t="str">
        <f t="shared" si="9"/>
        <v>00</v>
      </c>
      <c r="AE7" s="146" t="str">
        <f t="shared" si="10"/>
        <v>00</v>
      </c>
      <c r="AF7" s="146" t="str">
        <f t="shared" si="11"/>
        <v>00</v>
      </c>
      <c r="AG7" s="145" t="str">
        <f t="shared" si="12"/>
        <v>03</v>
      </c>
      <c r="AH7" s="145" t="str">
        <f t="shared" si="13"/>
        <v>00</v>
      </c>
      <c r="AI7" s="145" t="str">
        <f t="shared" si="14"/>
        <v>00</v>
      </c>
      <c r="AJ7" s="145" t="str">
        <f t="shared" si="15"/>
        <v>40</v>
      </c>
    </row>
    <row r="8" spans="1:36" x14ac:dyDescent="0.2">
      <c r="A8" s="67" t="s">
        <v>441</v>
      </c>
      <c r="B8" s="77" t="s">
        <v>630</v>
      </c>
      <c r="C8" s="77" t="s">
        <v>630</v>
      </c>
      <c r="D8" s="77" t="s">
        <v>630</v>
      </c>
      <c r="E8" s="77" t="s">
        <v>630</v>
      </c>
      <c r="F8" s="77" t="s">
        <v>630</v>
      </c>
      <c r="G8" s="77" t="s">
        <v>630</v>
      </c>
      <c r="H8" s="77" t="s">
        <v>630</v>
      </c>
      <c r="I8" s="77" t="s">
        <v>630</v>
      </c>
      <c r="J8" s="77" t="s">
        <v>630</v>
      </c>
      <c r="K8" s="77" t="s">
        <v>630</v>
      </c>
      <c r="L8" s="77" t="s">
        <v>630</v>
      </c>
      <c r="M8" s="77" t="s">
        <v>630</v>
      </c>
      <c r="N8" s="77" t="s">
        <v>630</v>
      </c>
      <c r="O8" s="77" t="s">
        <v>630</v>
      </c>
      <c r="P8" s="77" t="s">
        <v>630</v>
      </c>
      <c r="Q8" s="77" t="s">
        <v>630</v>
      </c>
      <c r="S8" s="147" t="s">
        <v>654</v>
      </c>
      <c r="T8" s="143" t="str">
        <f t="shared" si="16"/>
        <v>05x</v>
      </c>
      <c r="U8" s="145" t="str">
        <f t="shared" si="0"/>
        <v>6B</v>
      </c>
      <c r="V8" s="145" t="str">
        <f t="shared" si="1"/>
        <v>1B</v>
      </c>
      <c r="W8" s="145" t="str">
        <f t="shared" si="2"/>
        <v>A4</v>
      </c>
      <c r="X8" s="145" t="str">
        <f t="shared" si="3"/>
        <v>76</v>
      </c>
      <c r="Y8" s="145" t="str">
        <f t="shared" si="4"/>
        <v>9B</v>
      </c>
      <c r="Z8" s="145" t="str">
        <f t="shared" si="5"/>
        <v>E9</v>
      </c>
      <c r="AA8" s="145" t="str">
        <f t="shared" si="6"/>
        <v>8B</v>
      </c>
      <c r="AB8" s="145" t="str">
        <f t="shared" si="7"/>
        <v>DC</v>
      </c>
      <c r="AC8" s="145" t="str">
        <f t="shared" si="8"/>
        <v>D2</v>
      </c>
      <c r="AD8" s="145" t="str">
        <f t="shared" si="9"/>
        <v>84</v>
      </c>
      <c r="AE8" s="145" t="str">
        <f t="shared" si="10"/>
        <v>8E</v>
      </c>
      <c r="AF8" s="145" t="str">
        <f t="shared" si="11"/>
        <v>E6</v>
      </c>
      <c r="AG8" s="145" t="str">
        <f t="shared" si="12"/>
        <v>40</v>
      </c>
      <c r="AH8" s="145" t="str">
        <f t="shared" si="13"/>
        <v>15</v>
      </c>
      <c r="AI8" s="145" t="str">
        <f t="shared" si="14"/>
        <v>39</v>
      </c>
      <c r="AJ8" s="145" t="str">
        <f t="shared" si="15"/>
        <v>05</v>
      </c>
    </row>
    <row r="9" spans="1:36" x14ac:dyDescent="0.2">
      <c r="A9" s="67" t="s">
        <v>451</v>
      </c>
      <c r="B9" s="77" t="s">
        <v>630</v>
      </c>
      <c r="C9" s="77" t="s">
        <v>630</v>
      </c>
      <c r="D9" s="77" t="s">
        <v>630</v>
      </c>
      <c r="E9" s="77" t="s">
        <v>630</v>
      </c>
      <c r="F9" s="77" t="s">
        <v>630</v>
      </c>
      <c r="G9" s="77" t="s">
        <v>630</v>
      </c>
      <c r="H9" s="77" t="s">
        <v>630</v>
      </c>
      <c r="I9" s="77" t="s">
        <v>630</v>
      </c>
      <c r="J9" s="77" t="s">
        <v>630</v>
      </c>
      <c r="K9" s="77" t="s">
        <v>630</v>
      </c>
      <c r="L9" s="77" t="s">
        <v>630</v>
      </c>
      <c r="M9" s="77" t="s">
        <v>630</v>
      </c>
      <c r="N9" s="77" t="s">
        <v>630</v>
      </c>
      <c r="O9" s="77" t="s">
        <v>630</v>
      </c>
      <c r="P9" s="77" t="s">
        <v>630</v>
      </c>
      <c r="Q9" s="77" t="s">
        <v>630</v>
      </c>
      <c r="S9" s="147" t="s">
        <v>655</v>
      </c>
      <c r="T9" s="143" t="str">
        <f t="shared" si="16"/>
        <v>06x</v>
      </c>
      <c r="U9" s="145" t="str">
        <f t="shared" si="0"/>
        <v>0F</v>
      </c>
      <c r="V9" s="145" t="str">
        <f t="shared" si="1"/>
        <v>2A</v>
      </c>
      <c r="W9" s="145" t="str">
        <f t="shared" si="2"/>
        <v>00</v>
      </c>
      <c r="X9" s="145" t="str">
        <f t="shared" si="3"/>
        <v>00</v>
      </c>
      <c r="Y9" s="145" t="str">
        <f t="shared" si="4"/>
        <v>00</v>
      </c>
      <c r="Z9" s="145" t="str">
        <f t="shared" si="5"/>
        <v>00</v>
      </c>
      <c r="AA9" s="145" t="str">
        <f t="shared" si="6"/>
        <v>41</v>
      </c>
      <c r="AB9" s="145" t="str">
        <f t="shared" si="7"/>
        <v>00</v>
      </c>
      <c r="AC9" s="145" t="str">
        <f t="shared" si="8"/>
        <v>4E</v>
      </c>
      <c r="AD9" s="145" t="str">
        <f t="shared" si="9"/>
        <v>00</v>
      </c>
      <c r="AE9" s="145" t="str">
        <f t="shared" si="10"/>
        <v>54</v>
      </c>
      <c r="AF9" s="145" t="str">
        <f t="shared" si="11"/>
        <v>00</v>
      </c>
      <c r="AG9" s="145" t="str">
        <f t="shared" si="12"/>
        <v>65</v>
      </c>
      <c r="AH9" s="145" t="str">
        <f t="shared" si="13"/>
        <v>00</v>
      </c>
      <c r="AI9" s="145" t="str">
        <f t="shared" si="14"/>
        <v>72</v>
      </c>
      <c r="AJ9" s="145" t="str">
        <f t="shared" si="15"/>
        <v>00</v>
      </c>
    </row>
    <row r="10" spans="1:36" x14ac:dyDescent="0.2">
      <c r="A10" s="67" t="s">
        <v>459</v>
      </c>
      <c r="B10" s="77" t="s">
        <v>630</v>
      </c>
      <c r="C10" s="77" t="s">
        <v>630</v>
      </c>
      <c r="D10" s="77" t="s">
        <v>630</v>
      </c>
      <c r="E10" s="77" t="s">
        <v>630</v>
      </c>
      <c r="F10" s="77" t="s">
        <v>630</v>
      </c>
      <c r="G10" s="77" t="s">
        <v>630</v>
      </c>
      <c r="H10" s="77" t="s">
        <v>630</v>
      </c>
      <c r="I10" s="77" t="s">
        <v>630</v>
      </c>
      <c r="J10" s="77" t="s">
        <v>630</v>
      </c>
      <c r="K10" s="77" t="s">
        <v>630</v>
      </c>
      <c r="L10" s="77" t="s">
        <v>630</v>
      </c>
      <c r="M10" s="77" t="s">
        <v>630</v>
      </c>
      <c r="N10" s="77" t="s">
        <v>630</v>
      </c>
      <c r="O10" s="77" t="s">
        <v>630</v>
      </c>
      <c r="P10" s="77" t="s">
        <v>630</v>
      </c>
      <c r="Q10" s="77" t="s">
        <v>630</v>
      </c>
      <c r="S10" s="147" t="s">
        <v>656</v>
      </c>
      <c r="T10" s="143" t="str">
        <f t="shared" si="16"/>
        <v>07x</v>
      </c>
      <c r="U10" s="145" t="str">
        <f t="shared" si="0"/>
        <v>00</v>
      </c>
      <c r="V10" s="145" t="str">
        <f t="shared" si="1"/>
        <v>00</v>
      </c>
      <c r="W10" s="145" t="str">
        <f t="shared" si="2"/>
        <v>00</v>
      </c>
      <c r="X10" s="145" t="str">
        <f t="shared" si="3"/>
        <v>00</v>
      </c>
      <c r="Y10" s="145" t="str">
        <f t="shared" si="4"/>
        <v>00</v>
      </c>
      <c r="Z10" s="145" t="str">
        <f t="shared" si="5"/>
        <v>00</v>
      </c>
      <c r="AA10" s="145" t="str">
        <f t="shared" si="6"/>
        <v>00</v>
      </c>
      <c r="AB10" s="145" t="str">
        <f t="shared" si="7"/>
        <v>00</v>
      </c>
      <c r="AC10" s="145" t="str">
        <f t="shared" si="8"/>
        <v>00</v>
      </c>
      <c r="AD10" s="145" t="str">
        <f t="shared" si="9"/>
        <v>00</v>
      </c>
      <c r="AE10" s="145" t="str">
        <f t="shared" si="10"/>
        <v>3F</v>
      </c>
      <c r="AF10" s="145" t="str">
        <f t="shared" si="11"/>
        <v>3F</v>
      </c>
      <c r="AG10" s="145" t="str">
        <f t="shared" si="12"/>
        <v>04</v>
      </c>
      <c r="AH10" s="145" t="str">
        <f t="shared" si="13"/>
        <v>00</v>
      </c>
      <c r="AI10" s="145" t="str">
        <f t="shared" si="14"/>
        <v>38</v>
      </c>
      <c r="AJ10" s="145" t="str">
        <f t="shared" si="15"/>
        <v>03</v>
      </c>
    </row>
    <row r="11" spans="1:36" x14ac:dyDescent="0.2">
      <c r="A11" s="67" t="s">
        <v>467</v>
      </c>
      <c r="B11" s="77" t="s">
        <v>630</v>
      </c>
      <c r="C11" s="77" t="s">
        <v>630</v>
      </c>
      <c r="D11" s="77" t="s">
        <v>630</v>
      </c>
      <c r="E11" s="77" t="s">
        <v>630</v>
      </c>
      <c r="F11" s="77" t="s">
        <v>630</v>
      </c>
      <c r="G11" s="77" t="s">
        <v>630</v>
      </c>
      <c r="H11" s="77" t="s">
        <v>630</v>
      </c>
      <c r="I11" s="77" t="s">
        <v>630</v>
      </c>
      <c r="J11" s="77" t="s">
        <v>630</v>
      </c>
      <c r="K11" s="77" t="s">
        <v>630</v>
      </c>
      <c r="L11" s="77" t="s">
        <v>630</v>
      </c>
      <c r="M11" s="77" t="s">
        <v>630</v>
      </c>
      <c r="N11" s="77" t="s">
        <v>630</v>
      </c>
      <c r="O11" s="77" t="s">
        <v>630</v>
      </c>
      <c r="P11" s="77" t="s">
        <v>630</v>
      </c>
      <c r="Q11" s="77" t="s">
        <v>630</v>
      </c>
      <c r="S11" s="147" t="s">
        <v>657</v>
      </c>
      <c r="T11" s="143" t="str">
        <f t="shared" si="16"/>
        <v>08x</v>
      </c>
      <c r="U11" s="145" t="str">
        <f t="shared" si="0"/>
        <v>02</v>
      </c>
      <c r="V11" s="145" t="str">
        <f t="shared" si="1"/>
        <v>68</v>
      </c>
      <c r="W11" s="145" t="str">
        <f t="shared" si="2"/>
        <v>44</v>
      </c>
      <c r="X11" s="145" t="str">
        <f t="shared" si="3"/>
        <v>18</v>
      </c>
      <c r="Y11" s="145" t="str">
        <f t="shared" si="4"/>
        <v>26</v>
      </c>
      <c r="Z11" s="145" t="str">
        <f t="shared" si="5"/>
        <v>34</v>
      </c>
      <c r="AA11" s="145" t="str">
        <f t="shared" si="6"/>
        <v>46</v>
      </c>
      <c r="AB11" s="145" t="str">
        <f t="shared" si="7"/>
        <v>14</v>
      </c>
      <c r="AC11" s="145" t="str">
        <f t="shared" si="8"/>
        <v>81</v>
      </c>
      <c r="AD11" s="145" t="str">
        <f t="shared" si="9"/>
        <v>12</v>
      </c>
      <c r="AE11" s="145" t="str">
        <f t="shared" si="10"/>
        <v>15</v>
      </c>
      <c r="AF11" s="145" t="str">
        <f t="shared" si="11"/>
        <v>68</v>
      </c>
      <c r="AG11" s="145" t="str">
        <f t="shared" si="12"/>
        <v>0D</v>
      </c>
      <c r="AH11" s="145" t="str">
        <f t="shared" si="13"/>
        <v>00</v>
      </c>
      <c r="AI11" s="145" t="str">
        <f t="shared" si="14"/>
        <v>00</v>
      </c>
      <c r="AJ11" s="145" t="str">
        <f t="shared" si="15"/>
        <v>29</v>
      </c>
    </row>
    <row r="12" spans="1:36" x14ac:dyDescent="0.2">
      <c r="A12" s="67" t="s">
        <v>479</v>
      </c>
      <c r="B12" s="77" t="s">
        <v>630</v>
      </c>
      <c r="C12" s="77" t="s">
        <v>630</v>
      </c>
      <c r="D12" s="77" t="s">
        <v>630</v>
      </c>
      <c r="E12" s="77" t="s">
        <v>630</v>
      </c>
      <c r="F12" s="77" t="s">
        <v>630</v>
      </c>
      <c r="G12" s="77" t="s">
        <v>630</v>
      </c>
      <c r="H12" s="77" t="s">
        <v>630</v>
      </c>
      <c r="I12" s="77" t="s">
        <v>630</v>
      </c>
      <c r="J12" s="77" t="s">
        <v>630</v>
      </c>
      <c r="K12" s="77" t="s">
        <v>630</v>
      </c>
      <c r="L12" s="77" t="s">
        <v>630</v>
      </c>
      <c r="M12" s="77" t="s">
        <v>630</v>
      </c>
      <c r="N12" s="77" t="s">
        <v>631</v>
      </c>
      <c r="O12" s="77" t="s">
        <v>631</v>
      </c>
      <c r="P12" s="77" t="s">
        <v>631</v>
      </c>
      <c r="Q12" s="77" t="s">
        <v>631</v>
      </c>
      <c r="S12" s="147" t="s">
        <v>658</v>
      </c>
      <c r="T12" s="143" t="str">
        <f t="shared" si="16"/>
        <v>09x</v>
      </c>
      <c r="U12" s="145" t="str">
        <f t="shared" si="0"/>
        <v>04</v>
      </c>
      <c r="V12" s="145" t="str">
        <f t="shared" si="1"/>
        <v>52</v>
      </c>
      <c r="W12" s="145" t="str">
        <f t="shared" si="2"/>
        <v>48</v>
      </c>
      <c r="X12" s="145" t="str">
        <f t="shared" si="3"/>
        <v>50</v>
      </c>
      <c r="Y12" s="145" t="str">
        <f t="shared" si="4"/>
        <v>00</v>
      </c>
      <c r="Z12" s="145" t="str">
        <f t="shared" si="5"/>
        <v>00</v>
      </c>
      <c r="AA12" s="145" t="str">
        <f t="shared" si="6"/>
        <v>00</v>
      </c>
      <c r="AB12" s="145" t="str">
        <f t="shared" si="7"/>
        <v>00</v>
      </c>
      <c r="AC12" s="145" t="str">
        <f t="shared" si="8"/>
        <v>00</v>
      </c>
      <c r="AD12" s="145" t="str">
        <f t="shared" si="9"/>
        <v>00</v>
      </c>
      <c r="AE12" s="145" t="str">
        <f t="shared" si="10"/>
        <v>00</v>
      </c>
      <c r="AF12" s="145" t="str">
        <f t="shared" si="11"/>
        <v>00</v>
      </c>
      <c r="AG12" s="145" t="str">
        <f t="shared" si="12"/>
        <v>00</v>
      </c>
      <c r="AH12" s="145" t="str">
        <f t="shared" si="13"/>
        <v>00</v>
      </c>
      <c r="AI12" s="145" t="str">
        <f t="shared" si="14"/>
        <v>00</v>
      </c>
      <c r="AJ12" s="145" t="str">
        <f t="shared" si="15"/>
        <v>00</v>
      </c>
    </row>
    <row r="13" spans="1:36" x14ac:dyDescent="0.2">
      <c r="A13" s="67" t="s">
        <v>488</v>
      </c>
      <c r="B13" s="77" t="s">
        <v>631</v>
      </c>
      <c r="C13" s="77" t="s">
        <v>631</v>
      </c>
      <c r="D13" s="77" t="s">
        <v>631</v>
      </c>
      <c r="E13" s="77" t="s">
        <v>631</v>
      </c>
      <c r="F13" s="77" t="s">
        <v>631</v>
      </c>
      <c r="G13" s="77" t="s">
        <v>631</v>
      </c>
      <c r="H13" s="77" t="s">
        <v>631</v>
      </c>
      <c r="I13" s="77" t="s">
        <v>631</v>
      </c>
      <c r="J13" s="77" t="s">
        <v>631</v>
      </c>
      <c r="K13" s="77" t="s">
        <v>631</v>
      </c>
      <c r="L13" s="77" t="s">
        <v>631</v>
      </c>
      <c r="M13" s="77" t="s">
        <v>631</v>
      </c>
      <c r="N13" s="77" t="s">
        <v>632</v>
      </c>
      <c r="O13" s="77" t="s">
        <v>632</v>
      </c>
      <c r="P13" s="77" t="s">
        <v>632</v>
      </c>
      <c r="Q13" s="77" t="s">
        <v>632</v>
      </c>
      <c r="S13" s="147" t="s">
        <v>659</v>
      </c>
      <c r="T13" s="143" t="str">
        <f t="shared" si="16"/>
        <v>0Ax</v>
      </c>
      <c r="U13" s="145" t="str">
        <f t="shared" si="0"/>
        <v>00</v>
      </c>
      <c r="V13" s="145" t="str">
        <f t="shared" si="1"/>
        <v>00</v>
      </c>
      <c r="W13" s="145" t="str">
        <f t="shared" si="2"/>
        <v>00</v>
      </c>
      <c r="X13" s="145" t="str">
        <f t="shared" si="3"/>
        <v>00</v>
      </c>
      <c r="Y13" s="145" t="str">
        <f t="shared" si="4"/>
        <v>00</v>
      </c>
      <c r="Z13" s="145" t="str">
        <f t="shared" si="5"/>
        <v>00</v>
      </c>
      <c r="AA13" s="145" t="str">
        <f t="shared" si="6"/>
        <v>00</v>
      </c>
      <c r="AB13" s="145" t="str">
        <f t="shared" si="7"/>
        <v>00</v>
      </c>
      <c r="AC13" s="145" t="str">
        <f t="shared" si="8"/>
        <v>00</v>
      </c>
      <c r="AD13" s="145" t="str">
        <f t="shared" si="9"/>
        <v>00</v>
      </c>
      <c r="AE13" s="145" t="str">
        <f t="shared" si="10"/>
        <v>9B</v>
      </c>
      <c r="AF13" s="145" t="str">
        <f t="shared" si="11"/>
        <v>A3</v>
      </c>
      <c r="AG13" s="146" t="str">
        <f t="shared" si="12"/>
        <v>F6</v>
      </c>
      <c r="AH13" s="146" t="str">
        <f t="shared" si="13"/>
        <v>F7</v>
      </c>
      <c r="AI13" s="146" t="str">
        <f t="shared" si="14"/>
        <v>5E</v>
      </c>
      <c r="AJ13" s="146" t="str">
        <f t="shared" si="15"/>
        <v>04</v>
      </c>
    </row>
    <row r="14" spans="1:36" x14ac:dyDescent="0.2">
      <c r="A14" s="67" t="s">
        <v>495</v>
      </c>
      <c r="B14" s="77" t="s">
        <v>632</v>
      </c>
      <c r="C14" s="77" t="s">
        <v>632</v>
      </c>
      <c r="D14" s="77" t="s">
        <v>632</v>
      </c>
      <c r="E14" s="77" t="s">
        <v>632</v>
      </c>
      <c r="F14" s="77" t="s">
        <v>632</v>
      </c>
      <c r="G14" s="77" t="s">
        <v>632</v>
      </c>
      <c r="H14" s="77" t="s">
        <v>632</v>
      </c>
      <c r="I14" s="77" t="s">
        <v>632</v>
      </c>
      <c r="J14" s="77" t="s">
        <v>632</v>
      </c>
      <c r="K14" s="77" t="s">
        <v>632</v>
      </c>
      <c r="L14" s="77" t="s">
        <v>632</v>
      </c>
      <c r="M14" s="77" t="s">
        <v>632</v>
      </c>
      <c r="N14" s="77" t="s">
        <v>632</v>
      </c>
      <c r="O14" s="77" t="s">
        <v>632</v>
      </c>
      <c r="P14" s="77" t="s">
        <v>632</v>
      </c>
      <c r="Q14" s="77" t="s">
        <v>632</v>
      </c>
      <c r="S14" s="147" t="s">
        <v>660</v>
      </c>
      <c r="T14" s="143" t="str">
        <f t="shared" si="16"/>
        <v>0Bx</v>
      </c>
      <c r="U14" s="146" t="str">
        <f t="shared" si="0"/>
        <v>26</v>
      </c>
      <c r="V14" s="146" t="str">
        <f t="shared" si="1"/>
        <v>9B</v>
      </c>
      <c r="W14" s="146" t="str">
        <f t="shared" si="2"/>
        <v>0C</v>
      </c>
      <c r="X14" s="146" t="str">
        <f t="shared" si="3"/>
        <v>F9</v>
      </c>
      <c r="Y14" s="146" t="str">
        <f t="shared" si="4"/>
        <v>00</v>
      </c>
      <c r="Z14" s="146" t="str">
        <f t="shared" si="5"/>
        <v>01</v>
      </c>
      <c r="AA14" s="146" t="str">
        <f t="shared" si="6"/>
        <v>29</v>
      </c>
      <c r="AB14" s="146" t="str">
        <f t="shared" si="7"/>
        <v>31</v>
      </c>
      <c r="AC14" s="146" t="str">
        <f t="shared" si="8"/>
        <v>66</v>
      </c>
      <c r="AD14" s="146" t="str">
        <f t="shared" si="9"/>
        <v>4B</v>
      </c>
      <c r="AE14" s="146" t="str">
        <f t="shared" si="10"/>
        <v>02</v>
      </c>
      <c r="AF14" s="146" t="str">
        <f t="shared" si="11"/>
        <v>00</v>
      </c>
      <c r="AG14" s="145" t="str">
        <f t="shared" si="12"/>
        <v>00</v>
      </c>
      <c r="AH14" s="145" t="str">
        <f t="shared" si="13"/>
        <v>03</v>
      </c>
      <c r="AI14" s="145" t="str">
        <f t="shared" si="14"/>
        <v>08</v>
      </c>
      <c r="AJ14" s="145" t="str">
        <f t="shared" si="15"/>
        <v>01</v>
      </c>
    </row>
    <row r="15" spans="1:36" x14ac:dyDescent="0.2">
      <c r="A15" s="67" t="s">
        <v>503</v>
      </c>
      <c r="B15" s="77" t="s">
        <v>632</v>
      </c>
      <c r="C15" s="77" t="s">
        <v>632</v>
      </c>
      <c r="D15" s="77" t="s">
        <v>632</v>
      </c>
      <c r="E15" s="77" t="s">
        <v>632</v>
      </c>
      <c r="F15" s="77" t="s">
        <v>632</v>
      </c>
      <c r="G15" s="77" t="s">
        <v>632</v>
      </c>
      <c r="H15" s="77" t="s">
        <v>632</v>
      </c>
      <c r="I15" s="77" t="s">
        <v>632</v>
      </c>
      <c r="J15" s="77" t="s">
        <v>632</v>
      </c>
      <c r="K15" s="77" t="s">
        <v>632</v>
      </c>
      <c r="L15" s="77" t="s">
        <v>632</v>
      </c>
      <c r="M15" s="77" t="s">
        <v>632</v>
      </c>
      <c r="N15" s="77" t="s">
        <v>633</v>
      </c>
      <c r="O15" s="77" t="s">
        <v>633</v>
      </c>
      <c r="P15" s="77" t="s">
        <v>633</v>
      </c>
      <c r="Q15" s="77" t="s">
        <v>633</v>
      </c>
      <c r="S15" s="147" t="s">
        <v>661</v>
      </c>
      <c r="T15" s="143" t="str">
        <f t="shared" si="16"/>
        <v>0Cx</v>
      </c>
      <c r="U15" s="145" t="str">
        <f t="shared" si="0"/>
        <v>13</v>
      </c>
      <c r="V15" s="145" t="str">
        <f t="shared" si="1"/>
        <v>08</v>
      </c>
      <c r="W15" s="145" t="str">
        <f t="shared" si="2"/>
        <v>08</v>
      </c>
      <c r="X15" s="145" t="str">
        <f t="shared" si="3"/>
        <v>04</v>
      </c>
      <c r="Y15" s="145" t="str">
        <f t="shared" si="4"/>
        <v>00</v>
      </c>
      <c r="Z15" s="145" t="str">
        <f t="shared" si="5"/>
        <v>00</v>
      </c>
      <c r="AA15" s="145" t="str">
        <f t="shared" si="6"/>
        <v>00</v>
      </c>
      <c r="AB15" s="145" t="str">
        <f t="shared" si="7"/>
        <v>00</v>
      </c>
      <c r="AC15" s="145" t="str">
        <f t="shared" si="8"/>
        <v>00</v>
      </c>
      <c r="AD15" s="145" t="str">
        <f t="shared" si="9"/>
        <v>00</v>
      </c>
      <c r="AE15" s="145" t="str">
        <f t="shared" si="10"/>
        <v>00</v>
      </c>
      <c r="AF15" s="145" t="str">
        <f t="shared" si="11"/>
        <v>00</v>
      </c>
      <c r="AG15" s="145" t="str">
        <f t="shared" si="12"/>
        <v>00</v>
      </c>
      <c r="AH15" s="145" t="str">
        <f t="shared" si="13"/>
        <v>00</v>
      </c>
      <c r="AI15" s="145" t="str">
        <f t="shared" si="14"/>
        <v>00</v>
      </c>
      <c r="AJ15" s="145" t="str">
        <f t="shared" si="15"/>
        <v>00</v>
      </c>
    </row>
    <row r="16" spans="1:36" x14ac:dyDescent="0.2">
      <c r="A16" s="67" t="s">
        <v>515</v>
      </c>
      <c r="B16" s="77" t="s">
        <v>633</v>
      </c>
      <c r="C16" s="77" t="s">
        <v>633</v>
      </c>
      <c r="D16" s="77" t="s">
        <v>633</v>
      </c>
      <c r="E16" s="77" t="s">
        <v>633</v>
      </c>
      <c r="F16" s="77" t="s">
        <v>633</v>
      </c>
      <c r="G16" s="77" t="s">
        <v>633</v>
      </c>
      <c r="H16" s="77" t="s">
        <v>633</v>
      </c>
      <c r="I16" s="77" t="s">
        <v>633</v>
      </c>
      <c r="J16" s="77" t="s">
        <v>633</v>
      </c>
      <c r="K16" s="77" t="s">
        <v>633</v>
      </c>
      <c r="L16" s="77" t="s">
        <v>633</v>
      </c>
      <c r="M16" s="77" t="s">
        <v>633</v>
      </c>
      <c r="N16" s="77" t="s">
        <v>633</v>
      </c>
      <c r="O16" s="77" t="s">
        <v>633</v>
      </c>
      <c r="P16" s="77" t="s">
        <v>633</v>
      </c>
      <c r="Q16" s="77" t="s">
        <v>633</v>
      </c>
      <c r="S16" s="147" t="s">
        <v>662</v>
      </c>
      <c r="T16" s="143" t="str">
        <f t="shared" si="16"/>
        <v>0Dx</v>
      </c>
      <c r="U16" s="145" t="str">
        <f t="shared" si="0"/>
        <v>00</v>
      </c>
      <c r="V16" s="145" t="str">
        <f t="shared" si="1"/>
        <v>00</v>
      </c>
      <c r="W16" s="145" t="str">
        <f t="shared" si="2"/>
        <v>00</v>
      </c>
      <c r="X16" s="145" t="str">
        <f t="shared" si="3"/>
        <v>00</v>
      </c>
      <c r="Y16" s="145" t="str">
        <f t="shared" si="4"/>
        <v>00</v>
      </c>
      <c r="Z16" s="145" t="str">
        <f t="shared" si="5"/>
        <v>00</v>
      </c>
      <c r="AA16" s="145" t="str">
        <f t="shared" si="6"/>
        <v>00</v>
      </c>
      <c r="AB16" s="145" t="str">
        <f t="shared" si="7"/>
        <v>00</v>
      </c>
      <c r="AC16" s="145" t="str">
        <f t="shared" si="8"/>
        <v>8A</v>
      </c>
      <c r="AD16" s="145" t="str">
        <f t="shared" si="9"/>
        <v>9E</v>
      </c>
      <c r="AE16" s="145" t="str">
        <f t="shared" si="10"/>
        <v>B1</v>
      </c>
      <c r="AF16" s="145" t="str">
        <f t="shared" si="11"/>
        <v>85</v>
      </c>
      <c r="AG16" s="146" t="str">
        <f t="shared" si="12"/>
        <v>53</v>
      </c>
      <c r="AH16" s="146" t="str">
        <f t="shared" si="13"/>
        <v>D1</v>
      </c>
      <c r="AI16" s="146" t="str">
        <f t="shared" si="14"/>
        <v>05</v>
      </c>
      <c r="AJ16" s="146" t="str">
        <f t="shared" si="15"/>
        <v>88</v>
      </c>
    </row>
    <row r="17" spans="1:36" x14ac:dyDescent="0.2">
      <c r="A17" s="67" t="s">
        <v>523</v>
      </c>
      <c r="B17" s="77" t="s">
        <v>633</v>
      </c>
      <c r="C17" s="77" t="s">
        <v>633</v>
      </c>
      <c r="D17" s="77" t="s">
        <v>633</v>
      </c>
      <c r="E17" s="77" t="s">
        <v>633</v>
      </c>
      <c r="F17" s="77" t="s">
        <v>633</v>
      </c>
      <c r="G17" s="77" t="s">
        <v>633</v>
      </c>
      <c r="H17" s="77" t="s">
        <v>633</v>
      </c>
      <c r="I17" s="77" t="s">
        <v>633</v>
      </c>
      <c r="J17" s="77" t="s">
        <v>633</v>
      </c>
      <c r="K17" s="77" t="s">
        <v>633</v>
      </c>
      <c r="L17" s="77" t="s">
        <v>633</v>
      </c>
      <c r="M17" s="77" t="s">
        <v>633</v>
      </c>
      <c r="N17" s="77" t="s">
        <v>633</v>
      </c>
      <c r="O17" s="77" t="s">
        <v>633</v>
      </c>
      <c r="P17" s="77" t="s">
        <v>633</v>
      </c>
      <c r="Q17" s="77" t="s">
        <v>633</v>
      </c>
      <c r="S17" s="147" t="s">
        <v>663</v>
      </c>
      <c r="T17" s="143" t="str">
        <f t="shared" si="16"/>
        <v>0Ex</v>
      </c>
      <c r="U17" s="146" t="str">
        <f t="shared" si="0"/>
        <v>18</v>
      </c>
      <c r="V17" s="146" t="str">
        <f t="shared" si="1"/>
        <v>B3</v>
      </c>
      <c r="W17" s="146" t="str">
        <f t="shared" si="2"/>
        <v>00</v>
      </c>
      <c r="X17" s="146" t="str">
        <f t="shared" si="3"/>
        <v>17</v>
      </c>
      <c r="Y17" s="146" t="str">
        <f t="shared" si="4"/>
        <v>40</v>
      </c>
      <c r="Z17" s="146" t="str">
        <f t="shared" si="5"/>
        <v>9F</v>
      </c>
      <c r="AA17" s="146" t="str">
        <f t="shared" si="6"/>
        <v>8F</v>
      </c>
      <c r="AB17" s="146" t="str">
        <f t="shared" si="7"/>
        <v>D8</v>
      </c>
      <c r="AC17" s="146" t="str">
        <f t="shared" si="8"/>
        <v>9E</v>
      </c>
      <c r="AD17" s="146" t="str">
        <f t="shared" si="9"/>
        <v>5E</v>
      </c>
      <c r="AE17" s="146" t="str">
        <f t="shared" si="10"/>
        <v>4D</v>
      </c>
      <c r="AF17" s="146" t="str">
        <f t="shared" si="11"/>
        <v>8E</v>
      </c>
      <c r="AG17" s="146" t="str">
        <f t="shared" si="12"/>
        <v>6B</v>
      </c>
      <c r="AH17" s="146" t="str">
        <f t="shared" si="13"/>
        <v>37</v>
      </c>
      <c r="AI17" s="146" t="str">
        <f t="shared" si="14"/>
        <v>0E</v>
      </c>
      <c r="AJ17" s="146" t="str">
        <f t="shared" si="15"/>
        <v>9F</v>
      </c>
    </row>
    <row r="18" spans="1:36" x14ac:dyDescent="0.2">
      <c r="A18" s="67" t="s">
        <v>532</v>
      </c>
      <c r="B18" s="77" t="s">
        <v>633</v>
      </c>
      <c r="C18" s="77" t="s">
        <v>633</v>
      </c>
      <c r="D18" s="77" t="s">
        <v>633</v>
      </c>
      <c r="E18" s="77" t="s">
        <v>633</v>
      </c>
      <c r="F18" s="77" t="s">
        <v>633</v>
      </c>
      <c r="G18" s="77" t="s">
        <v>633</v>
      </c>
      <c r="H18" s="77" t="s">
        <v>633</v>
      </c>
      <c r="I18" s="77" t="s">
        <v>633</v>
      </c>
      <c r="J18" s="77" t="s">
        <v>633</v>
      </c>
      <c r="K18" s="77" t="s">
        <v>633</v>
      </c>
      <c r="L18" s="77" t="s">
        <v>633</v>
      </c>
      <c r="M18" s="77" t="s">
        <v>633</v>
      </c>
      <c r="N18" s="77" t="s">
        <v>633</v>
      </c>
      <c r="O18" s="77" t="s">
        <v>633</v>
      </c>
      <c r="P18" s="77" t="s">
        <v>633</v>
      </c>
      <c r="Q18" s="77" t="s">
        <v>633</v>
      </c>
      <c r="S18" s="147" t="s">
        <v>664</v>
      </c>
      <c r="T18" s="143" t="str">
        <f t="shared" si="16"/>
        <v>0Fx</v>
      </c>
      <c r="U18" s="146" t="str">
        <f t="shared" si="0"/>
        <v>06</v>
      </c>
      <c r="V18" s="146" t="str">
        <f t="shared" si="1"/>
        <v>4D</v>
      </c>
      <c r="W18" s="146" t="str">
        <f t="shared" si="2"/>
        <v>90</v>
      </c>
      <c r="X18" s="146" t="str">
        <f t="shared" si="3"/>
        <v>DB</v>
      </c>
      <c r="Y18" s="146" t="str">
        <f t="shared" si="4"/>
        <v>06</v>
      </c>
      <c r="Z18" s="146" t="str">
        <f t="shared" si="5"/>
        <v>8A</v>
      </c>
      <c r="AA18" s="146" t="str">
        <f t="shared" si="6"/>
        <v>2D</v>
      </c>
      <c r="AB18" s="146" t="str">
        <f t="shared" si="7"/>
        <v>BD</v>
      </c>
      <c r="AC18" s="146" t="str">
        <f t="shared" si="8"/>
        <v>36</v>
      </c>
      <c r="AD18" s="146" t="str">
        <f t="shared" si="9"/>
        <v>39</v>
      </c>
      <c r="AE18" s="146" t="str">
        <f t="shared" si="10"/>
        <v>7F</v>
      </c>
      <c r="AF18" s="146" t="str">
        <f t="shared" si="11"/>
        <v>40</v>
      </c>
      <c r="AG18" s="146" t="str">
        <f t="shared" si="12"/>
        <v>33</v>
      </c>
      <c r="AH18" s="146" t="str">
        <f t="shared" si="13"/>
        <v>B0</v>
      </c>
      <c r="AI18" s="146" t="str">
        <f t="shared" si="14"/>
        <v>74</v>
      </c>
      <c r="AJ18" s="146" t="str">
        <f t="shared" si="15"/>
        <v>7C</v>
      </c>
    </row>
    <row r="19" spans="1:36" x14ac:dyDescent="0.2">
      <c r="A19" s="67" t="s">
        <v>538</v>
      </c>
      <c r="B19" s="77" t="s">
        <v>633</v>
      </c>
      <c r="C19" s="77" t="s">
        <v>633</v>
      </c>
      <c r="D19" s="77" t="s">
        <v>633</v>
      </c>
      <c r="E19" s="77" t="s">
        <v>633</v>
      </c>
      <c r="F19" s="77" t="s">
        <v>633</v>
      </c>
      <c r="G19" s="77" t="s">
        <v>633</v>
      </c>
      <c r="H19" s="77" t="s">
        <v>633</v>
      </c>
      <c r="I19" s="77" t="s">
        <v>633</v>
      </c>
      <c r="J19" s="77" t="s">
        <v>633</v>
      </c>
      <c r="K19" s="77" t="s">
        <v>633</v>
      </c>
      <c r="L19" s="77" t="s">
        <v>633</v>
      </c>
      <c r="M19" s="77" t="s">
        <v>633</v>
      </c>
      <c r="N19" s="77" t="s">
        <v>633</v>
      </c>
      <c r="O19" s="77" t="s">
        <v>633</v>
      </c>
      <c r="P19" s="77" t="s">
        <v>633</v>
      </c>
      <c r="Q19" s="77" t="s">
        <v>633</v>
      </c>
      <c r="S19" s="147" t="s">
        <v>665</v>
      </c>
      <c r="T19" s="143" t="str">
        <f t="shared" si="16"/>
        <v>10x</v>
      </c>
      <c r="U19" s="146" t="str">
        <f t="shared" si="0"/>
        <v>78</v>
      </c>
      <c r="V19" s="146" t="str">
        <f t="shared" si="1"/>
        <v>05</v>
      </c>
      <c r="W19" s="146" t="str">
        <f t="shared" si="2"/>
        <v>D9</v>
      </c>
      <c r="X19" s="146" t="str">
        <f t="shared" si="3"/>
        <v>6F</v>
      </c>
      <c r="Y19" s="146" t="str">
        <f t="shared" si="4"/>
        <v>C6</v>
      </c>
      <c r="Z19" s="146" t="str">
        <f t="shared" si="5"/>
        <v>2D</v>
      </c>
      <c r="AA19" s="146" t="str">
        <f t="shared" si="6"/>
        <v>74</v>
      </c>
      <c r="AB19" s="146" t="str">
        <f t="shared" si="7"/>
        <v>AF</v>
      </c>
      <c r="AC19" s="146" t="str">
        <f t="shared" si="8"/>
        <v>27</v>
      </c>
      <c r="AD19" s="146" t="str">
        <f t="shared" si="9"/>
        <v>2D</v>
      </c>
      <c r="AE19" s="146" t="str">
        <f t="shared" si="10"/>
        <v>95</v>
      </c>
      <c r="AF19" s="146" t="str">
        <f t="shared" si="11"/>
        <v>6C</v>
      </c>
      <c r="AG19" s="146" t="str">
        <f t="shared" si="12"/>
        <v>76</v>
      </c>
      <c r="AH19" s="146" t="str">
        <f t="shared" si="13"/>
        <v>03</v>
      </c>
      <c r="AI19" s="146" t="str">
        <f t="shared" si="14"/>
        <v>10</v>
      </c>
      <c r="AJ19" s="146" t="str">
        <f t="shared" si="15"/>
        <v>A0</v>
      </c>
    </row>
    <row r="20" spans="1:36" x14ac:dyDescent="0.2">
      <c r="A20" s="67" t="s">
        <v>541</v>
      </c>
      <c r="B20" s="77" t="s">
        <v>633</v>
      </c>
      <c r="C20" s="77" t="s">
        <v>633</v>
      </c>
      <c r="D20" s="77" t="s">
        <v>633</v>
      </c>
      <c r="E20" s="77" t="s">
        <v>633</v>
      </c>
      <c r="F20" s="77" t="s">
        <v>633</v>
      </c>
      <c r="G20" s="77" t="s">
        <v>633</v>
      </c>
      <c r="H20" s="77" t="s">
        <v>633</v>
      </c>
      <c r="I20" s="77" t="s">
        <v>633</v>
      </c>
      <c r="J20" s="77" t="s">
        <v>633</v>
      </c>
      <c r="K20" s="77" t="s">
        <v>633</v>
      </c>
      <c r="L20" s="77" t="s">
        <v>633</v>
      </c>
      <c r="M20" s="77" t="s">
        <v>633</v>
      </c>
      <c r="N20" s="77" t="s">
        <v>633</v>
      </c>
      <c r="O20" s="77" t="s">
        <v>633</v>
      </c>
      <c r="P20" s="77" t="s">
        <v>633</v>
      </c>
      <c r="Q20" s="77" t="s">
        <v>633</v>
      </c>
      <c r="S20" s="147" t="s">
        <v>666</v>
      </c>
      <c r="T20" s="143" t="str">
        <f t="shared" si="16"/>
        <v>11x</v>
      </c>
      <c r="U20" s="146" t="str">
        <f t="shared" si="0"/>
        <v>18</v>
      </c>
      <c r="V20" s="146" t="str">
        <f t="shared" si="1"/>
        <v>B3</v>
      </c>
      <c r="W20" s="146" t="str">
        <f t="shared" si="2"/>
        <v>AE</v>
      </c>
      <c r="X20" s="146" t="str">
        <f t="shared" si="3"/>
        <v>06</v>
      </c>
      <c r="Y20" s="146" t="str">
        <f t="shared" si="4"/>
        <v>40</v>
      </c>
      <c r="Z20" s="146" t="str">
        <f t="shared" si="5"/>
        <v>2A</v>
      </c>
      <c r="AA20" s="146" t="str">
        <f t="shared" si="6"/>
        <v>82</v>
      </c>
      <c r="AB20" s="146" t="str">
        <f t="shared" si="7"/>
        <v>8E</v>
      </c>
      <c r="AC20" s="146" t="str">
        <f t="shared" si="8"/>
        <v>86</v>
      </c>
      <c r="AD20" s="146" t="str">
        <f t="shared" si="9"/>
        <v>42</v>
      </c>
      <c r="AE20" s="146" t="str">
        <f t="shared" si="10"/>
        <v>E0</v>
      </c>
      <c r="AF20" s="146" t="str">
        <f t="shared" si="11"/>
        <v>06</v>
      </c>
      <c r="AG20" s="146" t="str">
        <f t="shared" si="12"/>
        <v>20</v>
      </c>
      <c r="AH20" s="146" t="str">
        <f t="shared" si="13"/>
        <v>4F</v>
      </c>
      <c r="AI20" s="146" t="str">
        <f t="shared" si="14"/>
        <v>A5</v>
      </c>
      <c r="AJ20" s="146" t="str">
        <f t="shared" si="15"/>
        <v>EE</v>
      </c>
    </row>
    <row r="21" spans="1:36" x14ac:dyDescent="0.2">
      <c r="A21" s="67" t="s">
        <v>547</v>
      </c>
      <c r="B21" s="77" t="s">
        <v>633</v>
      </c>
      <c r="C21" s="77" t="s">
        <v>633</v>
      </c>
      <c r="D21" s="77" t="s">
        <v>633</v>
      </c>
      <c r="E21" s="77" t="s">
        <v>633</v>
      </c>
      <c r="F21" s="77" t="s">
        <v>633</v>
      </c>
      <c r="G21" s="77" t="s">
        <v>633</v>
      </c>
      <c r="H21" s="77" t="s">
        <v>633</v>
      </c>
      <c r="I21" s="77" t="s">
        <v>633</v>
      </c>
      <c r="J21" s="77" t="s">
        <v>633</v>
      </c>
      <c r="K21" s="77" t="s">
        <v>633</v>
      </c>
      <c r="L21" s="77" t="s">
        <v>633</v>
      </c>
      <c r="M21" s="77" t="s">
        <v>633</v>
      </c>
      <c r="N21" s="77" t="s">
        <v>633</v>
      </c>
      <c r="O21" s="77" t="s">
        <v>633</v>
      </c>
      <c r="P21" s="77" t="s">
        <v>633</v>
      </c>
      <c r="Q21" s="77" t="s">
        <v>633</v>
      </c>
      <c r="S21" s="147" t="s">
        <v>667</v>
      </c>
      <c r="T21" s="143" t="str">
        <f t="shared" si="16"/>
        <v>12x</v>
      </c>
      <c r="U21" s="146" t="str">
        <f t="shared" si="0"/>
        <v>E9</v>
      </c>
      <c r="V21" s="146" t="str">
        <f t="shared" si="1"/>
        <v>D0</v>
      </c>
      <c r="W21" s="146" t="str">
        <f t="shared" si="2"/>
        <v>15</v>
      </c>
      <c r="X21" s="146" t="str">
        <f t="shared" si="3"/>
        <v>65</v>
      </c>
      <c r="Y21" s="146" t="str">
        <f t="shared" si="4"/>
        <v>5D</v>
      </c>
      <c r="Z21" s="146" t="str">
        <f t="shared" si="5"/>
        <v>9F</v>
      </c>
      <c r="AA21" s="146" t="str">
        <f t="shared" si="6"/>
        <v>D9</v>
      </c>
      <c r="AB21" s="146" t="str">
        <f t="shared" si="7"/>
        <v>D8</v>
      </c>
      <c r="AC21" s="146" t="str">
        <f t="shared" si="8"/>
        <v>D8</v>
      </c>
      <c r="AD21" s="146" t="str">
        <f t="shared" si="9"/>
        <v>E1</v>
      </c>
      <c r="AE21" s="146" t="str">
        <f t="shared" si="10"/>
        <v>B4</v>
      </c>
      <c r="AF21" s="146" t="str">
        <f t="shared" si="11"/>
        <v>D9</v>
      </c>
      <c r="AG21" s="146" t="str">
        <f t="shared" si="12"/>
        <v>F4</v>
      </c>
      <c r="AH21" s="146" t="str">
        <f t="shared" si="13"/>
        <v>C0</v>
      </c>
      <c r="AI21" s="146" t="str">
        <f t="shared" si="14"/>
        <v>47</v>
      </c>
      <c r="AJ21" s="146" t="str">
        <f t="shared" si="15"/>
        <v>33</v>
      </c>
    </row>
    <row r="22" spans="1:36" x14ac:dyDescent="0.2">
      <c r="A22" s="67" t="s">
        <v>552</v>
      </c>
      <c r="B22" s="77" t="s">
        <v>633</v>
      </c>
      <c r="C22" s="77" t="s">
        <v>633</v>
      </c>
      <c r="D22" s="77" t="s">
        <v>633</v>
      </c>
      <c r="E22" s="77" t="s">
        <v>633</v>
      </c>
      <c r="F22" s="77" t="s">
        <v>633</v>
      </c>
      <c r="G22" s="77" t="s">
        <v>633</v>
      </c>
      <c r="H22" s="77" t="s">
        <v>633</v>
      </c>
      <c r="I22" s="77" t="s">
        <v>633</v>
      </c>
      <c r="J22" s="77" t="s">
        <v>633</v>
      </c>
      <c r="K22" s="77" t="s">
        <v>633</v>
      </c>
      <c r="L22" s="77" t="s">
        <v>633</v>
      </c>
      <c r="M22" s="77" t="s">
        <v>633</v>
      </c>
      <c r="N22" s="77" t="s">
        <v>633</v>
      </c>
      <c r="O22" s="77" t="s">
        <v>633</v>
      </c>
      <c r="P22" s="77" t="s">
        <v>633</v>
      </c>
      <c r="Q22" s="77" t="s">
        <v>633</v>
      </c>
      <c r="S22" s="147" t="s">
        <v>668</v>
      </c>
      <c r="T22" s="143" t="str">
        <f t="shared" si="16"/>
        <v>13x</v>
      </c>
      <c r="U22" s="146" t="str">
        <f t="shared" si="0"/>
        <v>29</v>
      </c>
      <c r="V22" s="146" t="str">
        <f t="shared" si="1"/>
        <v>DF</v>
      </c>
      <c r="W22" s="146" t="str">
        <f t="shared" si="2"/>
        <v>28</v>
      </c>
      <c r="X22" s="146" t="str">
        <f t="shared" si="3"/>
        <v>80</v>
      </c>
      <c r="Y22" s="146" t="str">
        <f t="shared" si="4"/>
        <v>02</v>
      </c>
      <c r="Z22" s="146" t="str">
        <f t="shared" si="5"/>
        <v>6E</v>
      </c>
      <c r="AA22" s="146" t="str">
        <f t="shared" si="6"/>
        <v>3B</v>
      </c>
      <c r="AB22" s="146" t="str">
        <f t="shared" si="7"/>
        <v>4E</v>
      </c>
      <c r="AC22" s="146" t="str">
        <f t="shared" si="8"/>
        <v>83</v>
      </c>
      <c r="AD22" s="146" t="str">
        <f t="shared" si="9"/>
        <v>4B</v>
      </c>
      <c r="AE22" s="146" t="str">
        <f t="shared" si="10"/>
        <v>E8</v>
      </c>
      <c r="AF22" s="146" t="str">
        <f t="shared" si="11"/>
        <v>83</v>
      </c>
      <c r="AG22" s="146" t="str">
        <f t="shared" si="12"/>
        <v>4C</v>
      </c>
      <c r="AH22" s="146" t="str">
        <f t="shared" si="13"/>
        <v>6D</v>
      </c>
      <c r="AI22" s="146" t="str">
        <f t="shared" si="14"/>
        <v>8E</v>
      </c>
      <c r="AJ22" s="146" t="str">
        <f t="shared" si="15"/>
        <v>D8</v>
      </c>
    </row>
    <row r="23" spans="1:36" x14ac:dyDescent="0.2">
      <c r="A23" s="67" t="s">
        <v>558</v>
      </c>
      <c r="B23" s="77" t="s">
        <v>633</v>
      </c>
      <c r="C23" s="77" t="s">
        <v>633</v>
      </c>
      <c r="D23" s="77" t="s">
        <v>633</v>
      </c>
      <c r="E23" s="77" t="s">
        <v>633</v>
      </c>
      <c r="F23" s="77" t="s">
        <v>633</v>
      </c>
      <c r="G23" s="77" t="s">
        <v>633</v>
      </c>
      <c r="H23" s="77" t="s">
        <v>633</v>
      </c>
      <c r="I23" s="77" t="s">
        <v>633</v>
      </c>
      <c r="J23" s="77" t="s">
        <v>633</v>
      </c>
      <c r="K23" s="77" t="s">
        <v>633</v>
      </c>
      <c r="L23" s="77" t="s">
        <v>633</v>
      </c>
      <c r="M23" s="77" t="s">
        <v>633</v>
      </c>
      <c r="N23" s="77" t="s">
        <v>633</v>
      </c>
      <c r="O23" s="77" t="s">
        <v>633</v>
      </c>
      <c r="P23" s="77" t="s">
        <v>633</v>
      </c>
      <c r="Q23" s="77" t="s">
        <v>633</v>
      </c>
      <c r="S23" s="147" t="s">
        <v>669</v>
      </c>
      <c r="T23" s="143" t="str">
        <f t="shared" si="16"/>
        <v>14x</v>
      </c>
      <c r="U23" s="146" t="str">
        <f t="shared" si="0"/>
        <v>87</v>
      </c>
      <c r="V23" s="146" t="str">
        <f t="shared" si="1"/>
        <v>A7</v>
      </c>
      <c r="W23" s="146" t="str">
        <f t="shared" si="2"/>
        <v>83</v>
      </c>
      <c r="X23" s="146" t="str">
        <f t="shared" si="3"/>
        <v>A5</v>
      </c>
      <c r="Y23" s="146" t="str">
        <f t="shared" si="4"/>
        <v>EE</v>
      </c>
      <c r="Z23" s="146" t="str">
        <f t="shared" si="5"/>
        <v>AA</v>
      </c>
      <c r="AA23" s="146" t="str">
        <f t="shared" si="6"/>
        <v>42</v>
      </c>
      <c r="AB23" s="146" t="str">
        <f t="shared" si="7"/>
        <v>78</v>
      </c>
      <c r="AC23" s="146" t="str">
        <f t="shared" si="8"/>
        <v>D9</v>
      </c>
      <c r="AD23" s="146" t="str">
        <f t="shared" si="9"/>
        <v>D5</v>
      </c>
      <c r="AE23" s="146" t="str">
        <f t="shared" si="10"/>
        <v>2D</v>
      </c>
      <c r="AF23" s="146" t="str">
        <f t="shared" si="11"/>
        <v>5F</v>
      </c>
      <c r="AG23" s="146" t="str">
        <f t="shared" si="12"/>
        <v>75</v>
      </c>
      <c r="AH23" s="146" t="str">
        <f t="shared" si="13"/>
        <v>A8</v>
      </c>
      <c r="AI23" s="146" t="str">
        <f t="shared" si="14"/>
        <v>99</v>
      </c>
      <c r="AJ23" s="146" t="str">
        <f t="shared" si="15"/>
        <v>C6</v>
      </c>
    </row>
    <row r="24" spans="1:36" x14ac:dyDescent="0.2">
      <c r="A24" s="67" t="s">
        <v>566</v>
      </c>
      <c r="B24" s="77" t="s">
        <v>633</v>
      </c>
      <c r="C24" s="77" t="s">
        <v>633</v>
      </c>
      <c r="D24" s="77" t="s">
        <v>633</v>
      </c>
      <c r="E24" s="77" t="s">
        <v>633</v>
      </c>
      <c r="F24" s="77" t="s">
        <v>633</v>
      </c>
      <c r="G24" s="77" t="s">
        <v>633</v>
      </c>
      <c r="H24" s="77" t="s">
        <v>633</v>
      </c>
      <c r="I24" s="77" t="s">
        <v>633</v>
      </c>
      <c r="J24" s="77" t="s">
        <v>633</v>
      </c>
      <c r="K24" s="77" t="s">
        <v>633</v>
      </c>
      <c r="L24" s="77" t="s">
        <v>633</v>
      </c>
      <c r="M24" s="77" t="s">
        <v>633</v>
      </c>
      <c r="N24" s="77" t="s">
        <v>633</v>
      </c>
      <c r="O24" s="77" t="s">
        <v>633</v>
      </c>
      <c r="P24" s="77" t="s">
        <v>633</v>
      </c>
      <c r="Q24" s="77" t="s">
        <v>633</v>
      </c>
      <c r="S24" s="147" t="s">
        <v>670</v>
      </c>
      <c r="T24" s="143" t="str">
        <f t="shared" si="16"/>
        <v>15x</v>
      </c>
      <c r="U24" s="146" t="str">
        <f t="shared" si="0"/>
        <v>FA</v>
      </c>
      <c r="V24" s="146" t="str">
        <f t="shared" si="1"/>
        <v>AD</v>
      </c>
      <c r="W24" s="146" t="str">
        <f t="shared" si="2"/>
        <v>DD</v>
      </c>
      <c r="X24" s="146" t="str">
        <f t="shared" si="3"/>
        <v>40</v>
      </c>
      <c r="Y24" s="146" t="str">
        <f t="shared" si="4"/>
        <v>27</v>
      </c>
      <c r="Z24" s="146" t="str">
        <f t="shared" si="5"/>
        <v>25</v>
      </c>
      <c r="AA24" s="146" t="str">
        <f t="shared" si="6"/>
        <v>EC</v>
      </c>
      <c r="AB24" s="146" t="str">
        <f t="shared" si="7"/>
        <v>7B</v>
      </c>
      <c r="AC24" s="146" t="str">
        <f t="shared" si="8"/>
        <v>94</v>
      </c>
      <c r="AD24" s="146" t="str">
        <f t="shared" si="9"/>
        <v>C7</v>
      </c>
      <c r="AE24" s="146" t="str">
        <f t="shared" si="10"/>
        <v>E2</v>
      </c>
      <c r="AF24" s="146" t="str">
        <f t="shared" si="11"/>
        <v>12</v>
      </c>
      <c r="AG24" s="146" t="str">
        <f t="shared" si="12"/>
        <v>B6</v>
      </c>
      <c r="AH24" s="146" t="str">
        <f t="shared" si="13"/>
        <v>55</v>
      </c>
      <c r="AI24" s="146" t="str">
        <f t="shared" si="14"/>
        <v>8C</v>
      </c>
      <c r="AJ24" s="146" t="str">
        <f t="shared" si="15"/>
        <v>6A</v>
      </c>
    </row>
    <row r="25" spans="1:36" x14ac:dyDescent="0.2">
      <c r="A25" s="67" t="s">
        <v>572</v>
      </c>
      <c r="B25" s="77" t="s">
        <v>633</v>
      </c>
      <c r="C25" s="77" t="s">
        <v>633</v>
      </c>
      <c r="D25" s="77" t="s">
        <v>633</v>
      </c>
      <c r="E25" s="77" t="s">
        <v>633</v>
      </c>
      <c r="F25" s="77" t="s">
        <v>633</v>
      </c>
      <c r="G25" s="77" t="s">
        <v>633</v>
      </c>
      <c r="H25" s="77" t="s">
        <v>633</v>
      </c>
      <c r="I25" s="77" t="s">
        <v>633</v>
      </c>
      <c r="J25" s="77" t="s">
        <v>633</v>
      </c>
      <c r="K25" s="77" t="s">
        <v>633</v>
      </c>
      <c r="L25" s="77" t="s">
        <v>633</v>
      </c>
      <c r="M25" s="77" t="s">
        <v>633</v>
      </c>
      <c r="N25" s="77" t="s">
        <v>633</v>
      </c>
      <c r="O25" s="77" t="s">
        <v>633</v>
      </c>
      <c r="P25" s="77" t="s">
        <v>633</v>
      </c>
      <c r="Q25" s="77" t="s">
        <v>633</v>
      </c>
      <c r="S25" s="147" t="s">
        <v>671</v>
      </c>
      <c r="T25" s="143" t="str">
        <f t="shared" si="16"/>
        <v>16x</v>
      </c>
      <c r="U25" s="146" t="str">
        <f t="shared" si="0"/>
        <v>52</v>
      </c>
      <c r="V25" s="146" t="str">
        <f t="shared" si="1"/>
        <v>DC</v>
      </c>
      <c r="W25" s="146" t="str">
        <f t="shared" si="2"/>
        <v>51</v>
      </c>
      <c r="X25" s="146" t="str">
        <f t="shared" si="3"/>
        <v>4D</v>
      </c>
      <c r="Y25" s="146" t="str">
        <f t="shared" si="4"/>
        <v>3C</v>
      </c>
      <c r="Z25" s="146" t="str">
        <f t="shared" si="5"/>
        <v>A2</v>
      </c>
      <c r="AA25" s="146" t="str">
        <f t="shared" si="6"/>
        <v>44</v>
      </c>
      <c r="AB25" s="146" t="str">
        <f t="shared" si="7"/>
        <v>7E</v>
      </c>
      <c r="AC25" s="146" t="str">
        <f t="shared" si="8"/>
        <v>9D</v>
      </c>
      <c r="AD25" s="146" t="str">
        <f t="shared" si="9"/>
        <v>AF</v>
      </c>
      <c r="AE25" s="146" t="str">
        <f t="shared" si="10"/>
        <v>A6</v>
      </c>
      <c r="AF25" s="146" t="str">
        <f t="shared" si="11"/>
        <v>2C</v>
      </c>
      <c r="AG25" s="146" t="str">
        <f t="shared" si="12"/>
        <v>40</v>
      </c>
      <c r="AH25" s="146" t="str">
        <f t="shared" si="13"/>
        <v>DC</v>
      </c>
      <c r="AI25" s="146" t="str">
        <f t="shared" si="14"/>
        <v>D8</v>
      </c>
      <c r="AJ25" s="146" t="str">
        <f t="shared" si="15"/>
        <v>DA</v>
      </c>
    </row>
    <row r="26" spans="1:36" x14ac:dyDescent="0.2">
      <c r="A26" s="67" t="s">
        <v>577</v>
      </c>
      <c r="B26" s="77" t="s">
        <v>633</v>
      </c>
      <c r="C26" s="77" t="s">
        <v>633</v>
      </c>
      <c r="D26" s="77" t="s">
        <v>633</v>
      </c>
      <c r="E26" s="77" t="s">
        <v>633</v>
      </c>
      <c r="F26" s="77" t="s">
        <v>633</v>
      </c>
      <c r="G26" s="77" t="s">
        <v>633</v>
      </c>
      <c r="H26" s="77" t="s">
        <v>633</v>
      </c>
      <c r="I26" s="77" t="s">
        <v>633</v>
      </c>
      <c r="J26" s="77" t="s">
        <v>633</v>
      </c>
      <c r="K26" s="77" t="s">
        <v>633</v>
      </c>
      <c r="L26" s="77" t="s">
        <v>633</v>
      </c>
      <c r="M26" s="77" t="s">
        <v>633</v>
      </c>
      <c r="N26" s="77" t="s">
        <v>633</v>
      </c>
      <c r="O26" s="77" t="s">
        <v>633</v>
      </c>
      <c r="P26" s="77" t="s">
        <v>633</v>
      </c>
      <c r="Q26" s="77" t="s">
        <v>633</v>
      </c>
      <c r="S26" s="147" t="s">
        <v>672</v>
      </c>
      <c r="T26" s="143" t="str">
        <f t="shared" si="16"/>
        <v>17x</v>
      </c>
      <c r="U26" s="146" t="str">
        <f t="shared" si="0"/>
        <v>B1</v>
      </c>
      <c r="V26" s="146" t="str">
        <f t="shared" si="1"/>
        <v>22</v>
      </c>
      <c r="W26" s="146" t="str">
        <f t="shared" si="2"/>
        <v>89</v>
      </c>
      <c r="X26" s="146" t="str">
        <f t="shared" si="3"/>
        <v>9E</v>
      </c>
      <c r="Y26" s="146" t="str">
        <f t="shared" si="4"/>
        <v>90</v>
      </c>
      <c r="Z26" s="146" t="str">
        <f t="shared" si="5"/>
        <v>4E</v>
      </c>
      <c r="AA26" s="146" t="str">
        <f t="shared" si="6"/>
        <v>B1</v>
      </c>
      <c r="AB26" s="146" t="str">
        <f t="shared" si="7"/>
        <v>62</v>
      </c>
      <c r="AC26" s="146" t="str">
        <f t="shared" si="8"/>
        <v>BA</v>
      </c>
      <c r="AD26" s="146" t="str">
        <f t="shared" si="9"/>
        <v>07</v>
      </c>
      <c r="AE26" s="146" t="str">
        <f t="shared" si="10"/>
        <v>10</v>
      </c>
      <c r="AF26" s="146" t="str">
        <f t="shared" si="11"/>
        <v>26</v>
      </c>
      <c r="AG26" s="146" t="str">
        <f t="shared" si="12"/>
        <v>C8</v>
      </c>
      <c r="AH26" s="146" t="str">
        <f t="shared" si="13"/>
        <v>2F</v>
      </c>
      <c r="AI26" s="146" t="str">
        <f t="shared" si="14"/>
        <v>C2</v>
      </c>
      <c r="AJ26" s="146" t="str">
        <f t="shared" si="15"/>
        <v>84</v>
      </c>
    </row>
    <row r="27" spans="1:36" x14ac:dyDescent="0.2">
      <c r="A27" s="67" t="s">
        <v>581</v>
      </c>
      <c r="B27" s="77" t="s">
        <v>633</v>
      </c>
      <c r="C27" s="77" t="s">
        <v>633</v>
      </c>
      <c r="D27" s="77" t="s">
        <v>633</v>
      </c>
      <c r="E27" s="77" t="s">
        <v>633</v>
      </c>
      <c r="F27" s="77" t="s">
        <v>633</v>
      </c>
      <c r="G27" s="77" t="s">
        <v>633</v>
      </c>
      <c r="H27" s="77" t="s">
        <v>633</v>
      </c>
      <c r="I27" s="77" t="s">
        <v>633</v>
      </c>
      <c r="J27" s="77" t="s">
        <v>633</v>
      </c>
      <c r="K27" s="77" t="s">
        <v>633</v>
      </c>
      <c r="L27" s="77" t="s">
        <v>633</v>
      </c>
      <c r="M27" s="77" t="s">
        <v>633</v>
      </c>
      <c r="N27" s="77" t="s">
        <v>633</v>
      </c>
      <c r="O27" s="77" t="s">
        <v>633</v>
      </c>
      <c r="P27" s="77" t="s">
        <v>633</v>
      </c>
      <c r="Q27" s="77" t="s">
        <v>633</v>
      </c>
      <c r="S27" s="147" t="s">
        <v>673</v>
      </c>
      <c r="T27" s="143" t="str">
        <f t="shared" si="16"/>
        <v>18x</v>
      </c>
      <c r="U27" s="146" t="str">
        <f t="shared" si="0"/>
        <v>49</v>
      </c>
      <c r="V27" s="146" t="str">
        <f t="shared" si="1"/>
        <v>C2</v>
      </c>
      <c r="W27" s="146" t="str">
        <f t="shared" si="2"/>
        <v>0C</v>
      </c>
      <c r="X27" s="146" t="str">
        <f t="shared" si="3"/>
        <v>99</v>
      </c>
      <c r="Y27" s="146" t="str">
        <f t="shared" si="4"/>
        <v>57</v>
      </c>
      <c r="Z27" s="146" t="str">
        <f t="shared" si="5"/>
        <v>4C</v>
      </c>
      <c r="AA27" s="146" t="str">
        <f t="shared" si="6"/>
        <v>89</v>
      </c>
      <c r="AB27" s="146" t="str">
        <f t="shared" si="7"/>
        <v>58</v>
      </c>
      <c r="AC27" s="146" t="str">
        <f t="shared" si="8"/>
        <v>68</v>
      </c>
      <c r="AD27" s="146" t="str">
        <f t="shared" si="9"/>
        <v>5E</v>
      </c>
      <c r="AE27" s="146" t="str">
        <f t="shared" si="10"/>
        <v>A3</v>
      </c>
      <c r="AF27" s="146" t="str">
        <f t="shared" si="11"/>
        <v>78</v>
      </c>
      <c r="AG27" s="146" t="str">
        <f t="shared" si="12"/>
        <v>7E</v>
      </c>
      <c r="AH27" s="146" t="str">
        <f t="shared" si="13"/>
        <v>BF</v>
      </c>
      <c r="AI27" s="146" t="str">
        <f t="shared" si="14"/>
        <v>3A</v>
      </c>
      <c r="AJ27" s="146" t="str">
        <f t="shared" si="15"/>
        <v>B8</v>
      </c>
    </row>
    <row r="28" spans="1:36" x14ac:dyDescent="0.2">
      <c r="A28" s="67" t="s">
        <v>585</v>
      </c>
      <c r="B28" s="77" t="s">
        <v>633</v>
      </c>
      <c r="C28" s="77" t="s">
        <v>633</v>
      </c>
      <c r="D28" s="77" t="s">
        <v>633</v>
      </c>
      <c r="E28" s="77" t="s">
        <v>633</v>
      </c>
      <c r="F28" s="77" t="s">
        <v>633</v>
      </c>
      <c r="G28" s="77" t="s">
        <v>633</v>
      </c>
      <c r="H28" s="77" t="s">
        <v>633</v>
      </c>
      <c r="I28" s="77" t="s">
        <v>633</v>
      </c>
      <c r="J28" s="77" t="s">
        <v>633</v>
      </c>
      <c r="K28" s="77" t="s">
        <v>633</v>
      </c>
      <c r="L28" s="77" t="s">
        <v>633</v>
      </c>
      <c r="M28" s="77" t="s">
        <v>633</v>
      </c>
      <c r="N28" s="77" t="s">
        <v>633</v>
      </c>
      <c r="O28" s="77" t="s">
        <v>633</v>
      </c>
      <c r="P28" s="77" t="s">
        <v>633</v>
      </c>
      <c r="Q28" s="77" t="s">
        <v>633</v>
      </c>
      <c r="S28" s="147" t="s">
        <v>674</v>
      </c>
      <c r="T28" s="143" t="str">
        <f t="shared" si="16"/>
        <v>19x</v>
      </c>
      <c r="U28" s="146" t="str">
        <f t="shared" si="0"/>
        <v>EE</v>
      </c>
      <c r="V28" s="146" t="str">
        <f t="shared" si="1"/>
        <v>07</v>
      </c>
      <c r="W28" s="146" t="str">
        <f t="shared" si="2"/>
        <v>60</v>
      </c>
      <c r="X28" s="146" t="str">
        <f t="shared" si="3"/>
        <v>94</v>
      </c>
      <c r="Y28" s="146" t="str">
        <f t="shared" si="4"/>
        <v>CC</v>
      </c>
      <c r="Z28" s="146" t="str">
        <f t="shared" si="5"/>
        <v>ED</v>
      </c>
      <c r="AA28" s="146" t="str">
        <f t="shared" si="6"/>
        <v>DA</v>
      </c>
      <c r="AB28" s="146" t="str">
        <f t="shared" si="7"/>
        <v>04</v>
      </c>
      <c r="AC28" s="146" t="str">
        <f t="shared" si="8"/>
        <v>2B</v>
      </c>
      <c r="AD28" s="146" t="str">
        <f t="shared" si="9"/>
        <v>EE</v>
      </c>
      <c r="AE28" s="146" t="str">
        <f t="shared" si="10"/>
        <v>92</v>
      </c>
      <c r="AF28" s="146" t="str">
        <f t="shared" si="11"/>
        <v>35</v>
      </c>
      <c r="AG28" s="146" t="str">
        <f t="shared" si="12"/>
        <v>91</v>
      </c>
      <c r="AH28" s="146" t="str">
        <f t="shared" si="13"/>
        <v>1D</v>
      </c>
      <c r="AI28" s="146" t="str">
        <f t="shared" si="14"/>
        <v>B6</v>
      </c>
      <c r="AJ28" s="146" t="str">
        <f t="shared" si="15"/>
        <v>6D</v>
      </c>
    </row>
    <row r="29" spans="1:36" x14ac:dyDescent="0.2">
      <c r="A29" s="67" t="s">
        <v>590</v>
      </c>
      <c r="B29" s="77" t="s">
        <v>633</v>
      </c>
      <c r="C29" s="77" t="s">
        <v>633</v>
      </c>
      <c r="D29" s="77" t="s">
        <v>633</v>
      </c>
      <c r="E29" s="77" t="s">
        <v>633</v>
      </c>
      <c r="F29" s="77" t="s">
        <v>634</v>
      </c>
      <c r="G29" s="77" t="s">
        <v>634</v>
      </c>
      <c r="H29" s="77" t="s">
        <v>634</v>
      </c>
      <c r="I29" s="77" t="s">
        <v>634</v>
      </c>
      <c r="J29" s="77" t="s">
        <v>634</v>
      </c>
      <c r="K29" s="77" t="s">
        <v>634</v>
      </c>
      <c r="L29" s="77" t="s">
        <v>634</v>
      </c>
      <c r="M29" s="77" t="s">
        <v>634</v>
      </c>
      <c r="N29" s="77" t="s">
        <v>634</v>
      </c>
      <c r="O29" s="77" t="s">
        <v>634</v>
      </c>
      <c r="P29" s="77" t="s">
        <v>634</v>
      </c>
      <c r="Q29" s="77" t="s">
        <v>634</v>
      </c>
      <c r="S29" s="147" t="s">
        <v>675</v>
      </c>
      <c r="T29" s="143" t="str">
        <f t="shared" si="16"/>
        <v>1Ax</v>
      </c>
      <c r="U29" s="146" t="str">
        <f t="shared" si="0"/>
        <v>EC</v>
      </c>
      <c r="V29" s="146" t="str">
        <f t="shared" si="1"/>
        <v>22</v>
      </c>
      <c r="W29" s="146" t="str">
        <f t="shared" si="2"/>
        <v>E3</v>
      </c>
      <c r="X29" s="146" t="str">
        <f t="shared" si="3"/>
        <v>7D</v>
      </c>
      <c r="Y29" s="146" t="str">
        <f t="shared" si="4"/>
        <v>CF</v>
      </c>
      <c r="Z29" s="146" t="str">
        <f t="shared" si="5"/>
        <v>3E</v>
      </c>
      <c r="AA29" s="146" t="str">
        <f t="shared" si="6"/>
        <v>83</v>
      </c>
      <c r="AB29" s="146" t="str">
        <f t="shared" si="7"/>
        <v>65</v>
      </c>
      <c r="AC29" s="146" t="str">
        <f t="shared" si="8"/>
        <v>99</v>
      </c>
      <c r="AD29" s="146" t="str">
        <f t="shared" si="9"/>
        <v>30</v>
      </c>
      <c r="AE29" s="146" t="str">
        <f t="shared" si="10"/>
        <v>36</v>
      </c>
      <c r="AF29" s="146" t="str">
        <f t="shared" si="11"/>
        <v>32</v>
      </c>
      <c r="AG29" s="146" t="str">
        <f t="shared" si="12"/>
        <v>AA</v>
      </c>
      <c r="AH29" s="146" t="str">
        <f t="shared" si="13"/>
        <v>38</v>
      </c>
      <c r="AI29" s="146" t="str">
        <f t="shared" si="14"/>
        <v>E4</v>
      </c>
      <c r="AJ29" s="146" t="str">
        <f t="shared" si="15"/>
        <v>FB</v>
      </c>
    </row>
    <row r="30" spans="1:36" x14ac:dyDescent="0.2">
      <c r="A30" s="67" t="s">
        <v>594</v>
      </c>
      <c r="B30" s="77" t="s">
        <v>634</v>
      </c>
      <c r="C30" s="77" t="s">
        <v>634</v>
      </c>
      <c r="D30" s="77" t="s">
        <v>634</v>
      </c>
      <c r="E30" s="77" t="s">
        <v>634</v>
      </c>
      <c r="F30" s="77" t="s">
        <v>634</v>
      </c>
      <c r="G30" s="77" t="s">
        <v>634</v>
      </c>
      <c r="H30" s="77" t="s">
        <v>634</v>
      </c>
      <c r="I30" s="77" t="s">
        <v>634</v>
      </c>
      <c r="J30" s="77" t="s">
        <v>634</v>
      </c>
      <c r="K30" s="77" t="s">
        <v>634</v>
      </c>
      <c r="L30" s="77" t="s">
        <v>634</v>
      </c>
      <c r="M30" s="77" t="s">
        <v>634</v>
      </c>
      <c r="N30" s="77" t="s">
        <v>634</v>
      </c>
      <c r="O30" s="77" t="s">
        <v>634</v>
      </c>
      <c r="P30" s="77" t="s">
        <v>634</v>
      </c>
      <c r="Q30" s="77" t="s">
        <v>634</v>
      </c>
      <c r="S30" s="147" t="s">
        <v>676</v>
      </c>
      <c r="T30" s="143" t="str">
        <f t="shared" si="16"/>
        <v>1Bx</v>
      </c>
      <c r="U30" s="146" t="str">
        <f t="shared" si="0"/>
        <v>CD</v>
      </c>
      <c r="V30" s="146" t="str">
        <f t="shared" si="1"/>
        <v>57</v>
      </c>
      <c r="W30" s="146" t="str">
        <f t="shared" si="2"/>
        <v>38</v>
      </c>
      <c r="X30" s="146" t="str">
        <f t="shared" si="3"/>
        <v>C1</v>
      </c>
      <c r="Y30" s="145" t="str">
        <f t="shared" si="4"/>
        <v>1C</v>
      </c>
      <c r="Z30" s="145" t="str">
        <f t="shared" si="5"/>
        <v>02</v>
      </c>
      <c r="AA30" s="145" t="str">
        <f t="shared" si="6"/>
        <v>9F</v>
      </c>
      <c r="AB30" s="145" t="str">
        <f t="shared" si="7"/>
        <v>75</v>
      </c>
      <c r="AC30" s="145" t="str">
        <f t="shared" si="8"/>
        <v>AD</v>
      </c>
      <c r="AD30" s="145" t="str">
        <f t="shared" si="9"/>
        <v>AA</v>
      </c>
      <c r="AE30" s="145" t="str">
        <f t="shared" si="10"/>
        <v>47</v>
      </c>
      <c r="AF30" s="145" t="str">
        <f t="shared" si="11"/>
        <v>6F</v>
      </c>
      <c r="AG30" s="145" t="str">
        <f t="shared" si="12"/>
        <v>90</v>
      </c>
      <c r="AH30" s="145" t="str">
        <f t="shared" si="13"/>
        <v>B3</v>
      </c>
      <c r="AI30" s="145" t="str">
        <f t="shared" si="14"/>
        <v>13</v>
      </c>
      <c r="AJ30" s="145" t="str">
        <f t="shared" si="15"/>
        <v>EF</v>
      </c>
    </row>
    <row r="31" spans="1:36" x14ac:dyDescent="0.2">
      <c r="A31" s="67" t="s">
        <v>599</v>
      </c>
      <c r="B31" s="77" t="s">
        <v>634</v>
      </c>
      <c r="C31" s="77" t="s">
        <v>634</v>
      </c>
      <c r="D31" s="77" t="s">
        <v>634</v>
      </c>
      <c r="E31" s="77" t="s">
        <v>634</v>
      </c>
      <c r="F31" s="77" t="s">
        <v>635</v>
      </c>
      <c r="G31" s="77" t="s">
        <v>635</v>
      </c>
      <c r="H31" s="77" t="s">
        <v>635</v>
      </c>
      <c r="I31" s="77" t="s">
        <v>635</v>
      </c>
      <c r="J31" s="77" t="s">
        <v>635</v>
      </c>
      <c r="K31" s="77" t="s">
        <v>635</v>
      </c>
      <c r="L31" s="77" t="s">
        <v>635</v>
      </c>
      <c r="M31" s="77" t="s">
        <v>635</v>
      </c>
      <c r="N31" s="77" t="s">
        <v>636</v>
      </c>
      <c r="O31" s="77" t="s">
        <v>636</v>
      </c>
      <c r="P31" s="77" t="s">
        <v>636</v>
      </c>
      <c r="Q31" s="77" t="s">
        <v>636</v>
      </c>
      <c r="S31" s="147" t="s">
        <v>677</v>
      </c>
      <c r="T31" s="143" t="str">
        <f t="shared" si="16"/>
        <v>1Cx</v>
      </c>
      <c r="U31" s="145" t="str">
        <f t="shared" si="0"/>
        <v>63</v>
      </c>
      <c r="V31" s="145" t="str">
        <f t="shared" si="1"/>
        <v>5B</v>
      </c>
      <c r="W31" s="145" t="str">
        <f t="shared" si="2"/>
        <v>8F</v>
      </c>
      <c r="X31" s="145" t="str">
        <f t="shared" si="3"/>
        <v>95</v>
      </c>
      <c r="Y31" s="145" t="str">
        <f t="shared" si="4"/>
        <v>76</v>
      </c>
      <c r="Z31" s="145" t="str">
        <f t="shared" si="5"/>
        <v>53</v>
      </c>
      <c r="AA31" s="145" t="str">
        <f t="shared" si="6"/>
        <v>15</v>
      </c>
      <c r="AB31" s="145" t="str">
        <f t="shared" si="7"/>
        <v>79</v>
      </c>
      <c r="AC31" s="145" t="str">
        <f t="shared" si="8"/>
        <v>5E</v>
      </c>
      <c r="AD31" s="145" t="str">
        <f t="shared" si="9"/>
        <v>20</v>
      </c>
      <c r="AE31" s="145" t="str">
        <f t="shared" si="10"/>
        <v>69</v>
      </c>
      <c r="AF31" s="145" t="str">
        <f t="shared" si="11"/>
        <v>98</v>
      </c>
      <c r="AG31" s="145" t="str">
        <f t="shared" si="12"/>
        <v>93</v>
      </c>
      <c r="AH31" s="145" t="str">
        <f t="shared" si="13"/>
        <v>52</v>
      </c>
      <c r="AI31" s="145" t="str">
        <f t="shared" si="14"/>
        <v>27</v>
      </c>
      <c r="AJ31" s="145" t="str">
        <f t="shared" si="15"/>
        <v>C9</v>
      </c>
    </row>
    <row r="32" spans="1:36" x14ac:dyDescent="0.2">
      <c r="A32" s="67" t="s">
        <v>601</v>
      </c>
      <c r="B32" s="77" t="s">
        <v>636</v>
      </c>
      <c r="C32" s="77" t="s">
        <v>636</v>
      </c>
      <c r="D32" s="77" t="s">
        <v>636</v>
      </c>
      <c r="E32" s="77" t="s">
        <v>636</v>
      </c>
      <c r="F32" s="77" t="s">
        <v>637</v>
      </c>
      <c r="G32" s="77" t="s">
        <v>637</v>
      </c>
      <c r="H32" s="77" t="s">
        <v>637</v>
      </c>
      <c r="I32" s="77" t="s">
        <v>637</v>
      </c>
      <c r="J32" s="77" t="s">
        <v>637</v>
      </c>
      <c r="K32" s="77" t="s">
        <v>637</v>
      </c>
      <c r="L32" s="77" t="s">
        <v>637</v>
      </c>
      <c r="M32" s="77" t="s">
        <v>637</v>
      </c>
      <c r="N32" s="77" t="s">
        <v>637</v>
      </c>
      <c r="O32" s="77" t="s">
        <v>637</v>
      </c>
      <c r="P32" s="77" t="s">
        <v>637</v>
      </c>
      <c r="Q32" s="77" t="s">
        <v>637</v>
      </c>
      <c r="S32" s="147" t="s">
        <v>678</v>
      </c>
      <c r="T32" s="143" t="str">
        <f t="shared" si="16"/>
        <v>1Dx</v>
      </c>
      <c r="U32" s="145" t="str">
        <f t="shared" si="0"/>
        <v>73</v>
      </c>
      <c r="V32" s="145" t="str">
        <f t="shared" si="1"/>
        <v>80</v>
      </c>
      <c r="W32" s="145" t="str">
        <f t="shared" si="2"/>
        <v>FC</v>
      </c>
      <c r="X32" s="145" t="str">
        <f t="shared" si="3"/>
        <v>9F</v>
      </c>
      <c r="Y32" s="146" t="str">
        <f t="shared" si="4"/>
        <v>04</v>
      </c>
      <c r="Z32" s="146" t="str">
        <f t="shared" si="5"/>
        <v>7A</v>
      </c>
      <c r="AA32" s="146" t="str">
        <f t="shared" si="6"/>
        <v>64</v>
      </c>
      <c r="AB32" s="146" t="str">
        <f t="shared" si="7"/>
        <v>92</v>
      </c>
      <c r="AC32" s="146" t="str">
        <f t="shared" si="8"/>
        <v>E2</v>
      </c>
      <c r="AD32" s="146" t="str">
        <f t="shared" si="9"/>
        <v>29</v>
      </c>
      <c r="AE32" s="146" t="str">
        <f t="shared" si="10"/>
        <v>58</v>
      </c>
      <c r="AF32" s="146" t="str">
        <f t="shared" si="11"/>
        <v>81</v>
      </c>
      <c r="AG32" s="145" t="str">
        <f t="shared" si="12"/>
        <v>07</v>
      </c>
      <c r="AH32" s="145" t="str">
        <f t="shared" si="13"/>
        <v>80</v>
      </c>
      <c r="AI32" s="145" t="str">
        <f t="shared" si="14"/>
        <v>00</v>
      </c>
      <c r="AJ32" s="145" t="str">
        <f t="shared" si="15"/>
        <v>00</v>
      </c>
    </row>
    <row r="33" spans="1:36" x14ac:dyDescent="0.2">
      <c r="A33" s="67" t="s">
        <v>604</v>
      </c>
      <c r="B33" s="77" t="s">
        <v>637</v>
      </c>
      <c r="C33" s="77" t="s">
        <v>637</v>
      </c>
      <c r="D33" s="77" t="s">
        <v>637</v>
      </c>
      <c r="E33" s="77" t="s">
        <v>637</v>
      </c>
      <c r="F33" s="77" t="s">
        <v>637</v>
      </c>
      <c r="G33" s="77" t="s">
        <v>637</v>
      </c>
      <c r="H33" s="77" t="s">
        <v>637</v>
      </c>
      <c r="I33" s="77" t="s">
        <v>637</v>
      </c>
      <c r="J33" s="77" t="s">
        <v>637</v>
      </c>
      <c r="K33" s="77" t="s">
        <v>637</v>
      </c>
      <c r="L33" s="77" t="s">
        <v>637</v>
      </c>
      <c r="M33" s="77" t="s">
        <v>637</v>
      </c>
      <c r="N33" s="77" t="s">
        <v>637</v>
      </c>
      <c r="O33" s="77" t="s">
        <v>637</v>
      </c>
      <c r="P33" s="77" t="s">
        <v>637</v>
      </c>
      <c r="Q33" s="77" t="s">
        <v>637</v>
      </c>
      <c r="S33" s="147" t="s">
        <v>679</v>
      </c>
      <c r="T33" s="143" t="str">
        <f t="shared" si="16"/>
        <v>1Ex</v>
      </c>
      <c r="U33" s="145" t="str">
        <f t="shared" si="0"/>
        <v>00</v>
      </c>
      <c r="V33" s="145" t="str">
        <f t="shared" si="1"/>
        <v>2D</v>
      </c>
      <c r="W33" s="145" t="str">
        <f t="shared" si="2"/>
        <v>00</v>
      </c>
      <c r="X33" s="145" t="str">
        <f t="shared" si="3"/>
        <v>02</v>
      </c>
      <c r="Y33" s="146" t="str">
        <f t="shared" si="4"/>
        <v>0D</v>
      </c>
      <c r="Z33" s="146" t="str">
        <f t="shared" si="5"/>
        <v>12</v>
      </c>
      <c r="AA33" s="146" t="str">
        <f t="shared" si="6"/>
        <v>75</v>
      </c>
      <c r="AB33" s="146" t="str">
        <f t="shared" si="7"/>
        <v>02</v>
      </c>
      <c r="AC33" s="146" t="str">
        <f t="shared" si="8"/>
        <v>46</v>
      </c>
      <c r="AD33" s="146" t="str">
        <f t="shared" si="9"/>
        <v>30</v>
      </c>
      <c r="AE33" s="146" t="str">
        <f t="shared" si="10"/>
        <v>29</v>
      </c>
      <c r="AF33" s="146" t="str">
        <f t="shared" si="11"/>
        <v>43</v>
      </c>
      <c r="AG33" s="146" t="str">
        <f t="shared" si="12"/>
        <v>DF</v>
      </c>
      <c r="AH33" s="146" t="str">
        <f t="shared" si="13"/>
        <v>A9</v>
      </c>
      <c r="AI33" s="146" t="str">
        <f t="shared" si="14"/>
        <v>CB</v>
      </c>
      <c r="AJ33" s="146" t="str">
        <f t="shared" si="15"/>
        <v>48</v>
      </c>
    </row>
    <row r="34" spans="1:36" x14ac:dyDescent="0.2">
      <c r="A34" s="67" t="s">
        <v>606</v>
      </c>
      <c r="B34" s="77" t="s">
        <v>637</v>
      </c>
      <c r="C34" s="77" t="s">
        <v>637</v>
      </c>
      <c r="D34" s="77" t="s">
        <v>637</v>
      </c>
      <c r="E34" s="77" t="s">
        <v>637</v>
      </c>
      <c r="F34" s="77" t="s">
        <v>637</v>
      </c>
      <c r="G34" s="77" t="s">
        <v>637</v>
      </c>
      <c r="H34" s="77" t="s">
        <v>637</v>
      </c>
      <c r="I34" s="77" t="s">
        <v>637</v>
      </c>
      <c r="J34" s="77" t="s">
        <v>638</v>
      </c>
      <c r="K34" s="77" t="s">
        <v>638</v>
      </c>
      <c r="L34" s="77" t="s">
        <v>638</v>
      </c>
      <c r="M34" s="77" t="s">
        <v>638</v>
      </c>
      <c r="N34" s="77" t="s">
        <v>638</v>
      </c>
      <c r="O34" s="77" t="s">
        <v>638</v>
      </c>
      <c r="P34" s="77" t="s">
        <v>638</v>
      </c>
      <c r="Q34" s="77" t="s">
        <v>638</v>
      </c>
      <c r="S34" s="147" t="s">
        <v>680</v>
      </c>
      <c r="T34" s="143" t="str">
        <f t="shared" si="16"/>
        <v>1Fx</v>
      </c>
      <c r="U34" s="146" t="str">
        <f t="shared" si="0"/>
        <v>AC</v>
      </c>
      <c r="V34" s="146" t="str">
        <f t="shared" si="1"/>
        <v>F2</v>
      </c>
      <c r="W34" s="146" t="str">
        <f t="shared" si="2"/>
        <v>B5</v>
      </c>
      <c r="X34" s="146" t="str">
        <f t="shared" si="3"/>
        <v>E2</v>
      </c>
      <c r="Y34" s="146" t="str">
        <f t="shared" si="4"/>
        <v>94</v>
      </c>
      <c r="Z34" s="146" t="str">
        <f t="shared" si="5"/>
        <v>B1</v>
      </c>
      <c r="AA34" s="146" t="str">
        <f t="shared" si="6"/>
        <v>C9</v>
      </c>
      <c r="AB34" s="146" t="str">
        <f t="shared" si="7"/>
        <v>81</v>
      </c>
      <c r="AC34" s="146" t="str">
        <f t="shared" si="8"/>
        <v>C1</v>
      </c>
      <c r="AD34" s="146" t="str">
        <f t="shared" si="9"/>
        <v>25</v>
      </c>
      <c r="AE34" s="146" t="str">
        <f t="shared" si="10"/>
        <v>F1</v>
      </c>
      <c r="AF34" s="146" t="str">
        <f t="shared" si="11"/>
        <v>70</v>
      </c>
      <c r="AG34" s="146" t="str">
        <f t="shared" si="12"/>
        <v>5F</v>
      </c>
      <c r="AH34" s="146" t="str">
        <f t="shared" si="13"/>
        <v>27</v>
      </c>
      <c r="AI34" s="146" t="str">
        <f t="shared" si="14"/>
        <v>4C</v>
      </c>
      <c r="AJ34" s="146" t="str">
        <f t="shared" si="15"/>
        <v>17</v>
      </c>
    </row>
    <row r="35" spans="1:36" x14ac:dyDescent="0.2">
      <c r="A35" s="67" t="s">
        <v>608</v>
      </c>
      <c r="B35" s="77" t="s">
        <v>638</v>
      </c>
      <c r="C35" s="77" t="s">
        <v>638</v>
      </c>
      <c r="D35" s="77" t="s">
        <v>638</v>
      </c>
      <c r="E35" s="77" t="s">
        <v>638</v>
      </c>
      <c r="F35" s="77" t="s">
        <v>639</v>
      </c>
      <c r="G35" s="77" t="s">
        <v>639</v>
      </c>
      <c r="H35" s="77" t="s">
        <v>639</v>
      </c>
      <c r="I35" s="77" t="s">
        <v>639</v>
      </c>
      <c r="J35" s="77" t="s">
        <v>639</v>
      </c>
      <c r="K35" s="77" t="s">
        <v>639</v>
      </c>
      <c r="L35" s="77" t="s">
        <v>639</v>
      </c>
      <c r="M35" s="77" t="s">
        <v>639</v>
      </c>
      <c r="N35" s="77" t="s">
        <v>640</v>
      </c>
      <c r="O35" s="77" t="s">
        <v>640</v>
      </c>
      <c r="P35" s="77" t="s">
        <v>640</v>
      </c>
      <c r="Q35" s="77" t="s">
        <v>640</v>
      </c>
      <c r="S35" s="147" t="s">
        <v>681</v>
      </c>
      <c r="T35" s="143" t="str">
        <f t="shared" si="16"/>
        <v>20x</v>
      </c>
      <c r="U35" s="146" t="str">
        <f t="shared" si="0"/>
        <v>33</v>
      </c>
      <c r="V35" s="146" t="str">
        <f t="shared" si="1"/>
        <v>23</v>
      </c>
      <c r="W35" s="146" t="str">
        <f t="shared" si="2"/>
        <v>67</v>
      </c>
      <c r="X35" s="146" t="str">
        <f t="shared" si="3"/>
        <v>BF</v>
      </c>
      <c r="Y35" s="146" t="str">
        <f t="shared" si="4"/>
        <v>54</v>
      </c>
      <c r="Z35" s="146" t="str">
        <f t="shared" si="5"/>
        <v>26</v>
      </c>
      <c r="AA35" s="146" t="str">
        <f t="shared" si="6"/>
        <v>B9</v>
      </c>
      <c r="AB35" s="146" t="str">
        <f t="shared" si="7"/>
        <v>76</v>
      </c>
      <c r="AC35" s="145" t="str">
        <f t="shared" si="8"/>
        <v>01</v>
      </c>
      <c r="AD35" s="145" t="str">
        <f t="shared" si="9"/>
        <v>00</v>
      </c>
      <c r="AE35" s="145" t="str">
        <f t="shared" si="10"/>
        <v>0F</v>
      </c>
      <c r="AF35" s="145" t="str">
        <f t="shared" si="11"/>
        <v>BD</v>
      </c>
      <c r="AG35" s="145" t="str">
        <f t="shared" si="12"/>
        <v>00</v>
      </c>
      <c r="AH35" s="145" t="str">
        <f t="shared" si="13"/>
        <v>00</v>
      </c>
      <c r="AI35" s="145" t="str">
        <f t="shared" si="14"/>
        <v>00</v>
      </c>
      <c r="AJ35" s="145" t="str">
        <f t="shared" si="15"/>
        <v>04</v>
      </c>
    </row>
    <row r="36" spans="1:36" x14ac:dyDescent="0.2">
      <c r="A36" s="67" t="s">
        <v>641</v>
      </c>
      <c r="B36" s="77" t="s">
        <v>640</v>
      </c>
      <c r="C36" s="77" t="s">
        <v>640</v>
      </c>
      <c r="D36" s="77" t="s">
        <v>640</v>
      </c>
      <c r="E36" s="77" t="s">
        <v>640</v>
      </c>
      <c r="F36" s="77" t="s">
        <v>640</v>
      </c>
      <c r="G36" s="77" t="s">
        <v>640</v>
      </c>
      <c r="H36" s="77" t="s">
        <v>640</v>
      </c>
      <c r="I36" s="77" t="s">
        <v>640</v>
      </c>
      <c r="J36" s="77" t="s">
        <v>640</v>
      </c>
      <c r="K36" s="77" t="s">
        <v>640</v>
      </c>
      <c r="L36" s="77" t="s">
        <v>640</v>
      </c>
      <c r="M36" s="77" t="s">
        <v>640</v>
      </c>
      <c r="N36" s="77" t="s">
        <v>640</v>
      </c>
      <c r="O36" s="77" t="s">
        <v>640</v>
      </c>
      <c r="P36" s="77" t="s">
        <v>640</v>
      </c>
      <c r="Q36" s="77" t="s">
        <v>640</v>
      </c>
      <c r="S36" s="147" t="s">
        <v>682</v>
      </c>
      <c r="T36" s="143" t="str">
        <f t="shared" si="16"/>
        <v>21x</v>
      </c>
      <c r="U36" s="145" t="str">
        <f t="shared" si="0"/>
        <v>5F</v>
      </c>
      <c r="V36" s="145" t="str">
        <f t="shared" si="1"/>
        <v>00</v>
      </c>
      <c r="W36" s="145" t="str">
        <f t="shared" si="2"/>
        <v>00</v>
      </c>
      <c r="X36" s="145" t="str">
        <f t="shared" si="3"/>
        <v>00</v>
      </c>
      <c r="Y36" s="146" t="str">
        <f t="shared" si="4"/>
        <v>00</v>
      </c>
      <c r="Z36" s="146" t="str">
        <f t="shared" si="5"/>
        <v>00</v>
      </c>
      <c r="AA36" s="146" t="str">
        <f t="shared" si="6"/>
        <v>00</v>
      </c>
      <c r="AB36" s="146" t="str">
        <f t="shared" si="7"/>
        <v>00</v>
      </c>
      <c r="AC36" s="146" t="str">
        <f t="shared" si="8"/>
        <v>00</v>
      </c>
      <c r="AD36" s="146" t="str">
        <f t="shared" si="9"/>
        <v>00</v>
      </c>
      <c r="AE36" s="146" t="str">
        <f t="shared" si="10"/>
        <v>00</v>
      </c>
      <c r="AF36" s="146" t="str">
        <f t="shared" si="11"/>
        <v>00</v>
      </c>
      <c r="AG36" s="146" t="str">
        <f t="shared" si="12"/>
        <v/>
      </c>
      <c r="AH36" s="146" t="str">
        <f t="shared" si="13"/>
        <v/>
      </c>
      <c r="AI36" s="146" t="str">
        <f t="shared" si="14"/>
        <v/>
      </c>
      <c r="AJ36" s="146" t="str">
        <f t="shared" si="15"/>
        <v/>
      </c>
    </row>
    <row r="37" spans="1:36" x14ac:dyDescent="0.2">
      <c r="A37" s="67" t="s">
        <v>642</v>
      </c>
      <c r="B37" s="77" t="s">
        <v>640</v>
      </c>
      <c r="C37" s="77" t="s">
        <v>640</v>
      </c>
      <c r="D37" s="77" t="s">
        <v>640</v>
      </c>
      <c r="E37" s="77" t="s">
        <v>640</v>
      </c>
      <c r="F37" s="77" t="s">
        <v>640</v>
      </c>
      <c r="G37" s="77" t="s">
        <v>640</v>
      </c>
      <c r="H37" s="77" t="s">
        <v>640</v>
      </c>
      <c r="I37" s="77" t="s">
        <v>640</v>
      </c>
      <c r="J37" s="77" t="s">
        <v>640</v>
      </c>
      <c r="K37" s="77" t="s">
        <v>640</v>
      </c>
      <c r="L37" s="77" t="s">
        <v>640</v>
      </c>
      <c r="M37" s="77" t="s">
        <v>640</v>
      </c>
      <c r="N37" s="148" t="s">
        <v>723</v>
      </c>
      <c r="O37" s="148" t="s">
        <v>723</v>
      </c>
      <c r="P37" s="148" t="s">
        <v>723</v>
      </c>
      <c r="Q37" s="148" t="s">
        <v>723</v>
      </c>
      <c r="S37" s="147" t="s">
        <v>648</v>
      </c>
      <c r="T37" s="143"/>
      <c r="U37" s="144" t="str">
        <f>MID(S38,6,1)</f>
        <v>0</v>
      </c>
      <c r="V37" s="144" t="str">
        <f>MID(S38,9,1)</f>
        <v>1</v>
      </c>
      <c r="W37" s="144" t="str">
        <f>MID(S38,12,1)</f>
        <v>2</v>
      </c>
      <c r="X37" s="144" t="str">
        <f>MID(S38,15,1)</f>
        <v>3</v>
      </c>
      <c r="Y37" s="144" t="str">
        <f>MID(S38,18,1)</f>
        <v>4</v>
      </c>
      <c r="Z37" s="144" t="str">
        <f>MID(S38,21,1)</f>
        <v>5</v>
      </c>
      <c r="AA37" s="144" t="str">
        <f>MID(S38,24,1)</f>
        <v>6</v>
      </c>
      <c r="AB37" s="144" t="str">
        <f>MID(S38,27,1)</f>
        <v>7</v>
      </c>
      <c r="AC37" s="144" t="str">
        <f>MID(S38,30,1)</f>
        <v>8</v>
      </c>
      <c r="AD37" s="144" t="str">
        <f>MID(S38,33,1)</f>
        <v>9</v>
      </c>
      <c r="AE37" s="144" t="str">
        <f>MID(S38,38,1)</f>
        <v>0</v>
      </c>
      <c r="AF37" s="144" t="str">
        <f>MID(S38,39,1)</f>
        <v>B</v>
      </c>
      <c r="AG37" s="144" t="str">
        <f>MID(S38,42,1)</f>
        <v>C</v>
      </c>
      <c r="AH37" s="144" t="str">
        <f>MID(S38,45,1)</f>
        <v>D</v>
      </c>
      <c r="AI37" s="144" t="str">
        <f>MID(S38,48,1)</f>
        <v>E</v>
      </c>
      <c r="AJ37" s="144" t="str">
        <f>MID(S38,51,1)</f>
        <v>F</v>
      </c>
    </row>
    <row r="38" spans="1:36" x14ac:dyDescent="0.2">
      <c r="A38" s="67"/>
      <c r="B38" s="76">
        <v>0</v>
      </c>
      <c r="C38" s="76">
        <v>1</v>
      </c>
      <c r="D38" s="76">
        <v>2</v>
      </c>
      <c r="E38" s="76">
        <v>3</v>
      </c>
      <c r="F38" s="76">
        <v>4</v>
      </c>
      <c r="G38" s="76">
        <v>5</v>
      </c>
      <c r="H38" s="76">
        <v>6</v>
      </c>
      <c r="I38" s="76">
        <v>7</v>
      </c>
      <c r="J38" s="76">
        <v>8</v>
      </c>
      <c r="K38" s="76">
        <v>9</v>
      </c>
      <c r="L38" s="76" t="s">
        <v>626</v>
      </c>
      <c r="M38" s="76" t="s">
        <v>627</v>
      </c>
      <c r="N38" s="76" t="s">
        <v>628</v>
      </c>
      <c r="O38" s="76" t="s">
        <v>629</v>
      </c>
      <c r="P38" s="76" t="s">
        <v>630</v>
      </c>
      <c r="Q38" s="76" t="s">
        <v>631</v>
      </c>
      <c r="S38" s="147" t="s">
        <v>647</v>
      </c>
    </row>
  </sheetData>
  <mergeCells count="1">
    <mergeCell ref="U1:AJ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解密后数据</vt:lpstr>
      <vt:lpstr>解密后分块</vt:lpstr>
      <vt:lpstr>算法</vt:lpstr>
      <vt:lpstr>异或计算</vt:lpstr>
      <vt:lpstr>对比</vt:lpstr>
      <vt:lpstr>数据整理、分块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jiaolei</dc:creator>
  <cp:lastModifiedBy>jiaolei</cp:lastModifiedBy>
  <cp:lastPrinted>2018-03-21T04:38:17Z</cp:lastPrinted>
  <dcterms:created xsi:type="dcterms:W3CDTF">2017-11-29T07:48:34Z</dcterms:created>
  <dcterms:modified xsi:type="dcterms:W3CDTF">2018-04-08T00:31:35Z</dcterms:modified>
</cp:coreProperties>
</file>